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OS\Dropbox\TESIS FINAL\ARCHIVOS EXCEL\"/>
    </mc:Choice>
  </mc:AlternateContent>
  <workbookProtection workbookAlgorithmName="SHA-512" workbookHashValue="d7rivIV06VD0oQyVTajT+cnmyyanDP+tMVaKtWRl2NB8M1/tXqIuHVU1irPllprTcaH4YWcuOG5cI2HZ68UttQ==" workbookSaltValue="WPY0nnHwq/zbxFYA4Lq61w==" workbookSpinCount="100000" lockStructure="1"/>
  <bookViews>
    <workbookView xWindow="-60" yWindow="-105" windowWidth="10110" windowHeight="7995"/>
  </bookViews>
  <sheets>
    <sheet name="AREA DE DRENAJE" sheetId="1" r:id="rId1"/>
    <sheet name="GRACIAS A DIOS HDA" sheetId="9" r:id="rId2"/>
    <sheet name="RIONUEVO" sheetId="3" r:id="rId3"/>
    <sheet name="MAGANGUE ESPERANZA" sheetId="8" r:id="rId4"/>
    <sheet name="LA MINA" sheetId="13" r:id="rId5"/>
    <sheet name="LAS FLORES" sheetId="7" r:id="rId6"/>
    <sheet name="PTE SALGUERO" sheetId="5" r:id="rId7"/>
    <sheet name="CANTACLARO" sheetId="10" r:id="rId8"/>
    <sheet name="PTE CANOAS" sheetId="2" r:id="rId9"/>
    <sheet name="CALAMAR" sheetId="4" r:id="rId10"/>
    <sheet name="PTO RICO HDA" sheetId="6" r:id="rId11"/>
    <sheet name="FUNDACION" sheetId="12" r:id="rId12"/>
    <sheet name="GANADERIA CARIBE" sheetId="11" r:id="rId13"/>
    <sheet name="TABLA DE RESUMEN" sheetId="14" r:id="rId14"/>
  </sheets>
  <calcPr calcId="152511"/>
  <fileRecoveryPr autoRecover="0"/>
</workbook>
</file>

<file path=xl/calcChain.xml><?xml version="1.0" encoding="utf-8"?>
<calcChain xmlns="http://schemas.openxmlformats.org/spreadsheetml/2006/main">
  <c r="P23" i="1" l="1"/>
  <c r="N27" i="14" l="1"/>
  <c r="M27" i="14"/>
  <c r="K27" i="14"/>
  <c r="J27" i="14"/>
  <c r="I27" i="14"/>
  <c r="H27" i="14"/>
  <c r="G27" i="14"/>
  <c r="F27" i="14"/>
  <c r="D27" i="14"/>
  <c r="M25" i="14"/>
  <c r="L25" i="14"/>
  <c r="K25" i="14"/>
  <c r="J25" i="14"/>
  <c r="I25" i="14"/>
  <c r="H25" i="14"/>
  <c r="F25" i="14"/>
  <c r="E25" i="14"/>
  <c r="D25" i="14"/>
  <c r="L23" i="14"/>
  <c r="N23" i="14"/>
  <c r="O23" i="14"/>
  <c r="K23" i="14"/>
  <c r="J23" i="14"/>
  <c r="I23" i="14"/>
  <c r="H23" i="14"/>
  <c r="G23" i="14"/>
  <c r="F23" i="14"/>
  <c r="E23" i="14"/>
  <c r="D23" i="14"/>
  <c r="O21" i="14"/>
  <c r="M21" i="14"/>
  <c r="K21" i="14"/>
  <c r="J21" i="14"/>
  <c r="I21" i="14"/>
  <c r="H21" i="14"/>
  <c r="F21" i="14"/>
  <c r="E21" i="14"/>
  <c r="D21" i="14"/>
  <c r="O19" i="14"/>
  <c r="N19" i="14"/>
  <c r="M19" i="14"/>
  <c r="L19" i="14"/>
  <c r="J19" i="14"/>
  <c r="I19" i="14"/>
  <c r="H19" i="14"/>
  <c r="G19" i="14"/>
  <c r="F19" i="14"/>
  <c r="E19" i="14"/>
  <c r="D19" i="14"/>
  <c r="O17" i="14"/>
  <c r="N17" i="14"/>
  <c r="M17" i="14"/>
  <c r="L17" i="14"/>
  <c r="K17" i="14"/>
  <c r="I17" i="14"/>
  <c r="H17" i="14"/>
  <c r="G17" i="14"/>
  <c r="F17" i="14"/>
  <c r="E17" i="14"/>
  <c r="D17" i="14"/>
  <c r="O15" i="14"/>
  <c r="N15" i="14"/>
  <c r="M15" i="14"/>
  <c r="L15" i="14"/>
  <c r="J15" i="14"/>
  <c r="H15" i="14"/>
  <c r="G15" i="14"/>
  <c r="F15" i="14"/>
  <c r="E15" i="14"/>
  <c r="D15" i="14"/>
  <c r="O13" i="14"/>
  <c r="N13" i="14"/>
  <c r="M13" i="14"/>
  <c r="L13" i="14"/>
  <c r="J13" i="14"/>
  <c r="I13" i="14"/>
  <c r="G13" i="14"/>
  <c r="F13" i="14"/>
  <c r="E13" i="14"/>
  <c r="D13" i="14"/>
  <c r="O11" i="14"/>
  <c r="N11" i="14"/>
  <c r="M11" i="14"/>
  <c r="L11" i="14"/>
  <c r="K11" i="14"/>
  <c r="J11" i="14"/>
  <c r="I11" i="14"/>
  <c r="H11" i="14"/>
  <c r="F11" i="14"/>
  <c r="D11" i="14"/>
  <c r="E11" i="14"/>
  <c r="O9" i="14"/>
  <c r="N9" i="14"/>
  <c r="L9" i="14"/>
  <c r="K9" i="14"/>
  <c r="J9" i="14"/>
  <c r="I9" i="14"/>
  <c r="H9" i="14"/>
  <c r="G9" i="14"/>
  <c r="E9" i="14"/>
  <c r="D9" i="14"/>
  <c r="O7" i="14"/>
  <c r="N7" i="14"/>
  <c r="M7" i="14"/>
  <c r="L7" i="14"/>
  <c r="K7" i="14"/>
  <c r="J7" i="14"/>
  <c r="I7" i="14"/>
  <c r="H7" i="14"/>
  <c r="G7" i="14"/>
  <c r="F7" i="14"/>
  <c r="D7" i="14"/>
  <c r="O5" i="14"/>
  <c r="N5" i="14"/>
  <c r="M5" i="14"/>
  <c r="L5" i="14"/>
  <c r="K5" i="14"/>
  <c r="J5" i="14"/>
  <c r="I5" i="14"/>
  <c r="H5" i="14"/>
  <c r="G5" i="14"/>
  <c r="F5" i="14"/>
  <c r="E5" i="14"/>
  <c r="I115" i="7"/>
  <c r="N115" i="7"/>
  <c r="D447" i="11" l="1"/>
  <c r="E447" i="11"/>
  <c r="F447" i="11"/>
  <c r="G447" i="11"/>
  <c r="H447" i="11"/>
  <c r="I447" i="11"/>
  <c r="J447" i="11"/>
  <c r="K447" i="11"/>
  <c r="L447" i="11"/>
  <c r="M447" i="11"/>
  <c r="N447" i="11"/>
  <c r="C447" i="11"/>
  <c r="D444" i="11"/>
  <c r="E444" i="11"/>
  <c r="F444" i="11"/>
  <c r="G444" i="11"/>
  <c r="H444" i="11"/>
  <c r="I444" i="11"/>
  <c r="J444" i="11"/>
  <c r="K444" i="11"/>
  <c r="L444" i="11"/>
  <c r="M444" i="11"/>
  <c r="N444" i="11"/>
  <c r="C444" i="11"/>
  <c r="O444" i="11" s="1"/>
  <c r="D445" i="11" s="1"/>
  <c r="D442" i="11"/>
  <c r="E442" i="11"/>
  <c r="F442" i="11"/>
  <c r="G442" i="11"/>
  <c r="H442" i="11"/>
  <c r="I442" i="11"/>
  <c r="J442" i="11"/>
  <c r="K442" i="11"/>
  <c r="L442" i="11"/>
  <c r="M442" i="11"/>
  <c r="N442" i="11"/>
  <c r="C442" i="11"/>
  <c r="O442" i="11" s="1"/>
  <c r="D440" i="11"/>
  <c r="E440" i="11"/>
  <c r="F440" i="11"/>
  <c r="G440" i="11"/>
  <c r="H440" i="11"/>
  <c r="I440" i="11"/>
  <c r="J440" i="11"/>
  <c r="K440" i="11"/>
  <c r="L440" i="11"/>
  <c r="M440" i="11"/>
  <c r="N440" i="11"/>
  <c r="C440" i="11"/>
  <c r="O440" i="11" s="1"/>
  <c r="D438" i="11"/>
  <c r="E438" i="11"/>
  <c r="F438" i="11"/>
  <c r="G438" i="11"/>
  <c r="H438" i="11"/>
  <c r="I438" i="11"/>
  <c r="J438" i="11"/>
  <c r="K438" i="11"/>
  <c r="L438" i="11"/>
  <c r="M438" i="11"/>
  <c r="N438" i="11"/>
  <c r="C438" i="11"/>
  <c r="O438" i="11" s="1"/>
  <c r="D437" i="11"/>
  <c r="E437" i="11"/>
  <c r="F437" i="11"/>
  <c r="G437" i="11"/>
  <c r="H437" i="11"/>
  <c r="I437" i="11"/>
  <c r="J437" i="11"/>
  <c r="K437" i="11"/>
  <c r="L437" i="11"/>
  <c r="M437" i="11"/>
  <c r="N437" i="11"/>
  <c r="C437" i="11"/>
  <c r="O437" i="11" s="1"/>
  <c r="D414" i="11"/>
  <c r="E414" i="11"/>
  <c r="F414" i="11"/>
  <c r="G414" i="11"/>
  <c r="H414" i="11"/>
  <c r="I414" i="11"/>
  <c r="J414" i="11"/>
  <c r="K414" i="11"/>
  <c r="L414" i="11"/>
  <c r="M414" i="11"/>
  <c r="N414" i="11"/>
  <c r="C414" i="11"/>
  <c r="D411" i="11"/>
  <c r="E411" i="11"/>
  <c r="F411" i="11"/>
  <c r="G411" i="11"/>
  <c r="H411" i="11"/>
  <c r="I411" i="11"/>
  <c r="J411" i="11"/>
  <c r="K411" i="11"/>
  <c r="L411" i="11"/>
  <c r="M411" i="11"/>
  <c r="N411" i="11"/>
  <c r="C411" i="11"/>
  <c r="O411" i="11" s="1"/>
  <c r="D412" i="11" s="1"/>
  <c r="D409" i="11"/>
  <c r="E409" i="11"/>
  <c r="F409" i="11"/>
  <c r="G409" i="11"/>
  <c r="H409" i="11"/>
  <c r="I409" i="11"/>
  <c r="J409" i="11"/>
  <c r="K409" i="11"/>
  <c r="L409" i="11"/>
  <c r="M409" i="11"/>
  <c r="N409" i="11"/>
  <c r="C409" i="11"/>
  <c r="O409" i="11" s="1"/>
  <c r="D407" i="11"/>
  <c r="E407" i="11"/>
  <c r="F407" i="11"/>
  <c r="G407" i="11"/>
  <c r="H407" i="11"/>
  <c r="I407" i="11"/>
  <c r="J407" i="11"/>
  <c r="K407" i="11"/>
  <c r="L407" i="11"/>
  <c r="M407" i="11"/>
  <c r="N407" i="11"/>
  <c r="C407" i="11"/>
  <c r="O407" i="11" s="1"/>
  <c r="D405" i="11"/>
  <c r="E405" i="11"/>
  <c r="F405" i="11"/>
  <c r="G405" i="11"/>
  <c r="H405" i="11"/>
  <c r="I405" i="11"/>
  <c r="J405" i="11"/>
  <c r="K405" i="11"/>
  <c r="L405" i="11"/>
  <c r="M405" i="11"/>
  <c r="N405" i="11"/>
  <c r="C405" i="11"/>
  <c r="O405" i="11" s="1"/>
  <c r="D404" i="11"/>
  <c r="E404" i="11"/>
  <c r="F404" i="11"/>
  <c r="G404" i="11"/>
  <c r="H404" i="11"/>
  <c r="I404" i="11"/>
  <c r="J404" i="11"/>
  <c r="K404" i="11"/>
  <c r="L404" i="11"/>
  <c r="M404" i="11"/>
  <c r="N404" i="11"/>
  <c r="C404" i="11"/>
  <c r="O404" i="11" s="1"/>
  <c r="D378" i="11"/>
  <c r="E378" i="11"/>
  <c r="F378" i="11"/>
  <c r="G378" i="11"/>
  <c r="H378" i="11"/>
  <c r="I378" i="11"/>
  <c r="J378" i="11"/>
  <c r="K378" i="11"/>
  <c r="L378" i="11"/>
  <c r="M378" i="11"/>
  <c r="N378" i="11"/>
  <c r="C378" i="11"/>
  <c r="O378" i="11" s="1"/>
  <c r="Q378" i="11" s="1"/>
  <c r="L27" i="14" s="1"/>
  <c r="D376" i="11"/>
  <c r="E376" i="11"/>
  <c r="F376" i="11"/>
  <c r="G376" i="11"/>
  <c r="H376" i="11"/>
  <c r="I376" i="11"/>
  <c r="J376" i="11"/>
  <c r="K376" i="11"/>
  <c r="L376" i="11"/>
  <c r="M376" i="11"/>
  <c r="N376" i="11"/>
  <c r="C376" i="11"/>
  <c r="O376" i="11" s="1"/>
  <c r="D374" i="11"/>
  <c r="E374" i="11"/>
  <c r="F374" i="11"/>
  <c r="G374" i="11"/>
  <c r="H374" i="11"/>
  <c r="I374" i="11"/>
  <c r="J374" i="11"/>
  <c r="K374" i="11"/>
  <c r="L374" i="11"/>
  <c r="M374" i="11"/>
  <c r="N374" i="11"/>
  <c r="C374" i="11"/>
  <c r="O374" i="11" s="1"/>
  <c r="D372" i="11"/>
  <c r="E372" i="11"/>
  <c r="F372" i="11"/>
  <c r="G372" i="11"/>
  <c r="H372" i="11"/>
  <c r="I372" i="11"/>
  <c r="J372" i="11"/>
  <c r="K372" i="11"/>
  <c r="L372" i="11"/>
  <c r="M372" i="11"/>
  <c r="N372" i="11"/>
  <c r="C372" i="11"/>
  <c r="O372" i="11" s="1"/>
  <c r="D371" i="11"/>
  <c r="E371" i="11"/>
  <c r="F371" i="11"/>
  <c r="G371" i="11"/>
  <c r="H371" i="11"/>
  <c r="I371" i="11"/>
  <c r="J371" i="11"/>
  <c r="K371" i="11"/>
  <c r="L371" i="11"/>
  <c r="M371" i="11"/>
  <c r="N371" i="11"/>
  <c r="C371" i="11"/>
  <c r="O371" i="11" s="1"/>
  <c r="D348" i="11"/>
  <c r="E348" i="11"/>
  <c r="F348" i="11"/>
  <c r="G348" i="11"/>
  <c r="H348" i="11"/>
  <c r="I348" i="11"/>
  <c r="J348" i="11"/>
  <c r="K348" i="11"/>
  <c r="L348" i="11"/>
  <c r="M348" i="11"/>
  <c r="N348" i="11"/>
  <c r="C348" i="11"/>
  <c r="D345" i="11"/>
  <c r="E345" i="11"/>
  <c r="F345" i="11"/>
  <c r="G345" i="11"/>
  <c r="H345" i="11"/>
  <c r="I345" i="11"/>
  <c r="J345" i="11"/>
  <c r="K345" i="11"/>
  <c r="L345" i="11"/>
  <c r="M345" i="11"/>
  <c r="N345" i="11"/>
  <c r="C345" i="11"/>
  <c r="O345" i="11" s="1"/>
  <c r="D346" i="11" s="1"/>
  <c r="D343" i="11"/>
  <c r="E343" i="11"/>
  <c r="F343" i="11"/>
  <c r="G343" i="11"/>
  <c r="H343" i="11"/>
  <c r="I343" i="11"/>
  <c r="J343" i="11"/>
  <c r="K343" i="11"/>
  <c r="L343" i="11"/>
  <c r="M343" i="11"/>
  <c r="N343" i="11"/>
  <c r="C343" i="11"/>
  <c r="O343" i="11" s="1"/>
  <c r="D341" i="11"/>
  <c r="E341" i="11"/>
  <c r="F341" i="11"/>
  <c r="G341" i="11"/>
  <c r="H341" i="11"/>
  <c r="I341" i="11"/>
  <c r="J341" i="11"/>
  <c r="K341" i="11"/>
  <c r="L341" i="11"/>
  <c r="M341" i="11"/>
  <c r="N341" i="11"/>
  <c r="C341" i="11"/>
  <c r="O341" i="11" s="1"/>
  <c r="D339" i="11"/>
  <c r="E339" i="11"/>
  <c r="F339" i="11"/>
  <c r="G339" i="11"/>
  <c r="H339" i="11"/>
  <c r="I339" i="11"/>
  <c r="J339" i="11"/>
  <c r="K339" i="11"/>
  <c r="L339" i="11"/>
  <c r="M339" i="11"/>
  <c r="N339" i="11"/>
  <c r="C339" i="11"/>
  <c r="O339" i="11" s="1"/>
  <c r="D338" i="11"/>
  <c r="E338" i="11"/>
  <c r="F338" i="11"/>
  <c r="G338" i="11"/>
  <c r="H338" i="11"/>
  <c r="I338" i="11"/>
  <c r="J338" i="11"/>
  <c r="K338" i="11"/>
  <c r="L338" i="11"/>
  <c r="M338" i="11"/>
  <c r="N338" i="11"/>
  <c r="C338" i="11"/>
  <c r="O338" i="11" s="1"/>
  <c r="D315" i="11"/>
  <c r="E315" i="11"/>
  <c r="F315" i="11"/>
  <c r="G315" i="11"/>
  <c r="H315" i="11"/>
  <c r="I315" i="11"/>
  <c r="J315" i="11"/>
  <c r="K315" i="11"/>
  <c r="L315" i="11"/>
  <c r="M315" i="11"/>
  <c r="N315" i="11"/>
  <c r="C315" i="11"/>
  <c r="D312" i="11"/>
  <c r="E312" i="11"/>
  <c r="F312" i="11"/>
  <c r="G312" i="11"/>
  <c r="H312" i="11"/>
  <c r="I312" i="11"/>
  <c r="J312" i="11"/>
  <c r="K312" i="11"/>
  <c r="L312" i="11"/>
  <c r="M312" i="11"/>
  <c r="N312" i="11"/>
  <c r="C312" i="11"/>
  <c r="O312" i="11" s="1"/>
  <c r="D313" i="11" s="1"/>
  <c r="D310" i="11"/>
  <c r="E310" i="11"/>
  <c r="F310" i="11"/>
  <c r="G310" i="11"/>
  <c r="H310" i="11"/>
  <c r="I310" i="11"/>
  <c r="J310" i="11"/>
  <c r="K310" i="11"/>
  <c r="L310" i="11"/>
  <c r="M310" i="11"/>
  <c r="N310" i="11"/>
  <c r="C310" i="11"/>
  <c r="O310" i="11" s="1"/>
  <c r="D308" i="11"/>
  <c r="E308" i="11"/>
  <c r="F308" i="11"/>
  <c r="G308" i="11"/>
  <c r="H308" i="11"/>
  <c r="I308" i="11"/>
  <c r="J308" i="11"/>
  <c r="K308" i="11"/>
  <c r="L308" i="11"/>
  <c r="M308" i="11"/>
  <c r="N308" i="11"/>
  <c r="C308" i="11"/>
  <c r="O308" i="11" s="1"/>
  <c r="D306" i="11"/>
  <c r="E306" i="11"/>
  <c r="F306" i="11"/>
  <c r="G306" i="11"/>
  <c r="H306" i="11"/>
  <c r="I306" i="11"/>
  <c r="J306" i="11"/>
  <c r="K306" i="11"/>
  <c r="L306" i="11"/>
  <c r="M306" i="11"/>
  <c r="N306" i="11"/>
  <c r="C306" i="11"/>
  <c r="O306" i="11" s="1"/>
  <c r="D305" i="11"/>
  <c r="E305" i="11"/>
  <c r="F305" i="11"/>
  <c r="G305" i="11"/>
  <c r="H305" i="11"/>
  <c r="I305" i="11"/>
  <c r="J305" i="11"/>
  <c r="K305" i="11"/>
  <c r="L305" i="11"/>
  <c r="M305" i="11"/>
  <c r="N305" i="11"/>
  <c r="C305" i="11"/>
  <c r="O305" i="11" s="1"/>
  <c r="D282" i="11"/>
  <c r="E282" i="11"/>
  <c r="F282" i="11"/>
  <c r="G282" i="11"/>
  <c r="H282" i="11"/>
  <c r="I282" i="11"/>
  <c r="J282" i="11"/>
  <c r="K282" i="11"/>
  <c r="L282" i="11"/>
  <c r="M282" i="11"/>
  <c r="N282" i="11"/>
  <c r="C282" i="11"/>
  <c r="D279" i="11"/>
  <c r="E279" i="11"/>
  <c r="F279" i="11"/>
  <c r="G279" i="11"/>
  <c r="H279" i="11"/>
  <c r="I279" i="11"/>
  <c r="J279" i="11"/>
  <c r="K279" i="11"/>
  <c r="L279" i="11"/>
  <c r="M279" i="11"/>
  <c r="N279" i="11"/>
  <c r="C279" i="11"/>
  <c r="O279" i="11" s="1"/>
  <c r="D280" i="11" s="1"/>
  <c r="D277" i="11"/>
  <c r="E277" i="11"/>
  <c r="F277" i="11"/>
  <c r="G277" i="11"/>
  <c r="H277" i="11"/>
  <c r="I277" i="11"/>
  <c r="J277" i="11"/>
  <c r="K277" i="11"/>
  <c r="L277" i="11"/>
  <c r="M277" i="11"/>
  <c r="N277" i="11"/>
  <c r="C277" i="11"/>
  <c r="O277" i="11" s="1"/>
  <c r="D275" i="11"/>
  <c r="E275" i="11"/>
  <c r="F275" i="11"/>
  <c r="G275" i="11"/>
  <c r="H275" i="11"/>
  <c r="I275" i="11"/>
  <c r="J275" i="11"/>
  <c r="K275" i="11"/>
  <c r="L275" i="11"/>
  <c r="M275" i="11"/>
  <c r="N275" i="11"/>
  <c r="C275" i="11"/>
  <c r="O275" i="11" s="1"/>
  <c r="D273" i="11"/>
  <c r="E273" i="11"/>
  <c r="F273" i="11"/>
  <c r="G273" i="11"/>
  <c r="H273" i="11"/>
  <c r="I273" i="11"/>
  <c r="J273" i="11"/>
  <c r="K273" i="11"/>
  <c r="L273" i="11"/>
  <c r="M273" i="11"/>
  <c r="N273" i="11"/>
  <c r="C273" i="11"/>
  <c r="O273" i="11" s="1"/>
  <c r="D272" i="11"/>
  <c r="E272" i="11"/>
  <c r="F272" i="11"/>
  <c r="G272" i="11"/>
  <c r="H272" i="11"/>
  <c r="I272" i="11"/>
  <c r="J272" i="11"/>
  <c r="K272" i="11"/>
  <c r="L272" i="11"/>
  <c r="M272" i="11"/>
  <c r="N272" i="11"/>
  <c r="C272" i="11"/>
  <c r="O272" i="11" s="1"/>
  <c r="D249" i="11"/>
  <c r="E249" i="11"/>
  <c r="F249" i="11"/>
  <c r="G249" i="11"/>
  <c r="H249" i="11"/>
  <c r="I249" i="11"/>
  <c r="J249" i="11"/>
  <c r="K249" i="11"/>
  <c r="L249" i="11"/>
  <c r="M249" i="11"/>
  <c r="N249" i="11"/>
  <c r="C249" i="11"/>
  <c r="D246" i="11"/>
  <c r="E246" i="11"/>
  <c r="F246" i="11"/>
  <c r="G246" i="11"/>
  <c r="H246" i="11"/>
  <c r="I246" i="11"/>
  <c r="J246" i="11"/>
  <c r="K246" i="11"/>
  <c r="L246" i="11"/>
  <c r="M246" i="11"/>
  <c r="N246" i="11"/>
  <c r="C246" i="11"/>
  <c r="O246" i="11" s="1"/>
  <c r="D247" i="11" s="1"/>
  <c r="D244" i="11"/>
  <c r="E244" i="11"/>
  <c r="F244" i="11"/>
  <c r="G244" i="11"/>
  <c r="H244" i="11"/>
  <c r="I244" i="11"/>
  <c r="J244" i="11"/>
  <c r="K244" i="11"/>
  <c r="L244" i="11"/>
  <c r="M244" i="11"/>
  <c r="N244" i="11"/>
  <c r="C244" i="11"/>
  <c r="O244" i="11" s="1"/>
  <c r="D242" i="11"/>
  <c r="E242" i="11"/>
  <c r="F242" i="11"/>
  <c r="G242" i="11"/>
  <c r="H242" i="11"/>
  <c r="I242" i="11"/>
  <c r="J242" i="11"/>
  <c r="K242" i="11"/>
  <c r="L242" i="11"/>
  <c r="M242" i="11"/>
  <c r="N242" i="11"/>
  <c r="C242" i="11"/>
  <c r="O242" i="11" s="1"/>
  <c r="D240" i="11"/>
  <c r="E240" i="11"/>
  <c r="F240" i="11"/>
  <c r="G240" i="11"/>
  <c r="H240" i="11"/>
  <c r="I240" i="11"/>
  <c r="J240" i="11"/>
  <c r="K240" i="11"/>
  <c r="L240" i="11"/>
  <c r="M240" i="11"/>
  <c r="N240" i="11"/>
  <c r="C240" i="11"/>
  <c r="O240" i="11" s="1"/>
  <c r="D239" i="11"/>
  <c r="E239" i="11"/>
  <c r="F239" i="11"/>
  <c r="G239" i="11"/>
  <c r="H239" i="11"/>
  <c r="I239" i="11"/>
  <c r="J239" i="11"/>
  <c r="K239" i="11"/>
  <c r="L239" i="11"/>
  <c r="M239" i="11"/>
  <c r="N239" i="11"/>
  <c r="C239" i="11"/>
  <c r="O239" i="11" s="1"/>
  <c r="D216" i="11"/>
  <c r="E216" i="11"/>
  <c r="F216" i="11"/>
  <c r="G216" i="11"/>
  <c r="H216" i="11"/>
  <c r="I216" i="11"/>
  <c r="J216" i="11"/>
  <c r="K216" i="11"/>
  <c r="L216" i="11"/>
  <c r="M216" i="11"/>
  <c r="N216" i="11"/>
  <c r="C216" i="11"/>
  <c r="D213" i="11"/>
  <c r="E213" i="11"/>
  <c r="F213" i="11"/>
  <c r="G213" i="11"/>
  <c r="H213" i="11"/>
  <c r="I213" i="11"/>
  <c r="J213" i="11"/>
  <c r="K213" i="11"/>
  <c r="L213" i="11"/>
  <c r="M213" i="11"/>
  <c r="N213" i="11"/>
  <c r="C213" i="11"/>
  <c r="O213" i="11" s="1"/>
  <c r="D214" i="11" s="1"/>
  <c r="D211" i="11"/>
  <c r="E211" i="11"/>
  <c r="F211" i="11"/>
  <c r="G211" i="11"/>
  <c r="H211" i="11"/>
  <c r="I211" i="11"/>
  <c r="J211" i="11"/>
  <c r="K211" i="11"/>
  <c r="L211" i="11"/>
  <c r="M211" i="11"/>
  <c r="N211" i="11"/>
  <c r="C211" i="11"/>
  <c r="O211" i="11" s="1"/>
  <c r="D209" i="11"/>
  <c r="E209" i="11"/>
  <c r="F209" i="11"/>
  <c r="G209" i="11"/>
  <c r="H209" i="11"/>
  <c r="I209" i="11"/>
  <c r="J209" i="11"/>
  <c r="K209" i="11"/>
  <c r="L209" i="11"/>
  <c r="M209" i="11"/>
  <c r="N209" i="11"/>
  <c r="C209" i="11"/>
  <c r="O209" i="11" s="1"/>
  <c r="D207" i="11"/>
  <c r="E207" i="11"/>
  <c r="F207" i="11"/>
  <c r="G207" i="11"/>
  <c r="H207" i="11"/>
  <c r="I207" i="11"/>
  <c r="J207" i="11"/>
  <c r="K207" i="11"/>
  <c r="L207" i="11"/>
  <c r="M207" i="11"/>
  <c r="N207" i="11"/>
  <c r="C207" i="11"/>
  <c r="O207" i="11" s="1"/>
  <c r="D206" i="11"/>
  <c r="E206" i="11"/>
  <c r="F206" i="11"/>
  <c r="G206" i="11"/>
  <c r="H206" i="11"/>
  <c r="I206" i="11"/>
  <c r="J206" i="11"/>
  <c r="K206" i="11"/>
  <c r="L206" i="11"/>
  <c r="M206" i="11"/>
  <c r="N206" i="11"/>
  <c r="C206" i="11"/>
  <c r="O206" i="11" s="1"/>
  <c r="D183" i="11"/>
  <c r="E183" i="11"/>
  <c r="F183" i="11"/>
  <c r="G183" i="11"/>
  <c r="H183" i="11"/>
  <c r="I183" i="11"/>
  <c r="J183" i="11"/>
  <c r="K183" i="11"/>
  <c r="L183" i="11"/>
  <c r="M183" i="11"/>
  <c r="N183" i="11"/>
  <c r="C183" i="11"/>
  <c r="O183" i="11" s="1"/>
  <c r="D180" i="11"/>
  <c r="E180" i="11"/>
  <c r="F180" i="11"/>
  <c r="G180" i="11"/>
  <c r="H180" i="11"/>
  <c r="I180" i="11"/>
  <c r="J180" i="11"/>
  <c r="K180" i="11"/>
  <c r="L180" i="11"/>
  <c r="M180" i="11"/>
  <c r="N180" i="11"/>
  <c r="C180" i="11"/>
  <c r="O180" i="11" s="1"/>
  <c r="D181" i="11" s="1"/>
  <c r="D178" i="11"/>
  <c r="E178" i="11"/>
  <c r="F178" i="11"/>
  <c r="G178" i="11"/>
  <c r="H178" i="11"/>
  <c r="I178" i="11"/>
  <c r="J178" i="11"/>
  <c r="K178" i="11"/>
  <c r="L178" i="11"/>
  <c r="M178" i="11"/>
  <c r="N178" i="11"/>
  <c r="C178" i="11"/>
  <c r="O178" i="11" s="1"/>
  <c r="D176" i="11"/>
  <c r="E176" i="11"/>
  <c r="F176" i="11"/>
  <c r="G176" i="11"/>
  <c r="H176" i="11"/>
  <c r="I176" i="11"/>
  <c r="J176" i="11"/>
  <c r="K176" i="11"/>
  <c r="L176" i="11"/>
  <c r="M176" i="11"/>
  <c r="N176" i="11"/>
  <c r="C176" i="11"/>
  <c r="O176" i="11" s="1"/>
  <c r="D174" i="11"/>
  <c r="E174" i="11"/>
  <c r="F174" i="11"/>
  <c r="G174" i="11"/>
  <c r="H174" i="11"/>
  <c r="I174" i="11"/>
  <c r="J174" i="11"/>
  <c r="K174" i="11"/>
  <c r="L174" i="11"/>
  <c r="M174" i="11"/>
  <c r="N174" i="11"/>
  <c r="C174" i="11"/>
  <c r="O174" i="11" s="1"/>
  <c r="D173" i="11"/>
  <c r="E173" i="11"/>
  <c r="F173" i="11"/>
  <c r="G173" i="11"/>
  <c r="H173" i="11"/>
  <c r="I173" i="11"/>
  <c r="J173" i="11"/>
  <c r="K173" i="11"/>
  <c r="L173" i="11"/>
  <c r="M173" i="11"/>
  <c r="N173" i="11"/>
  <c r="C173" i="11"/>
  <c r="O173" i="11" s="1"/>
  <c r="D147" i="11"/>
  <c r="E147" i="11"/>
  <c r="F147" i="11"/>
  <c r="G147" i="11"/>
  <c r="H147" i="11"/>
  <c r="I147" i="11"/>
  <c r="J147" i="11"/>
  <c r="K147" i="11"/>
  <c r="L147" i="11"/>
  <c r="M147" i="11"/>
  <c r="N147" i="11"/>
  <c r="C147" i="11"/>
  <c r="O147" i="11" s="1"/>
  <c r="Q147" i="11" s="1"/>
  <c r="E27" i="14" s="1"/>
  <c r="D145" i="11"/>
  <c r="E145" i="11"/>
  <c r="F145" i="11"/>
  <c r="G145" i="11"/>
  <c r="H145" i="11"/>
  <c r="I145" i="11"/>
  <c r="J145" i="11"/>
  <c r="K145" i="11"/>
  <c r="L145" i="11"/>
  <c r="M145" i="11"/>
  <c r="N145" i="11"/>
  <c r="C145" i="11"/>
  <c r="O145" i="11" s="1"/>
  <c r="D143" i="11"/>
  <c r="E143" i="11"/>
  <c r="F143" i="11"/>
  <c r="G143" i="11"/>
  <c r="H143" i="11"/>
  <c r="I143" i="11"/>
  <c r="J143" i="11"/>
  <c r="K143" i="11"/>
  <c r="L143" i="11"/>
  <c r="M143" i="11"/>
  <c r="N143" i="11"/>
  <c r="C143" i="11"/>
  <c r="D141" i="11"/>
  <c r="E141" i="11"/>
  <c r="F141" i="11"/>
  <c r="G141" i="11"/>
  <c r="H141" i="11"/>
  <c r="I141" i="11"/>
  <c r="J141" i="11"/>
  <c r="K141" i="11"/>
  <c r="L141" i="11"/>
  <c r="M141" i="11"/>
  <c r="N141" i="11"/>
  <c r="C141" i="11"/>
  <c r="O141" i="11" s="1"/>
  <c r="D140" i="11"/>
  <c r="E140" i="11"/>
  <c r="F140" i="11"/>
  <c r="G140" i="11"/>
  <c r="H140" i="11"/>
  <c r="I140" i="11"/>
  <c r="J140" i="11"/>
  <c r="K140" i="11"/>
  <c r="L140" i="11"/>
  <c r="M140" i="11"/>
  <c r="N140" i="11"/>
  <c r="C140" i="11"/>
  <c r="O140" i="11" s="1"/>
  <c r="D117" i="11"/>
  <c r="E117" i="11"/>
  <c r="F117" i="11"/>
  <c r="G117" i="11"/>
  <c r="H117" i="11"/>
  <c r="I117" i="11"/>
  <c r="J117" i="11"/>
  <c r="K117" i="11"/>
  <c r="L117" i="11"/>
  <c r="M117" i="11"/>
  <c r="N117" i="11"/>
  <c r="C117" i="11"/>
  <c r="D114" i="11"/>
  <c r="E114" i="11"/>
  <c r="F114" i="11"/>
  <c r="G114" i="11"/>
  <c r="H114" i="11"/>
  <c r="I114" i="11"/>
  <c r="J114" i="11"/>
  <c r="K114" i="11"/>
  <c r="L114" i="11"/>
  <c r="M114" i="11"/>
  <c r="N114" i="11"/>
  <c r="C114" i="11"/>
  <c r="O114" i="11" s="1"/>
  <c r="D115" i="11" s="1"/>
  <c r="D112" i="11"/>
  <c r="E112" i="11"/>
  <c r="F112" i="11"/>
  <c r="G112" i="11"/>
  <c r="H112" i="11"/>
  <c r="I112" i="11"/>
  <c r="J112" i="11"/>
  <c r="K112" i="11"/>
  <c r="L112" i="11"/>
  <c r="M112" i="11"/>
  <c r="N112" i="11"/>
  <c r="C112" i="11"/>
  <c r="O112" i="11" s="1"/>
  <c r="D110" i="11"/>
  <c r="E110" i="11"/>
  <c r="F110" i="11"/>
  <c r="G110" i="11"/>
  <c r="H110" i="11"/>
  <c r="I110" i="11"/>
  <c r="J110" i="11"/>
  <c r="K110" i="11"/>
  <c r="L110" i="11"/>
  <c r="M110" i="11"/>
  <c r="N110" i="11"/>
  <c r="C110" i="11"/>
  <c r="O110" i="11" s="1"/>
  <c r="D108" i="11"/>
  <c r="E108" i="11"/>
  <c r="F108" i="11"/>
  <c r="G108" i="11"/>
  <c r="H108" i="11"/>
  <c r="I108" i="11"/>
  <c r="J108" i="11"/>
  <c r="K108" i="11"/>
  <c r="L108" i="11"/>
  <c r="M108" i="11"/>
  <c r="N108" i="11"/>
  <c r="C108" i="11"/>
  <c r="O108" i="11" s="1"/>
  <c r="D107" i="11"/>
  <c r="E107" i="11"/>
  <c r="F107" i="11"/>
  <c r="G107" i="11"/>
  <c r="H107" i="11"/>
  <c r="I107" i="11"/>
  <c r="J107" i="11"/>
  <c r="K107" i="11"/>
  <c r="L107" i="11"/>
  <c r="M107" i="11"/>
  <c r="N107" i="11"/>
  <c r="C107" i="11"/>
  <c r="O107" i="11" s="1"/>
  <c r="D452" i="12"/>
  <c r="E452" i="12"/>
  <c r="F452" i="12"/>
  <c r="G452" i="12"/>
  <c r="H452" i="12"/>
  <c r="I452" i="12"/>
  <c r="J452" i="12"/>
  <c r="K452" i="12"/>
  <c r="L452" i="12"/>
  <c r="M452" i="12"/>
  <c r="N452" i="12"/>
  <c r="C452" i="12"/>
  <c r="O452" i="12" s="1"/>
  <c r="Q452" i="12" s="1"/>
  <c r="O25" i="14" s="1"/>
  <c r="D450" i="12"/>
  <c r="E450" i="12"/>
  <c r="F450" i="12"/>
  <c r="G450" i="12"/>
  <c r="H450" i="12"/>
  <c r="I450" i="12"/>
  <c r="J450" i="12"/>
  <c r="K450" i="12"/>
  <c r="L450" i="12"/>
  <c r="M450" i="12"/>
  <c r="N450" i="12"/>
  <c r="C450" i="12"/>
  <c r="O450" i="12" s="1"/>
  <c r="D448" i="12"/>
  <c r="E448" i="12"/>
  <c r="F448" i="12"/>
  <c r="G448" i="12"/>
  <c r="H448" i="12"/>
  <c r="I448" i="12"/>
  <c r="J448" i="12"/>
  <c r="K448" i="12"/>
  <c r="L448" i="12"/>
  <c r="M448" i="12"/>
  <c r="N448" i="12"/>
  <c r="C448" i="12"/>
  <c r="O448" i="12" s="1"/>
  <c r="D446" i="12"/>
  <c r="E446" i="12"/>
  <c r="F446" i="12"/>
  <c r="G446" i="12"/>
  <c r="H446" i="12"/>
  <c r="I446" i="12"/>
  <c r="J446" i="12"/>
  <c r="K446" i="12"/>
  <c r="L446" i="12"/>
  <c r="M446" i="12"/>
  <c r="N446" i="12"/>
  <c r="C446" i="12"/>
  <c r="O446" i="12" s="1"/>
  <c r="D445" i="12"/>
  <c r="E445" i="12"/>
  <c r="F445" i="12"/>
  <c r="G445" i="12"/>
  <c r="H445" i="12"/>
  <c r="I445" i="12"/>
  <c r="J445" i="12"/>
  <c r="K445" i="12"/>
  <c r="L445" i="12"/>
  <c r="M445" i="12"/>
  <c r="N445" i="12"/>
  <c r="C445" i="12"/>
  <c r="O445" i="12" s="1"/>
  <c r="D422" i="12"/>
  <c r="E422" i="12"/>
  <c r="F422" i="12"/>
  <c r="G422" i="12"/>
  <c r="H422" i="12"/>
  <c r="I422" i="12"/>
  <c r="J422" i="12"/>
  <c r="K422" i="12"/>
  <c r="L422" i="12"/>
  <c r="M422" i="12"/>
  <c r="N422" i="12"/>
  <c r="C422" i="12"/>
  <c r="D419" i="12"/>
  <c r="E419" i="12"/>
  <c r="F419" i="12"/>
  <c r="G419" i="12"/>
  <c r="H419" i="12"/>
  <c r="I419" i="12"/>
  <c r="J419" i="12"/>
  <c r="K419" i="12"/>
  <c r="L419" i="12"/>
  <c r="M419" i="12"/>
  <c r="N419" i="12"/>
  <c r="C419" i="12"/>
  <c r="O419" i="12" s="1"/>
  <c r="D420" i="12" s="1"/>
  <c r="D417" i="12"/>
  <c r="E417" i="12"/>
  <c r="F417" i="12"/>
  <c r="G417" i="12"/>
  <c r="H417" i="12"/>
  <c r="I417" i="12"/>
  <c r="J417" i="12"/>
  <c r="K417" i="12"/>
  <c r="L417" i="12"/>
  <c r="M417" i="12"/>
  <c r="N417" i="12"/>
  <c r="C417" i="12"/>
  <c r="O417" i="12" s="1"/>
  <c r="D415" i="12"/>
  <c r="E415" i="12"/>
  <c r="F415" i="12"/>
  <c r="G415" i="12"/>
  <c r="H415" i="12"/>
  <c r="I415" i="12"/>
  <c r="J415" i="12"/>
  <c r="K415" i="12"/>
  <c r="L415" i="12"/>
  <c r="M415" i="12"/>
  <c r="N415" i="12"/>
  <c r="C415" i="12"/>
  <c r="O415" i="12" s="1"/>
  <c r="D413" i="12"/>
  <c r="E413" i="12"/>
  <c r="F413" i="12"/>
  <c r="G413" i="12"/>
  <c r="H413" i="12"/>
  <c r="I413" i="12"/>
  <c r="J413" i="12"/>
  <c r="K413" i="12"/>
  <c r="L413" i="12"/>
  <c r="M413" i="12"/>
  <c r="N413" i="12"/>
  <c r="C413" i="12"/>
  <c r="O413" i="12" s="1"/>
  <c r="D412" i="12"/>
  <c r="E412" i="12"/>
  <c r="F412" i="12"/>
  <c r="G412" i="12"/>
  <c r="H412" i="12"/>
  <c r="I412" i="12"/>
  <c r="J412" i="12"/>
  <c r="K412" i="12"/>
  <c r="L412" i="12"/>
  <c r="M412" i="12"/>
  <c r="N412" i="12"/>
  <c r="C412" i="12"/>
  <c r="O412" i="12" s="1"/>
  <c r="D389" i="12"/>
  <c r="E389" i="12"/>
  <c r="F389" i="12"/>
  <c r="G389" i="12"/>
  <c r="H389" i="12"/>
  <c r="I389" i="12"/>
  <c r="J389" i="12"/>
  <c r="K389" i="12"/>
  <c r="L389" i="12"/>
  <c r="M389" i="12"/>
  <c r="N389" i="12"/>
  <c r="C389" i="12"/>
  <c r="D386" i="12"/>
  <c r="E386" i="12"/>
  <c r="F386" i="12"/>
  <c r="G386" i="12"/>
  <c r="H386" i="12"/>
  <c r="I386" i="12"/>
  <c r="J386" i="12"/>
  <c r="K386" i="12"/>
  <c r="L386" i="12"/>
  <c r="M386" i="12"/>
  <c r="N386" i="12"/>
  <c r="C386" i="12"/>
  <c r="O386" i="12" s="1"/>
  <c r="D387" i="12" s="1"/>
  <c r="D384" i="12"/>
  <c r="E384" i="12"/>
  <c r="F384" i="12"/>
  <c r="G384" i="12"/>
  <c r="H384" i="12"/>
  <c r="I384" i="12"/>
  <c r="J384" i="12"/>
  <c r="K384" i="12"/>
  <c r="L384" i="12"/>
  <c r="M384" i="12"/>
  <c r="N384" i="12"/>
  <c r="C384" i="12"/>
  <c r="O384" i="12" s="1"/>
  <c r="D382" i="12"/>
  <c r="E382" i="12"/>
  <c r="F382" i="12"/>
  <c r="G382" i="12"/>
  <c r="H382" i="12"/>
  <c r="I382" i="12"/>
  <c r="J382" i="12"/>
  <c r="K382" i="12"/>
  <c r="L382" i="12"/>
  <c r="M382" i="12"/>
  <c r="N382" i="12"/>
  <c r="C382" i="12"/>
  <c r="O382" i="12" s="1"/>
  <c r="D380" i="12"/>
  <c r="E380" i="12"/>
  <c r="F380" i="12"/>
  <c r="G380" i="12"/>
  <c r="H380" i="12"/>
  <c r="I380" i="12"/>
  <c r="J380" i="12"/>
  <c r="K380" i="12"/>
  <c r="L380" i="12"/>
  <c r="M380" i="12"/>
  <c r="N380" i="12"/>
  <c r="C380" i="12"/>
  <c r="O380" i="12" s="1"/>
  <c r="D379" i="12"/>
  <c r="E379" i="12"/>
  <c r="F379" i="12"/>
  <c r="G379" i="12"/>
  <c r="H379" i="12"/>
  <c r="I379" i="12"/>
  <c r="J379" i="12"/>
  <c r="K379" i="12"/>
  <c r="L379" i="12"/>
  <c r="M379" i="12"/>
  <c r="N379" i="12"/>
  <c r="C379" i="12"/>
  <c r="O379" i="12" s="1"/>
  <c r="D356" i="12"/>
  <c r="E356" i="12"/>
  <c r="F356" i="12"/>
  <c r="G356" i="12"/>
  <c r="H356" i="12"/>
  <c r="I356" i="12"/>
  <c r="J356" i="12"/>
  <c r="K356" i="12"/>
  <c r="L356" i="12"/>
  <c r="M356" i="12"/>
  <c r="N356" i="12"/>
  <c r="C356" i="12"/>
  <c r="D353" i="12"/>
  <c r="E353" i="12"/>
  <c r="F353" i="12"/>
  <c r="G353" i="12"/>
  <c r="H353" i="12"/>
  <c r="I353" i="12"/>
  <c r="J353" i="12"/>
  <c r="K353" i="12"/>
  <c r="L353" i="12"/>
  <c r="M353" i="12"/>
  <c r="N353" i="12"/>
  <c r="C353" i="12"/>
  <c r="O353" i="12" s="1"/>
  <c r="D354" i="12" s="1"/>
  <c r="D351" i="12"/>
  <c r="E351" i="12"/>
  <c r="F351" i="12"/>
  <c r="G351" i="12"/>
  <c r="H351" i="12"/>
  <c r="I351" i="12"/>
  <c r="J351" i="12"/>
  <c r="K351" i="12"/>
  <c r="L351" i="12"/>
  <c r="M351" i="12"/>
  <c r="N351" i="12"/>
  <c r="C351" i="12"/>
  <c r="O351" i="12" s="1"/>
  <c r="D349" i="12"/>
  <c r="E349" i="12"/>
  <c r="F349" i="12"/>
  <c r="G349" i="12"/>
  <c r="H349" i="12"/>
  <c r="I349" i="12"/>
  <c r="J349" i="12"/>
  <c r="K349" i="12"/>
  <c r="L349" i="12"/>
  <c r="M349" i="12"/>
  <c r="N349" i="12"/>
  <c r="C349" i="12"/>
  <c r="O349" i="12" s="1"/>
  <c r="D347" i="12"/>
  <c r="E347" i="12"/>
  <c r="F347" i="12"/>
  <c r="G347" i="12"/>
  <c r="H347" i="12"/>
  <c r="I347" i="12"/>
  <c r="J347" i="12"/>
  <c r="K347" i="12"/>
  <c r="L347" i="12"/>
  <c r="M347" i="12"/>
  <c r="N347" i="12"/>
  <c r="C347" i="12"/>
  <c r="O347" i="12" s="1"/>
  <c r="D346" i="12"/>
  <c r="E346" i="12"/>
  <c r="F346" i="12"/>
  <c r="G346" i="12"/>
  <c r="H346" i="12"/>
  <c r="I346" i="12"/>
  <c r="J346" i="12"/>
  <c r="K346" i="12"/>
  <c r="L346" i="12"/>
  <c r="M346" i="12"/>
  <c r="N346" i="12"/>
  <c r="C346" i="12"/>
  <c r="O346" i="12" s="1"/>
  <c r="D323" i="12"/>
  <c r="E323" i="12"/>
  <c r="F323" i="12"/>
  <c r="G323" i="12"/>
  <c r="H323" i="12"/>
  <c r="I323" i="12"/>
  <c r="J323" i="12"/>
  <c r="K323" i="12"/>
  <c r="L323" i="12"/>
  <c r="M323" i="12"/>
  <c r="N323" i="12"/>
  <c r="C323" i="12"/>
  <c r="D320" i="12"/>
  <c r="E320" i="12"/>
  <c r="F320" i="12"/>
  <c r="G320" i="12"/>
  <c r="H320" i="12"/>
  <c r="I320" i="12"/>
  <c r="J320" i="12"/>
  <c r="K320" i="12"/>
  <c r="L320" i="12"/>
  <c r="M320" i="12"/>
  <c r="N320" i="12"/>
  <c r="C320" i="12"/>
  <c r="O320" i="12" s="1"/>
  <c r="D321" i="12" s="1"/>
  <c r="D318" i="12"/>
  <c r="E318" i="12"/>
  <c r="F318" i="12"/>
  <c r="G318" i="12"/>
  <c r="H318" i="12"/>
  <c r="I318" i="12"/>
  <c r="J318" i="12"/>
  <c r="K318" i="12"/>
  <c r="L318" i="12"/>
  <c r="M318" i="12"/>
  <c r="N318" i="12"/>
  <c r="C318" i="12"/>
  <c r="O318" i="12" s="1"/>
  <c r="D316" i="12"/>
  <c r="E316" i="12"/>
  <c r="F316" i="12"/>
  <c r="G316" i="12"/>
  <c r="H316" i="12"/>
  <c r="I316" i="12"/>
  <c r="J316" i="12"/>
  <c r="K316" i="12"/>
  <c r="L316" i="12"/>
  <c r="M316" i="12"/>
  <c r="N316" i="12"/>
  <c r="C316" i="12"/>
  <c r="O316" i="12" s="1"/>
  <c r="D314" i="12"/>
  <c r="E314" i="12"/>
  <c r="F314" i="12"/>
  <c r="G314" i="12"/>
  <c r="H314" i="12"/>
  <c r="I314" i="12"/>
  <c r="J314" i="12"/>
  <c r="K314" i="12"/>
  <c r="L314" i="12"/>
  <c r="M314" i="12"/>
  <c r="N314" i="12"/>
  <c r="C314" i="12"/>
  <c r="O314" i="12" s="1"/>
  <c r="D313" i="12"/>
  <c r="E313" i="12"/>
  <c r="F313" i="12"/>
  <c r="G313" i="12"/>
  <c r="H313" i="12"/>
  <c r="I313" i="12"/>
  <c r="J313" i="12"/>
  <c r="K313" i="12"/>
  <c r="L313" i="12"/>
  <c r="M313" i="12"/>
  <c r="N313" i="12"/>
  <c r="C313" i="12"/>
  <c r="O313" i="12" s="1"/>
  <c r="D290" i="12"/>
  <c r="E290" i="12"/>
  <c r="F290" i="12"/>
  <c r="G290" i="12"/>
  <c r="H290" i="12"/>
  <c r="I290" i="12"/>
  <c r="J290" i="12"/>
  <c r="K290" i="12"/>
  <c r="L290" i="12"/>
  <c r="M290" i="12"/>
  <c r="N290" i="12"/>
  <c r="C290" i="12"/>
  <c r="D287" i="12"/>
  <c r="E287" i="12"/>
  <c r="F287" i="12"/>
  <c r="G287" i="12"/>
  <c r="H287" i="12"/>
  <c r="I287" i="12"/>
  <c r="J287" i="12"/>
  <c r="K287" i="12"/>
  <c r="L287" i="12"/>
  <c r="M287" i="12"/>
  <c r="N287" i="12"/>
  <c r="C287" i="12"/>
  <c r="O287" i="12" s="1"/>
  <c r="D288" i="12" s="1"/>
  <c r="D285" i="12"/>
  <c r="E285" i="12"/>
  <c r="F285" i="12"/>
  <c r="G285" i="12"/>
  <c r="H285" i="12"/>
  <c r="I285" i="12"/>
  <c r="J285" i="12"/>
  <c r="K285" i="12"/>
  <c r="L285" i="12"/>
  <c r="M285" i="12"/>
  <c r="N285" i="12"/>
  <c r="C285" i="12"/>
  <c r="O285" i="12" s="1"/>
  <c r="D283" i="12"/>
  <c r="E283" i="12"/>
  <c r="F283" i="12"/>
  <c r="G283" i="12"/>
  <c r="H283" i="12"/>
  <c r="I283" i="12"/>
  <c r="J283" i="12"/>
  <c r="K283" i="12"/>
  <c r="L283" i="12"/>
  <c r="M283" i="12"/>
  <c r="N283" i="12"/>
  <c r="C283" i="12"/>
  <c r="O283" i="12" s="1"/>
  <c r="D281" i="12"/>
  <c r="E281" i="12"/>
  <c r="F281" i="12"/>
  <c r="G281" i="12"/>
  <c r="H281" i="12"/>
  <c r="I281" i="12"/>
  <c r="J281" i="12"/>
  <c r="K281" i="12"/>
  <c r="L281" i="12"/>
  <c r="M281" i="12"/>
  <c r="N281" i="12"/>
  <c r="C281" i="12"/>
  <c r="O281" i="12" s="1"/>
  <c r="D280" i="12"/>
  <c r="E280" i="12"/>
  <c r="F280" i="12"/>
  <c r="G280" i="12"/>
  <c r="H280" i="12"/>
  <c r="I280" i="12"/>
  <c r="J280" i="12"/>
  <c r="K280" i="12"/>
  <c r="L280" i="12"/>
  <c r="M280" i="12"/>
  <c r="N280" i="12"/>
  <c r="C280" i="12"/>
  <c r="O280" i="12" s="1"/>
  <c r="C288" i="12" l="1"/>
  <c r="K288" i="12"/>
  <c r="K321" i="12"/>
  <c r="G321" i="12"/>
  <c r="C354" i="12"/>
  <c r="G354" i="12"/>
  <c r="K387" i="12"/>
  <c r="G387" i="12"/>
  <c r="O387" i="12" s="1"/>
  <c r="K420" i="12"/>
  <c r="G420" i="12"/>
  <c r="K453" i="12"/>
  <c r="G453" i="12"/>
  <c r="K455" i="12"/>
  <c r="G455" i="12"/>
  <c r="C115" i="11"/>
  <c r="G115" i="11"/>
  <c r="O115" i="11" s="1"/>
  <c r="O143" i="11"/>
  <c r="C148" i="11"/>
  <c r="C150" i="11"/>
  <c r="G214" i="11"/>
  <c r="C247" i="11"/>
  <c r="G247" i="11"/>
  <c r="K280" i="11"/>
  <c r="K313" i="11"/>
  <c r="C346" i="11"/>
  <c r="K379" i="11"/>
  <c r="C381" i="11"/>
  <c r="O381" i="11" s="1"/>
  <c r="K412" i="11"/>
  <c r="J288" i="12"/>
  <c r="F288" i="12"/>
  <c r="N321" i="12"/>
  <c r="F321" i="12"/>
  <c r="J354" i="12"/>
  <c r="N387" i="12"/>
  <c r="J420" i="12"/>
  <c r="F420" i="12"/>
  <c r="N453" i="12"/>
  <c r="F453" i="12"/>
  <c r="J455" i="12"/>
  <c r="J456" i="12" s="1"/>
  <c r="J115" i="11"/>
  <c r="F115" i="11"/>
  <c r="N148" i="11"/>
  <c r="F148" i="11"/>
  <c r="J150" i="11"/>
  <c r="J181" i="11"/>
  <c r="F181" i="11"/>
  <c r="N214" i="11"/>
  <c r="N247" i="11"/>
  <c r="F247" i="11"/>
  <c r="J280" i="11"/>
  <c r="N313" i="11"/>
  <c r="F313" i="11"/>
  <c r="N346" i="11"/>
  <c r="J379" i="11"/>
  <c r="F379" i="11"/>
  <c r="J381" i="11"/>
  <c r="N412" i="11"/>
  <c r="F412" i="11"/>
  <c r="M288" i="12"/>
  <c r="I288" i="12"/>
  <c r="E288" i="12"/>
  <c r="M321" i="12"/>
  <c r="I321" i="12"/>
  <c r="E321" i="12"/>
  <c r="M354" i="12"/>
  <c r="I354" i="12"/>
  <c r="E354" i="12"/>
  <c r="M387" i="12"/>
  <c r="I387" i="12"/>
  <c r="E387" i="12"/>
  <c r="M420" i="12"/>
  <c r="I420" i="12"/>
  <c r="E420" i="12"/>
  <c r="M453" i="12"/>
  <c r="I453" i="12"/>
  <c r="E453" i="12"/>
  <c r="M455" i="12"/>
  <c r="I455" i="12"/>
  <c r="E455" i="12"/>
  <c r="E456" i="12" s="1"/>
  <c r="M115" i="11"/>
  <c r="I115" i="11"/>
  <c r="E115" i="11"/>
  <c r="M148" i="11"/>
  <c r="I148" i="11"/>
  <c r="E148" i="11"/>
  <c r="O148" i="11" s="1"/>
  <c r="M150" i="11"/>
  <c r="I150" i="11"/>
  <c r="E150" i="11"/>
  <c r="M181" i="11"/>
  <c r="I181" i="11"/>
  <c r="E181" i="11"/>
  <c r="M214" i="11"/>
  <c r="I214" i="11"/>
  <c r="E214" i="11"/>
  <c r="M247" i="11"/>
  <c r="I247" i="11"/>
  <c r="E247" i="11"/>
  <c r="M280" i="11"/>
  <c r="I280" i="11"/>
  <c r="E280" i="11"/>
  <c r="M313" i="11"/>
  <c r="I313" i="11"/>
  <c r="E313" i="11"/>
  <c r="M346" i="11"/>
  <c r="I346" i="11"/>
  <c r="E346" i="11"/>
  <c r="M379" i="11"/>
  <c r="I379" i="11"/>
  <c r="E379" i="11"/>
  <c r="M381" i="11"/>
  <c r="I381" i="11"/>
  <c r="E381" i="11"/>
  <c r="M412" i="11"/>
  <c r="I412" i="11"/>
  <c r="E412" i="11"/>
  <c r="M445" i="11"/>
  <c r="I445" i="11"/>
  <c r="E445" i="11"/>
  <c r="G288" i="12"/>
  <c r="C321" i="12"/>
  <c r="K354" i="12"/>
  <c r="C387" i="12"/>
  <c r="C420" i="12"/>
  <c r="O420" i="12" s="1"/>
  <c r="C453" i="12"/>
  <c r="C455" i="12"/>
  <c r="K115" i="11"/>
  <c r="K148" i="11"/>
  <c r="G148" i="11"/>
  <c r="K150" i="11"/>
  <c r="G150" i="11"/>
  <c r="C181" i="11"/>
  <c r="K181" i="11"/>
  <c r="G181" i="11"/>
  <c r="C214" i="11"/>
  <c r="K214" i="11"/>
  <c r="K247" i="11"/>
  <c r="C280" i="11"/>
  <c r="G280" i="11"/>
  <c r="C313" i="11"/>
  <c r="G313" i="11"/>
  <c r="K346" i="11"/>
  <c r="G346" i="11"/>
  <c r="C379" i="11"/>
  <c r="G379" i="11"/>
  <c r="K381" i="11"/>
  <c r="G381" i="11"/>
  <c r="C412" i="11"/>
  <c r="G412" i="11"/>
  <c r="C445" i="11"/>
  <c r="K445" i="11"/>
  <c r="G445" i="11"/>
  <c r="N288" i="12"/>
  <c r="J321" i="12"/>
  <c r="N354" i="12"/>
  <c r="F354" i="12"/>
  <c r="J387" i="12"/>
  <c r="F387" i="12"/>
  <c r="N420" i="12"/>
  <c r="J453" i="12"/>
  <c r="N455" i="12"/>
  <c r="N456" i="12" s="1"/>
  <c r="F455" i="12"/>
  <c r="N115" i="11"/>
  <c r="J148" i="11"/>
  <c r="N150" i="11"/>
  <c r="F150" i="11"/>
  <c r="N181" i="11"/>
  <c r="J214" i="11"/>
  <c r="F214" i="11"/>
  <c r="J247" i="11"/>
  <c r="N280" i="11"/>
  <c r="F280" i="11"/>
  <c r="J313" i="11"/>
  <c r="J346" i="11"/>
  <c r="F346" i="11"/>
  <c r="N379" i="11"/>
  <c r="N381" i="11"/>
  <c r="F381" i="11"/>
  <c r="J412" i="11"/>
  <c r="N445" i="11"/>
  <c r="J445" i="11"/>
  <c r="F445" i="11"/>
  <c r="L288" i="12"/>
  <c r="H288" i="12"/>
  <c r="L321" i="12"/>
  <c r="H321" i="12"/>
  <c r="L354" i="12"/>
  <c r="H354" i="12"/>
  <c r="L387" i="12"/>
  <c r="L388" i="12" s="1"/>
  <c r="H387" i="12"/>
  <c r="L420" i="12"/>
  <c r="H420" i="12"/>
  <c r="L453" i="12"/>
  <c r="L454" i="12" s="1"/>
  <c r="H453" i="12"/>
  <c r="D453" i="12"/>
  <c r="L455" i="12"/>
  <c r="H455" i="12"/>
  <c r="D455" i="12"/>
  <c r="L115" i="11"/>
  <c r="H115" i="11"/>
  <c r="L148" i="11"/>
  <c r="H148" i="11"/>
  <c r="D148" i="11"/>
  <c r="L150" i="11"/>
  <c r="H150" i="11"/>
  <c r="D150" i="11"/>
  <c r="L181" i="11"/>
  <c r="H181" i="11"/>
  <c r="L214" i="11"/>
  <c r="H214" i="11"/>
  <c r="L247" i="11"/>
  <c r="H247" i="11"/>
  <c r="L280" i="11"/>
  <c r="H280" i="11"/>
  <c r="L313" i="11"/>
  <c r="H313" i="11"/>
  <c r="L346" i="11"/>
  <c r="H346" i="11"/>
  <c r="L379" i="11"/>
  <c r="H379" i="11"/>
  <c r="D379" i="11"/>
  <c r="L381" i="11"/>
  <c r="H381" i="11"/>
  <c r="D381" i="11"/>
  <c r="L412" i="11"/>
  <c r="H412" i="11"/>
  <c r="L445" i="11"/>
  <c r="H445" i="11"/>
  <c r="O447" i="11"/>
  <c r="O414" i="11"/>
  <c r="O348" i="11"/>
  <c r="O315" i="11"/>
  <c r="O282" i="11"/>
  <c r="O249" i="11"/>
  <c r="O216" i="11"/>
  <c r="O150" i="11"/>
  <c r="O117" i="11"/>
  <c r="O455" i="12"/>
  <c r="O422" i="12"/>
  <c r="O389" i="12"/>
  <c r="O356" i="12"/>
  <c r="O323" i="12"/>
  <c r="O290" i="12"/>
  <c r="D257" i="12"/>
  <c r="E257" i="12"/>
  <c r="F257" i="12"/>
  <c r="G257" i="12"/>
  <c r="H257" i="12"/>
  <c r="I257" i="12"/>
  <c r="J257" i="12"/>
  <c r="K257" i="12"/>
  <c r="L257" i="12"/>
  <c r="L258" i="12" s="1"/>
  <c r="M257" i="12"/>
  <c r="N257" i="12"/>
  <c r="C257" i="12"/>
  <c r="D254" i="12"/>
  <c r="E254" i="12"/>
  <c r="F254" i="12"/>
  <c r="G254" i="12"/>
  <c r="H254" i="12"/>
  <c r="I254" i="12"/>
  <c r="J254" i="12"/>
  <c r="K254" i="12"/>
  <c r="L254" i="12"/>
  <c r="M254" i="12"/>
  <c r="N254" i="12"/>
  <c r="C254" i="12"/>
  <c r="D252" i="12"/>
  <c r="D253" i="12" s="1"/>
  <c r="E252" i="12"/>
  <c r="F252" i="12"/>
  <c r="G252" i="12"/>
  <c r="H252" i="12"/>
  <c r="I252" i="12"/>
  <c r="J252" i="12"/>
  <c r="K252" i="12"/>
  <c r="L252" i="12"/>
  <c r="L253" i="12" s="1"/>
  <c r="M252" i="12"/>
  <c r="N252" i="12"/>
  <c r="C252" i="12"/>
  <c r="D250" i="12"/>
  <c r="D251" i="12" s="1"/>
  <c r="E250" i="12"/>
  <c r="F250" i="12"/>
  <c r="G250" i="12"/>
  <c r="H250" i="12"/>
  <c r="I250" i="12"/>
  <c r="J250" i="12"/>
  <c r="K250" i="12"/>
  <c r="L250" i="12"/>
  <c r="L251" i="12" s="1"/>
  <c r="M250" i="12"/>
  <c r="N250" i="12"/>
  <c r="C250" i="12"/>
  <c r="D248" i="12"/>
  <c r="D249" i="12" s="1"/>
  <c r="E248" i="12"/>
  <c r="F248" i="12"/>
  <c r="G248" i="12"/>
  <c r="H248" i="12"/>
  <c r="H249" i="12" s="1"/>
  <c r="I248" i="12"/>
  <c r="J248" i="12"/>
  <c r="K248" i="12"/>
  <c r="L248" i="12"/>
  <c r="L249" i="12" s="1"/>
  <c r="M248" i="12"/>
  <c r="N248" i="12"/>
  <c r="C248" i="12"/>
  <c r="D247" i="12"/>
  <c r="E247" i="12"/>
  <c r="E251" i="12" s="1"/>
  <c r="F247" i="12"/>
  <c r="G247" i="12"/>
  <c r="G249" i="12" s="1"/>
  <c r="H247" i="12"/>
  <c r="I247" i="12"/>
  <c r="I251" i="12" s="1"/>
  <c r="J247" i="12"/>
  <c r="K247" i="12"/>
  <c r="L247" i="12"/>
  <c r="M247" i="12"/>
  <c r="M249" i="12" s="1"/>
  <c r="N247" i="12"/>
  <c r="C247" i="12"/>
  <c r="D221" i="12"/>
  <c r="E221" i="12"/>
  <c r="F221" i="12"/>
  <c r="G221" i="12"/>
  <c r="H221" i="12"/>
  <c r="I221" i="12"/>
  <c r="J221" i="12"/>
  <c r="K221" i="12"/>
  <c r="L221" i="12"/>
  <c r="M221" i="12"/>
  <c r="N221" i="12"/>
  <c r="C221" i="12"/>
  <c r="D219" i="12"/>
  <c r="D220" i="12" s="1"/>
  <c r="E219" i="12"/>
  <c r="F219" i="12"/>
  <c r="G219" i="12"/>
  <c r="H219" i="12"/>
  <c r="H220" i="12" s="1"/>
  <c r="I219" i="12"/>
  <c r="J219" i="12"/>
  <c r="K219" i="12"/>
  <c r="L219" i="12"/>
  <c r="L220" i="12" s="1"/>
  <c r="M219" i="12"/>
  <c r="N219" i="12"/>
  <c r="C219" i="12"/>
  <c r="D217" i="12"/>
  <c r="E217" i="12"/>
  <c r="F217" i="12"/>
  <c r="G217" i="12"/>
  <c r="H217" i="12"/>
  <c r="H218" i="12" s="1"/>
  <c r="I217" i="12"/>
  <c r="J217" i="12"/>
  <c r="K217" i="12"/>
  <c r="K218" i="12" s="1"/>
  <c r="L217" i="12"/>
  <c r="M217" i="12"/>
  <c r="N217" i="12"/>
  <c r="C217" i="12"/>
  <c r="D215" i="12"/>
  <c r="E215" i="12"/>
  <c r="F215" i="12"/>
  <c r="G215" i="12"/>
  <c r="H215" i="12"/>
  <c r="H216" i="12" s="1"/>
  <c r="I215" i="12"/>
  <c r="J215" i="12"/>
  <c r="K215" i="12"/>
  <c r="L215" i="12"/>
  <c r="M215" i="12"/>
  <c r="N215" i="12"/>
  <c r="C215" i="12"/>
  <c r="C216" i="12" s="1"/>
  <c r="D214" i="12"/>
  <c r="E214" i="12"/>
  <c r="E216" i="12" s="1"/>
  <c r="F214" i="12"/>
  <c r="G214" i="12"/>
  <c r="G220" i="12" s="1"/>
  <c r="H214" i="12"/>
  <c r="I214" i="12"/>
  <c r="I218" i="12" s="1"/>
  <c r="J214" i="12"/>
  <c r="K214" i="12"/>
  <c r="K216" i="12" s="1"/>
  <c r="L214" i="12"/>
  <c r="M214" i="12"/>
  <c r="M220" i="12" s="1"/>
  <c r="N214" i="12"/>
  <c r="C214" i="12"/>
  <c r="D191" i="12"/>
  <c r="E191" i="12"/>
  <c r="F191" i="12"/>
  <c r="G191" i="12"/>
  <c r="G192" i="12" s="1"/>
  <c r="H191" i="12"/>
  <c r="H192" i="12" s="1"/>
  <c r="I191" i="12"/>
  <c r="J191" i="12"/>
  <c r="K191" i="12"/>
  <c r="L191" i="12"/>
  <c r="M191" i="12"/>
  <c r="N191" i="12"/>
  <c r="C191" i="12"/>
  <c r="D188" i="12"/>
  <c r="E188" i="12"/>
  <c r="F188" i="12"/>
  <c r="G188" i="12"/>
  <c r="H188" i="12"/>
  <c r="I188" i="12"/>
  <c r="J188" i="12"/>
  <c r="K188" i="12"/>
  <c r="L188" i="12"/>
  <c r="M188" i="12"/>
  <c r="N188" i="12"/>
  <c r="C188" i="12"/>
  <c r="D186" i="12"/>
  <c r="D187" i="12" s="1"/>
  <c r="E186" i="12"/>
  <c r="F186" i="12"/>
  <c r="G186" i="12"/>
  <c r="H186" i="12"/>
  <c r="H187" i="12" s="1"/>
  <c r="I186" i="12"/>
  <c r="J186" i="12"/>
  <c r="K186" i="12"/>
  <c r="K187" i="12" s="1"/>
  <c r="L186" i="12"/>
  <c r="L187" i="12" s="1"/>
  <c r="M186" i="12"/>
  <c r="N186" i="12"/>
  <c r="C186" i="12"/>
  <c r="D184" i="12"/>
  <c r="E184" i="12"/>
  <c r="F184" i="12"/>
  <c r="G184" i="12"/>
  <c r="H184" i="12"/>
  <c r="H185" i="12" s="1"/>
  <c r="I184" i="12"/>
  <c r="J184" i="12"/>
  <c r="K184" i="12"/>
  <c r="L184" i="12"/>
  <c r="M184" i="12"/>
  <c r="N184" i="12"/>
  <c r="C184" i="12"/>
  <c r="D182" i="12"/>
  <c r="D183" i="12" s="1"/>
  <c r="E182" i="12"/>
  <c r="F182" i="12"/>
  <c r="G182" i="12"/>
  <c r="G183" i="12" s="1"/>
  <c r="H182" i="12"/>
  <c r="H183" i="12" s="1"/>
  <c r="I182" i="12"/>
  <c r="J182" i="12"/>
  <c r="K182" i="12"/>
  <c r="L182" i="12"/>
  <c r="L183" i="12" s="1"/>
  <c r="M182" i="12"/>
  <c r="N182" i="12"/>
  <c r="C182" i="12"/>
  <c r="D181" i="12"/>
  <c r="E181" i="12"/>
  <c r="E183" i="12" s="1"/>
  <c r="F181" i="12"/>
  <c r="G181" i="12"/>
  <c r="G187" i="12" s="1"/>
  <c r="H181" i="12"/>
  <c r="I181" i="12"/>
  <c r="J181" i="12"/>
  <c r="K181" i="12"/>
  <c r="K183" i="12" s="1"/>
  <c r="L181" i="12"/>
  <c r="M181" i="12"/>
  <c r="M185" i="12" s="1"/>
  <c r="N181" i="12"/>
  <c r="C181" i="12"/>
  <c r="D158" i="12"/>
  <c r="E158" i="12"/>
  <c r="F158" i="12"/>
  <c r="G158" i="12"/>
  <c r="H158" i="12"/>
  <c r="I158" i="12"/>
  <c r="J158" i="12"/>
  <c r="K158" i="12"/>
  <c r="L158" i="12"/>
  <c r="L159" i="12" s="1"/>
  <c r="M158" i="12"/>
  <c r="N158" i="12"/>
  <c r="C158" i="12"/>
  <c r="D155" i="12"/>
  <c r="E155" i="12"/>
  <c r="F155" i="12"/>
  <c r="G155" i="12"/>
  <c r="H155" i="12"/>
  <c r="I155" i="12"/>
  <c r="J155" i="12"/>
  <c r="K155" i="12"/>
  <c r="L155" i="12"/>
  <c r="M155" i="12"/>
  <c r="N155" i="12"/>
  <c r="C155" i="12"/>
  <c r="D153" i="12"/>
  <c r="E153" i="12"/>
  <c r="F153" i="12"/>
  <c r="G153" i="12"/>
  <c r="H153" i="12"/>
  <c r="H154" i="12" s="1"/>
  <c r="I153" i="12"/>
  <c r="J153" i="12"/>
  <c r="K153" i="12"/>
  <c r="L153" i="12"/>
  <c r="M153" i="12"/>
  <c r="N153" i="12"/>
  <c r="C153" i="12"/>
  <c r="D151" i="12"/>
  <c r="D152" i="12" s="1"/>
  <c r="E151" i="12"/>
  <c r="F151" i="12"/>
  <c r="G151" i="12"/>
  <c r="H151" i="12"/>
  <c r="I151" i="12"/>
  <c r="J151" i="12"/>
  <c r="K151" i="12"/>
  <c r="L151" i="12"/>
  <c r="L152" i="12" s="1"/>
  <c r="M151" i="12"/>
  <c r="N151" i="12"/>
  <c r="C151" i="12"/>
  <c r="C152" i="12" s="1"/>
  <c r="D149" i="12"/>
  <c r="D150" i="12" s="1"/>
  <c r="E149" i="12"/>
  <c r="F149" i="12"/>
  <c r="G149" i="12"/>
  <c r="H149" i="12"/>
  <c r="I149" i="12"/>
  <c r="J149" i="12"/>
  <c r="K149" i="12"/>
  <c r="L149" i="12"/>
  <c r="L150" i="12" s="1"/>
  <c r="M149" i="12"/>
  <c r="N149" i="12"/>
  <c r="C149" i="12"/>
  <c r="D148" i="12"/>
  <c r="E148" i="12"/>
  <c r="E154" i="12" s="1"/>
  <c r="F148" i="12"/>
  <c r="G148" i="12"/>
  <c r="G152" i="12" s="1"/>
  <c r="H148" i="12"/>
  <c r="I148" i="12"/>
  <c r="I150" i="12" s="1"/>
  <c r="J148" i="12"/>
  <c r="K148" i="12"/>
  <c r="K154" i="12" s="1"/>
  <c r="L148" i="12"/>
  <c r="M148" i="12"/>
  <c r="M152" i="12" s="1"/>
  <c r="N148" i="12"/>
  <c r="C148" i="12"/>
  <c r="D125" i="12"/>
  <c r="E125" i="12"/>
  <c r="F125" i="12"/>
  <c r="G125" i="12"/>
  <c r="H125" i="12"/>
  <c r="I125" i="12"/>
  <c r="J125" i="12"/>
  <c r="K125" i="12"/>
  <c r="L125" i="12"/>
  <c r="L126" i="12" s="1"/>
  <c r="M125" i="12"/>
  <c r="N125" i="12"/>
  <c r="C125" i="12"/>
  <c r="D122" i="12"/>
  <c r="E122" i="12"/>
  <c r="F122" i="12"/>
  <c r="G122" i="12"/>
  <c r="H122" i="12"/>
  <c r="I122" i="12"/>
  <c r="J122" i="12"/>
  <c r="K122" i="12"/>
  <c r="L122" i="12"/>
  <c r="M122" i="12"/>
  <c r="N122" i="12"/>
  <c r="C122" i="12"/>
  <c r="D120" i="12"/>
  <c r="D121" i="12" s="1"/>
  <c r="E120" i="12"/>
  <c r="F120" i="12"/>
  <c r="G120" i="12"/>
  <c r="H120" i="12"/>
  <c r="H121" i="12" s="1"/>
  <c r="I120" i="12"/>
  <c r="J120" i="12"/>
  <c r="K120" i="12"/>
  <c r="L120" i="12"/>
  <c r="L121" i="12" s="1"/>
  <c r="M120" i="12"/>
  <c r="N120" i="12"/>
  <c r="C120" i="12"/>
  <c r="D118" i="12"/>
  <c r="D119" i="12" s="1"/>
  <c r="E118" i="12"/>
  <c r="F118" i="12"/>
  <c r="G118" i="12"/>
  <c r="G119" i="12" s="1"/>
  <c r="H118" i="12"/>
  <c r="I118" i="12"/>
  <c r="J118" i="12"/>
  <c r="K118" i="12"/>
  <c r="L118" i="12"/>
  <c r="L119" i="12" s="1"/>
  <c r="M118" i="12"/>
  <c r="N118" i="12"/>
  <c r="C118" i="12"/>
  <c r="D116" i="12"/>
  <c r="E116" i="12"/>
  <c r="F116" i="12"/>
  <c r="G116" i="12"/>
  <c r="H116" i="12"/>
  <c r="H117" i="12" s="1"/>
  <c r="I116" i="12"/>
  <c r="J116" i="12"/>
  <c r="K116" i="12"/>
  <c r="L116" i="12"/>
  <c r="M116" i="12"/>
  <c r="N116" i="12"/>
  <c r="C116" i="12"/>
  <c r="C117" i="12" s="1"/>
  <c r="D115" i="12"/>
  <c r="E115" i="12"/>
  <c r="E119" i="12" s="1"/>
  <c r="F115" i="12"/>
  <c r="G115" i="12"/>
  <c r="G117" i="12" s="1"/>
  <c r="H115" i="12"/>
  <c r="I115" i="12"/>
  <c r="I119" i="12" s="1"/>
  <c r="J115" i="12"/>
  <c r="K115" i="12"/>
  <c r="K121" i="12" s="1"/>
  <c r="L115" i="12"/>
  <c r="M115" i="12"/>
  <c r="M117" i="12" s="1"/>
  <c r="N115" i="12"/>
  <c r="C115" i="12"/>
  <c r="M456" i="12"/>
  <c r="I456" i="12"/>
  <c r="L456" i="12"/>
  <c r="F456" i="12"/>
  <c r="N451" i="12"/>
  <c r="M451" i="12"/>
  <c r="J451" i="12"/>
  <c r="I451" i="12"/>
  <c r="F451" i="12"/>
  <c r="E451" i="12"/>
  <c r="K451" i="12"/>
  <c r="G451" i="12"/>
  <c r="C451" i="12"/>
  <c r="N449" i="12"/>
  <c r="M449" i="12"/>
  <c r="L449" i="12"/>
  <c r="J449" i="12"/>
  <c r="I449" i="12"/>
  <c r="H449" i="12"/>
  <c r="F449" i="12"/>
  <c r="E449" i="12"/>
  <c r="D449" i="12"/>
  <c r="N447" i="12"/>
  <c r="M447" i="12"/>
  <c r="J447" i="12"/>
  <c r="I447" i="12"/>
  <c r="F447" i="12"/>
  <c r="E447" i="12"/>
  <c r="K447" i="12"/>
  <c r="G447" i="12"/>
  <c r="C447" i="12"/>
  <c r="K449" i="12"/>
  <c r="H456" i="12"/>
  <c r="G449" i="12"/>
  <c r="D456" i="12"/>
  <c r="C449" i="12"/>
  <c r="M423" i="12"/>
  <c r="I423" i="12"/>
  <c r="E423" i="12"/>
  <c r="N423" i="12"/>
  <c r="J423" i="12"/>
  <c r="F423" i="12"/>
  <c r="L421" i="12"/>
  <c r="G421" i="12"/>
  <c r="N418" i="12"/>
  <c r="M418" i="12"/>
  <c r="J418" i="12"/>
  <c r="I418" i="12"/>
  <c r="F418" i="12"/>
  <c r="E418" i="12"/>
  <c r="K418" i="12"/>
  <c r="G418" i="12"/>
  <c r="C418" i="12"/>
  <c r="L416" i="12"/>
  <c r="G416" i="12"/>
  <c r="N416" i="12"/>
  <c r="M416" i="12"/>
  <c r="J416" i="12"/>
  <c r="I416" i="12"/>
  <c r="H416" i="12"/>
  <c r="F416" i="12"/>
  <c r="E416" i="12"/>
  <c r="D416" i="12"/>
  <c r="N414" i="12"/>
  <c r="M414" i="12"/>
  <c r="J414" i="12"/>
  <c r="I414" i="12"/>
  <c r="F414" i="12"/>
  <c r="E414" i="12"/>
  <c r="K414" i="12"/>
  <c r="G414" i="12"/>
  <c r="C414" i="12"/>
  <c r="L423" i="12"/>
  <c r="K416" i="12"/>
  <c r="H423" i="12"/>
  <c r="D423" i="12"/>
  <c r="C416" i="12"/>
  <c r="O416" i="12" s="1"/>
  <c r="M390" i="12"/>
  <c r="I390" i="12"/>
  <c r="E390" i="12"/>
  <c r="N390" i="12"/>
  <c r="J390" i="12"/>
  <c r="F390" i="12"/>
  <c r="N385" i="12"/>
  <c r="M385" i="12"/>
  <c r="J385" i="12"/>
  <c r="I385" i="12"/>
  <c r="F385" i="12"/>
  <c r="E385" i="12"/>
  <c r="K385" i="12"/>
  <c r="G385" i="12"/>
  <c r="C385" i="12"/>
  <c r="N383" i="12"/>
  <c r="M383" i="12"/>
  <c r="L383" i="12"/>
  <c r="J383" i="12"/>
  <c r="I383" i="12"/>
  <c r="H383" i="12"/>
  <c r="F383" i="12"/>
  <c r="E383" i="12"/>
  <c r="D383" i="12"/>
  <c r="N381" i="12"/>
  <c r="M381" i="12"/>
  <c r="J381" i="12"/>
  <c r="I381" i="12"/>
  <c r="F381" i="12"/>
  <c r="E381" i="12"/>
  <c r="K381" i="12"/>
  <c r="G381" i="12"/>
  <c r="C381" i="12"/>
  <c r="L390" i="12"/>
  <c r="K383" i="12"/>
  <c r="H390" i="12"/>
  <c r="G383" i="12"/>
  <c r="D390" i="12"/>
  <c r="C383" i="12"/>
  <c r="O383" i="12" s="1"/>
  <c r="M357" i="12"/>
  <c r="I357" i="12"/>
  <c r="E357" i="12"/>
  <c r="N357" i="12"/>
  <c r="J357" i="12"/>
  <c r="F357" i="12"/>
  <c r="L355" i="12"/>
  <c r="G355" i="12"/>
  <c r="N352" i="12"/>
  <c r="M352" i="12"/>
  <c r="J352" i="12"/>
  <c r="I352" i="12"/>
  <c r="F352" i="12"/>
  <c r="E352" i="12"/>
  <c r="K352" i="12"/>
  <c r="G352" i="12"/>
  <c r="C352" i="12"/>
  <c r="L350" i="12"/>
  <c r="G350" i="12"/>
  <c r="N350" i="12"/>
  <c r="M350" i="12"/>
  <c r="J350" i="12"/>
  <c r="I350" i="12"/>
  <c r="H350" i="12"/>
  <c r="F350" i="12"/>
  <c r="E350" i="12"/>
  <c r="D350" i="12"/>
  <c r="N348" i="12"/>
  <c r="M348" i="12"/>
  <c r="J348" i="12"/>
  <c r="I348" i="12"/>
  <c r="F348" i="12"/>
  <c r="E348" i="12"/>
  <c r="K348" i="12"/>
  <c r="G348" i="12"/>
  <c r="C348" i="12"/>
  <c r="L357" i="12"/>
  <c r="K350" i="12"/>
  <c r="H357" i="12"/>
  <c r="D357" i="12"/>
  <c r="C350" i="12"/>
  <c r="M324" i="12"/>
  <c r="I324" i="12"/>
  <c r="E324" i="12"/>
  <c r="N319" i="12"/>
  <c r="L319" i="12"/>
  <c r="H319" i="12"/>
  <c r="F319" i="12"/>
  <c r="D319" i="12"/>
  <c r="M319" i="12"/>
  <c r="I319" i="12"/>
  <c r="E319" i="12"/>
  <c r="N317" i="12"/>
  <c r="J317" i="12"/>
  <c r="F317" i="12"/>
  <c r="M317" i="12"/>
  <c r="I317" i="12"/>
  <c r="E317" i="12"/>
  <c r="L315" i="12"/>
  <c r="J315" i="12"/>
  <c r="H315" i="12"/>
  <c r="D315" i="12"/>
  <c r="M315" i="12"/>
  <c r="I315" i="12"/>
  <c r="F315" i="12"/>
  <c r="E315" i="12"/>
  <c r="N315" i="12"/>
  <c r="L317" i="12"/>
  <c r="K324" i="12"/>
  <c r="J319" i="12"/>
  <c r="H317" i="12"/>
  <c r="G324" i="12"/>
  <c r="D317" i="12"/>
  <c r="C324" i="12"/>
  <c r="H291" i="12"/>
  <c r="N291" i="12"/>
  <c r="M291" i="12"/>
  <c r="J291" i="12"/>
  <c r="I291" i="12"/>
  <c r="F291" i="12"/>
  <c r="E291" i="12"/>
  <c r="D291" i="12"/>
  <c r="K289" i="12"/>
  <c r="L286" i="12"/>
  <c r="I286" i="12"/>
  <c r="F286" i="12"/>
  <c r="D286" i="12"/>
  <c r="N286" i="12"/>
  <c r="M286" i="12"/>
  <c r="J286" i="12"/>
  <c r="E286" i="12"/>
  <c r="E284" i="12"/>
  <c r="N284" i="12"/>
  <c r="L284" i="12"/>
  <c r="J284" i="12"/>
  <c r="H284" i="12"/>
  <c r="F284" i="12"/>
  <c r="D284" i="12"/>
  <c r="K282" i="12"/>
  <c r="I282" i="12"/>
  <c r="G282" i="12"/>
  <c r="C282" i="12"/>
  <c r="N282" i="12"/>
  <c r="L282" i="12"/>
  <c r="J282" i="12"/>
  <c r="H282" i="12"/>
  <c r="F282" i="12"/>
  <c r="D282" i="12"/>
  <c r="M282" i="12"/>
  <c r="L291" i="12"/>
  <c r="K291" i="12"/>
  <c r="H286" i="12"/>
  <c r="G291" i="12"/>
  <c r="E282" i="12"/>
  <c r="C291" i="12"/>
  <c r="N258" i="12"/>
  <c r="J258" i="12"/>
  <c r="F258" i="12"/>
  <c r="D258" i="12"/>
  <c r="J253" i="12"/>
  <c r="H253" i="12"/>
  <c r="N251" i="12"/>
  <c r="H251" i="12"/>
  <c r="F251" i="12"/>
  <c r="C249" i="12"/>
  <c r="N249" i="12"/>
  <c r="J249" i="12"/>
  <c r="F249" i="12"/>
  <c r="E220" i="12"/>
  <c r="C220" i="12"/>
  <c r="N220" i="12"/>
  <c r="J220" i="12"/>
  <c r="F220" i="12"/>
  <c r="M218" i="12"/>
  <c r="N218" i="12"/>
  <c r="L218" i="12"/>
  <c r="J218" i="12"/>
  <c r="F218" i="12"/>
  <c r="D218" i="12"/>
  <c r="I216" i="12"/>
  <c r="N216" i="12"/>
  <c r="L216" i="12"/>
  <c r="J216" i="12"/>
  <c r="F216" i="12"/>
  <c r="D216" i="12"/>
  <c r="N192" i="12"/>
  <c r="L192" i="12"/>
  <c r="J192" i="12"/>
  <c r="F192" i="12"/>
  <c r="D192" i="12"/>
  <c r="C187" i="12"/>
  <c r="N187" i="12"/>
  <c r="J187" i="12"/>
  <c r="F187" i="12"/>
  <c r="I185" i="12"/>
  <c r="N185" i="12"/>
  <c r="L185" i="12"/>
  <c r="J185" i="12"/>
  <c r="F185" i="12"/>
  <c r="D185" i="12"/>
  <c r="J183" i="12"/>
  <c r="M183" i="12"/>
  <c r="C185" i="12"/>
  <c r="N159" i="12"/>
  <c r="J159" i="12"/>
  <c r="F159" i="12"/>
  <c r="M154" i="12"/>
  <c r="N154" i="12"/>
  <c r="L154" i="12"/>
  <c r="J154" i="12"/>
  <c r="F154" i="12"/>
  <c r="D154" i="12"/>
  <c r="N152" i="12"/>
  <c r="J152" i="12"/>
  <c r="H152" i="12"/>
  <c r="F152" i="12"/>
  <c r="K150" i="12"/>
  <c r="C150" i="12"/>
  <c r="N150" i="12"/>
  <c r="J150" i="12"/>
  <c r="H150" i="12"/>
  <c r="F150" i="12"/>
  <c r="M150" i="12"/>
  <c r="I154" i="12"/>
  <c r="E150" i="12"/>
  <c r="F126" i="12"/>
  <c r="N121" i="12"/>
  <c r="J121" i="12"/>
  <c r="F121" i="12"/>
  <c r="M119" i="12"/>
  <c r="J119" i="12"/>
  <c r="H119" i="12"/>
  <c r="N117" i="12"/>
  <c r="L117" i="12"/>
  <c r="J117" i="12"/>
  <c r="F117" i="12"/>
  <c r="D117" i="12"/>
  <c r="O150" i="12" l="1"/>
  <c r="H126" i="12"/>
  <c r="H159" i="12"/>
  <c r="H258" i="12"/>
  <c r="O321" i="12"/>
  <c r="O249" i="12"/>
  <c r="O115" i="12"/>
  <c r="K117" i="12"/>
  <c r="K119" i="12"/>
  <c r="G121" i="12"/>
  <c r="O149" i="12"/>
  <c r="G150" i="12"/>
  <c r="O153" i="12"/>
  <c r="G154" i="12"/>
  <c r="O181" i="12"/>
  <c r="O182" i="12"/>
  <c r="O184" i="12"/>
  <c r="K192" i="12"/>
  <c r="O214" i="12"/>
  <c r="O217" i="12"/>
  <c r="G218" i="12"/>
  <c r="K220" i="12"/>
  <c r="K249" i="12"/>
  <c r="O250" i="12"/>
  <c r="G251" i="12"/>
  <c r="G253" i="12"/>
  <c r="C258" i="12"/>
  <c r="O412" i="11"/>
  <c r="O379" i="11"/>
  <c r="O313" i="11"/>
  <c r="O181" i="11"/>
  <c r="C154" i="12"/>
  <c r="C183" i="12"/>
  <c r="C218" i="12"/>
  <c r="O218" i="12" s="1"/>
  <c r="C251" i="12"/>
  <c r="O282" i="12"/>
  <c r="O447" i="12"/>
  <c r="N119" i="12"/>
  <c r="F119" i="12"/>
  <c r="N126" i="12"/>
  <c r="J126" i="12"/>
  <c r="N183" i="12"/>
  <c r="F183" i="12"/>
  <c r="J251" i="12"/>
  <c r="N253" i="12"/>
  <c r="F253" i="12"/>
  <c r="O214" i="11"/>
  <c r="O451" i="12"/>
  <c r="D126" i="12"/>
  <c r="D159" i="12"/>
  <c r="O453" i="12"/>
  <c r="O187" i="12"/>
  <c r="O449" i="12"/>
  <c r="O116" i="12"/>
  <c r="O118" i="12"/>
  <c r="O120" i="12"/>
  <c r="O122" i="12"/>
  <c r="O148" i="12"/>
  <c r="O151" i="12"/>
  <c r="O155" i="12"/>
  <c r="C159" i="12"/>
  <c r="O186" i="12"/>
  <c r="O188" i="12"/>
  <c r="O215" i="12"/>
  <c r="O219" i="12"/>
  <c r="O221" i="12"/>
  <c r="O247" i="12"/>
  <c r="O248" i="12"/>
  <c r="K251" i="12"/>
  <c r="O252" i="12"/>
  <c r="O254" i="12"/>
  <c r="C119" i="12"/>
  <c r="C121" i="12"/>
  <c r="C253" i="12"/>
  <c r="O350" i="12"/>
  <c r="I152" i="12"/>
  <c r="E185" i="12"/>
  <c r="O185" i="12" s="1"/>
  <c r="I187" i="12"/>
  <c r="M192" i="12"/>
  <c r="I192" i="12"/>
  <c r="E192" i="12"/>
  <c r="E218" i="12"/>
  <c r="E249" i="12"/>
  <c r="M251" i="12"/>
  <c r="O445" i="11"/>
  <c r="O280" i="11"/>
  <c r="O346" i="11"/>
  <c r="O247" i="11"/>
  <c r="O354" i="12"/>
  <c r="O288" i="12"/>
  <c r="O291" i="12"/>
  <c r="O257" i="12"/>
  <c r="C192" i="12"/>
  <c r="O191" i="12"/>
  <c r="O158" i="12"/>
  <c r="C126" i="12"/>
  <c r="O125" i="12"/>
  <c r="G454" i="12"/>
  <c r="H454" i="12"/>
  <c r="D421" i="12"/>
  <c r="H421" i="12"/>
  <c r="H388" i="12"/>
  <c r="D388" i="12"/>
  <c r="G388" i="12"/>
  <c r="D355" i="12"/>
  <c r="H355" i="12"/>
  <c r="K253" i="12"/>
  <c r="I253" i="12"/>
  <c r="G258" i="12"/>
  <c r="K258" i="12"/>
  <c r="E258" i="12"/>
  <c r="I258" i="12"/>
  <c r="M258" i="12"/>
  <c r="M216" i="12"/>
  <c r="I220" i="12"/>
  <c r="O220" i="12" s="1"/>
  <c r="G216" i="12"/>
  <c r="O216" i="12" s="1"/>
  <c r="K185" i="12"/>
  <c r="G185" i="12"/>
  <c r="E152" i="12"/>
  <c r="O152" i="12" s="1"/>
  <c r="G159" i="12"/>
  <c r="K159" i="12"/>
  <c r="K152" i="12"/>
  <c r="E159" i="12"/>
  <c r="I159" i="12"/>
  <c r="M159" i="12"/>
  <c r="E117" i="12"/>
  <c r="O117" i="12" s="1"/>
  <c r="E126" i="12"/>
  <c r="I126" i="12"/>
  <c r="M126" i="12"/>
  <c r="I121" i="12"/>
  <c r="G126" i="12"/>
  <c r="K126" i="12"/>
  <c r="H289" i="12"/>
  <c r="I117" i="12"/>
  <c r="E121" i="12"/>
  <c r="M121" i="12"/>
  <c r="I183" i="12"/>
  <c r="E187" i="12"/>
  <c r="M187" i="12"/>
  <c r="I249" i="12"/>
  <c r="E253" i="12"/>
  <c r="M253" i="12"/>
  <c r="G284" i="12"/>
  <c r="C317" i="12"/>
  <c r="G317" i="12"/>
  <c r="K317" i="12"/>
  <c r="K322" i="12"/>
  <c r="G322" i="12"/>
  <c r="M322" i="12"/>
  <c r="I322" i="12"/>
  <c r="E322" i="12"/>
  <c r="H322" i="12"/>
  <c r="N322" i="12"/>
  <c r="F322" i="12"/>
  <c r="L322" i="12"/>
  <c r="D322" i="12"/>
  <c r="J322" i="12"/>
  <c r="M289" i="12"/>
  <c r="I289" i="12"/>
  <c r="E289" i="12"/>
  <c r="L289" i="12"/>
  <c r="G289" i="12"/>
  <c r="J289" i="12"/>
  <c r="D289" i="12"/>
  <c r="N289" i="12"/>
  <c r="K284" i="12"/>
  <c r="C284" i="12"/>
  <c r="F289" i="12"/>
  <c r="C286" i="12"/>
  <c r="G286" i="12"/>
  <c r="K286" i="12"/>
  <c r="C319" i="12"/>
  <c r="O319" i="12" s="1"/>
  <c r="G319" i="12"/>
  <c r="K319" i="12"/>
  <c r="F324" i="12"/>
  <c r="J324" i="12"/>
  <c r="N324" i="12"/>
  <c r="D454" i="12"/>
  <c r="I284" i="12"/>
  <c r="M284" i="12"/>
  <c r="C315" i="12"/>
  <c r="G315" i="12"/>
  <c r="K315" i="12"/>
  <c r="D324" i="12"/>
  <c r="H324" i="12"/>
  <c r="L324" i="12"/>
  <c r="D352" i="12"/>
  <c r="O352" i="12" s="1"/>
  <c r="H352" i="12"/>
  <c r="L352" i="12"/>
  <c r="C357" i="12"/>
  <c r="G357" i="12"/>
  <c r="K357" i="12"/>
  <c r="D381" i="12"/>
  <c r="H381" i="12"/>
  <c r="L381" i="12"/>
  <c r="O381" i="12" s="1"/>
  <c r="N388" i="12"/>
  <c r="J388" i="12"/>
  <c r="F388" i="12"/>
  <c r="M388" i="12"/>
  <c r="I388" i="12"/>
  <c r="E388" i="12"/>
  <c r="K388" i="12"/>
  <c r="D418" i="12"/>
  <c r="O418" i="12" s="1"/>
  <c r="H418" i="12"/>
  <c r="L418" i="12"/>
  <c r="C423" i="12"/>
  <c r="G423" i="12"/>
  <c r="K423" i="12"/>
  <c r="D447" i="12"/>
  <c r="H447" i="12"/>
  <c r="L447" i="12"/>
  <c r="N454" i="12"/>
  <c r="J454" i="12"/>
  <c r="F454" i="12"/>
  <c r="M454" i="12"/>
  <c r="I454" i="12"/>
  <c r="E454" i="12"/>
  <c r="K454" i="12"/>
  <c r="D348" i="12"/>
  <c r="O348" i="12" s="1"/>
  <c r="H348" i="12"/>
  <c r="L348" i="12"/>
  <c r="N355" i="12"/>
  <c r="J355" i="12"/>
  <c r="F355" i="12"/>
  <c r="M355" i="12"/>
  <c r="I355" i="12"/>
  <c r="E355" i="12"/>
  <c r="K355" i="12"/>
  <c r="D385" i="12"/>
  <c r="H385" i="12"/>
  <c r="L385" i="12"/>
  <c r="O385" i="12" s="1"/>
  <c r="C390" i="12"/>
  <c r="G390" i="12"/>
  <c r="K390" i="12"/>
  <c r="D414" i="12"/>
  <c r="O414" i="12" s="1"/>
  <c r="H414" i="12"/>
  <c r="L414" i="12"/>
  <c r="N421" i="12"/>
  <c r="J421" i="12"/>
  <c r="F421" i="12"/>
  <c r="M421" i="12"/>
  <c r="I421" i="12"/>
  <c r="E421" i="12"/>
  <c r="K421" i="12"/>
  <c r="D451" i="12"/>
  <c r="H451" i="12"/>
  <c r="L451" i="12"/>
  <c r="C456" i="12"/>
  <c r="G456" i="12"/>
  <c r="K456" i="12"/>
  <c r="D437" i="6"/>
  <c r="E437" i="6"/>
  <c r="F437" i="6"/>
  <c r="G437" i="6"/>
  <c r="H437" i="6"/>
  <c r="I437" i="6"/>
  <c r="J437" i="6"/>
  <c r="K437" i="6"/>
  <c r="L437" i="6"/>
  <c r="M437" i="6"/>
  <c r="N437" i="6"/>
  <c r="C437" i="6"/>
  <c r="D434" i="6"/>
  <c r="E434" i="6"/>
  <c r="F434" i="6"/>
  <c r="G434" i="6"/>
  <c r="H434" i="6"/>
  <c r="I434" i="6"/>
  <c r="J434" i="6"/>
  <c r="K434" i="6"/>
  <c r="L434" i="6"/>
  <c r="M434" i="6"/>
  <c r="N434" i="6"/>
  <c r="C434" i="6"/>
  <c r="D432" i="6"/>
  <c r="E432" i="6"/>
  <c r="F432" i="6"/>
  <c r="G432" i="6"/>
  <c r="H432" i="6"/>
  <c r="I432" i="6"/>
  <c r="J432" i="6"/>
  <c r="K432" i="6"/>
  <c r="L432" i="6"/>
  <c r="M432" i="6"/>
  <c r="N432" i="6"/>
  <c r="C432" i="6"/>
  <c r="D430" i="6"/>
  <c r="E430" i="6"/>
  <c r="F430" i="6"/>
  <c r="G430" i="6"/>
  <c r="H430" i="6"/>
  <c r="I430" i="6"/>
  <c r="J430" i="6"/>
  <c r="K430" i="6"/>
  <c r="L430" i="6"/>
  <c r="M430" i="6"/>
  <c r="N430" i="6"/>
  <c r="C430" i="6"/>
  <c r="D428" i="6"/>
  <c r="E428" i="6"/>
  <c r="F428" i="6"/>
  <c r="G428" i="6"/>
  <c r="H428" i="6"/>
  <c r="I428" i="6"/>
  <c r="J428" i="6"/>
  <c r="K428" i="6"/>
  <c r="L428" i="6"/>
  <c r="M428" i="6"/>
  <c r="N428" i="6"/>
  <c r="C428" i="6"/>
  <c r="D427" i="6"/>
  <c r="E427" i="6"/>
  <c r="F427" i="6"/>
  <c r="G427" i="6"/>
  <c r="H427" i="6"/>
  <c r="I427" i="6"/>
  <c r="J427" i="6"/>
  <c r="K427" i="6"/>
  <c r="L427" i="6"/>
  <c r="M427" i="6"/>
  <c r="N427" i="6"/>
  <c r="C427" i="6"/>
  <c r="D404" i="6"/>
  <c r="E404" i="6"/>
  <c r="F404" i="6"/>
  <c r="G404" i="6"/>
  <c r="H404" i="6"/>
  <c r="I404" i="6"/>
  <c r="J404" i="6"/>
  <c r="K404" i="6"/>
  <c r="L404" i="6"/>
  <c r="M404" i="6"/>
  <c r="N404" i="6"/>
  <c r="C404" i="6"/>
  <c r="D401" i="6"/>
  <c r="E401" i="6"/>
  <c r="F401" i="6"/>
  <c r="G401" i="6"/>
  <c r="H401" i="6"/>
  <c r="I401" i="6"/>
  <c r="J401" i="6"/>
  <c r="K401" i="6"/>
  <c r="L401" i="6"/>
  <c r="M401" i="6"/>
  <c r="N401" i="6"/>
  <c r="C401" i="6"/>
  <c r="D399" i="6"/>
  <c r="E399" i="6"/>
  <c r="F399" i="6"/>
  <c r="G399" i="6"/>
  <c r="H399" i="6"/>
  <c r="I399" i="6"/>
  <c r="J399" i="6"/>
  <c r="K399" i="6"/>
  <c r="L399" i="6"/>
  <c r="M399" i="6"/>
  <c r="N399" i="6"/>
  <c r="C399" i="6"/>
  <c r="D397" i="6"/>
  <c r="E397" i="6"/>
  <c r="F397" i="6"/>
  <c r="G397" i="6"/>
  <c r="H397" i="6"/>
  <c r="I397" i="6"/>
  <c r="J397" i="6"/>
  <c r="K397" i="6"/>
  <c r="L397" i="6"/>
  <c r="M397" i="6"/>
  <c r="N397" i="6"/>
  <c r="C397" i="6"/>
  <c r="D395" i="6"/>
  <c r="E395" i="6"/>
  <c r="F395" i="6"/>
  <c r="G395" i="6"/>
  <c r="H395" i="6"/>
  <c r="I395" i="6"/>
  <c r="J395" i="6"/>
  <c r="K395" i="6"/>
  <c r="L395" i="6"/>
  <c r="M395" i="6"/>
  <c r="N395" i="6"/>
  <c r="C395" i="6"/>
  <c r="D394" i="6"/>
  <c r="E394" i="6"/>
  <c r="F394" i="6"/>
  <c r="G394" i="6"/>
  <c r="H394" i="6"/>
  <c r="I394" i="6"/>
  <c r="J394" i="6"/>
  <c r="K394" i="6"/>
  <c r="L394" i="6"/>
  <c r="M394" i="6"/>
  <c r="N394" i="6"/>
  <c r="C394" i="6"/>
  <c r="D371" i="6"/>
  <c r="E371" i="6"/>
  <c r="F371" i="6"/>
  <c r="G371" i="6"/>
  <c r="H371" i="6"/>
  <c r="I371" i="6"/>
  <c r="J371" i="6"/>
  <c r="K371" i="6"/>
  <c r="L371" i="6"/>
  <c r="M371" i="6"/>
  <c r="N371" i="6"/>
  <c r="C371" i="6"/>
  <c r="D368" i="6"/>
  <c r="E368" i="6"/>
  <c r="F368" i="6"/>
  <c r="G368" i="6"/>
  <c r="H368" i="6"/>
  <c r="I368" i="6"/>
  <c r="J368" i="6"/>
  <c r="K368" i="6"/>
  <c r="L368" i="6"/>
  <c r="M368" i="6"/>
  <c r="N368" i="6"/>
  <c r="C368" i="6"/>
  <c r="D366" i="6"/>
  <c r="E366" i="6"/>
  <c r="F366" i="6"/>
  <c r="G366" i="6"/>
  <c r="H366" i="6"/>
  <c r="I366" i="6"/>
  <c r="J366" i="6"/>
  <c r="K366" i="6"/>
  <c r="L366" i="6"/>
  <c r="M366" i="6"/>
  <c r="N366" i="6"/>
  <c r="C366" i="6"/>
  <c r="D364" i="6"/>
  <c r="E364" i="6"/>
  <c r="F364" i="6"/>
  <c r="G364" i="6"/>
  <c r="H364" i="6"/>
  <c r="I364" i="6"/>
  <c r="J364" i="6"/>
  <c r="K364" i="6"/>
  <c r="L364" i="6"/>
  <c r="M364" i="6"/>
  <c r="N364" i="6"/>
  <c r="C364" i="6"/>
  <c r="D362" i="6"/>
  <c r="E362" i="6"/>
  <c r="F362" i="6"/>
  <c r="G362" i="6"/>
  <c r="H362" i="6"/>
  <c r="I362" i="6"/>
  <c r="J362" i="6"/>
  <c r="K362" i="6"/>
  <c r="L362" i="6"/>
  <c r="M362" i="6"/>
  <c r="N362" i="6"/>
  <c r="C362" i="6"/>
  <c r="D361" i="6"/>
  <c r="E361" i="6"/>
  <c r="F361" i="6"/>
  <c r="G361" i="6"/>
  <c r="H361" i="6"/>
  <c r="I361" i="6"/>
  <c r="J361" i="6"/>
  <c r="K361" i="6"/>
  <c r="L361" i="6"/>
  <c r="M361" i="6"/>
  <c r="N361" i="6"/>
  <c r="C361" i="6"/>
  <c r="D338" i="6"/>
  <c r="E338" i="6"/>
  <c r="F338" i="6"/>
  <c r="G338" i="6"/>
  <c r="H338" i="6"/>
  <c r="I338" i="6"/>
  <c r="J338" i="6"/>
  <c r="K338" i="6"/>
  <c r="L338" i="6"/>
  <c r="M338" i="6"/>
  <c r="N338" i="6"/>
  <c r="C338" i="6"/>
  <c r="D335" i="6"/>
  <c r="E335" i="6"/>
  <c r="F335" i="6"/>
  <c r="G335" i="6"/>
  <c r="H335" i="6"/>
  <c r="I335" i="6"/>
  <c r="J335" i="6"/>
  <c r="K335" i="6"/>
  <c r="L335" i="6"/>
  <c r="M335" i="6"/>
  <c r="N335" i="6"/>
  <c r="C335" i="6"/>
  <c r="D333" i="6"/>
  <c r="E333" i="6"/>
  <c r="F333" i="6"/>
  <c r="G333" i="6"/>
  <c r="H333" i="6"/>
  <c r="I333" i="6"/>
  <c r="J333" i="6"/>
  <c r="K333" i="6"/>
  <c r="L333" i="6"/>
  <c r="M333" i="6"/>
  <c r="N333" i="6"/>
  <c r="C333" i="6"/>
  <c r="D331" i="6"/>
  <c r="E331" i="6"/>
  <c r="F331" i="6"/>
  <c r="G331" i="6"/>
  <c r="H331" i="6"/>
  <c r="I331" i="6"/>
  <c r="J331" i="6"/>
  <c r="K331" i="6"/>
  <c r="L331" i="6"/>
  <c r="M331" i="6"/>
  <c r="N331" i="6"/>
  <c r="C331" i="6"/>
  <c r="D329" i="6"/>
  <c r="E329" i="6"/>
  <c r="F329" i="6"/>
  <c r="G329" i="6"/>
  <c r="H329" i="6"/>
  <c r="I329" i="6"/>
  <c r="J329" i="6"/>
  <c r="K329" i="6"/>
  <c r="L329" i="6"/>
  <c r="M329" i="6"/>
  <c r="N329" i="6"/>
  <c r="C329" i="6"/>
  <c r="D328" i="6"/>
  <c r="E328" i="6"/>
  <c r="F328" i="6"/>
  <c r="G328" i="6"/>
  <c r="H328" i="6"/>
  <c r="I328" i="6"/>
  <c r="J328" i="6"/>
  <c r="K328" i="6"/>
  <c r="L328" i="6"/>
  <c r="M328" i="6"/>
  <c r="N328" i="6"/>
  <c r="C328" i="6"/>
  <c r="D305" i="6"/>
  <c r="E305" i="6"/>
  <c r="F305" i="6"/>
  <c r="G305" i="6"/>
  <c r="H305" i="6"/>
  <c r="I305" i="6"/>
  <c r="J305" i="6"/>
  <c r="K305" i="6"/>
  <c r="L305" i="6"/>
  <c r="M305" i="6"/>
  <c r="N305" i="6"/>
  <c r="C305" i="6"/>
  <c r="D302" i="6"/>
  <c r="E302" i="6"/>
  <c r="F302" i="6"/>
  <c r="G302" i="6"/>
  <c r="H302" i="6"/>
  <c r="I302" i="6"/>
  <c r="J302" i="6"/>
  <c r="K302" i="6"/>
  <c r="L302" i="6"/>
  <c r="M302" i="6"/>
  <c r="N302" i="6"/>
  <c r="C302" i="6"/>
  <c r="D300" i="6"/>
  <c r="E300" i="6"/>
  <c r="F300" i="6"/>
  <c r="G300" i="6"/>
  <c r="H300" i="6"/>
  <c r="I300" i="6"/>
  <c r="J300" i="6"/>
  <c r="K300" i="6"/>
  <c r="L300" i="6"/>
  <c r="M300" i="6"/>
  <c r="N300" i="6"/>
  <c r="C300" i="6"/>
  <c r="D298" i="6"/>
  <c r="E298" i="6"/>
  <c r="F298" i="6"/>
  <c r="G298" i="6"/>
  <c r="H298" i="6"/>
  <c r="I298" i="6"/>
  <c r="J298" i="6"/>
  <c r="K298" i="6"/>
  <c r="L298" i="6"/>
  <c r="M298" i="6"/>
  <c r="N298" i="6"/>
  <c r="C298" i="6"/>
  <c r="D296" i="6"/>
  <c r="E296" i="6"/>
  <c r="F296" i="6"/>
  <c r="G296" i="6"/>
  <c r="H296" i="6"/>
  <c r="I296" i="6"/>
  <c r="J296" i="6"/>
  <c r="K296" i="6"/>
  <c r="L296" i="6"/>
  <c r="M296" i="6"/>
  <c r="N296" i="6"/>
  <c r="C296" i="6"/>
  <c r="D295" i="6"/>
  <c r="E295" i="6"/>
  <c r="F295" i="6"/>
  <c r="G295" i="6"/>
  <c r="H295" i="6"/>
  <c r="I295" i="6"/>
  <c r="J295" i="6"/>
  <c r="K295" i="6"/>
  <c r="L295" i="6"/>
  <c r="M295" i="6"/>
  <c r="N295" i="6"/>
  <c r="C295" i="6"/>
  <c r="D272" i="6"/>
  <c r="E272" i="6"/>
  <c r="F272" i="6"/>
  <c r="G272" i="6"/>
  <c r="H272" i="6"/>
  <c r="I272" i="6"/>
  <c r="J272" i="6"/>
  <c r="K272" i="6"/>
  <c r="L272" i="6"/>
  <c r="M272" i="6"/>
  <c r="N272" i="6"/>
  <c r="C272" i="6"/>
  <c r="D269" i="6"/>
  <c r="E269" i="6"/>
  <c r="F269" i="6"/>
  <c r="G269" i="6"/>
  <c r="H269" i="6"/>
  <c r="I269" i="6"/>
  <c r="J269" i="6"/>
  <c r="K269" i="6"/>
  <c r="L269" i="6"/>
  <c r="M269" i="6"/>
  <c r="N269" i="6"/>
  <c r="C269" i="6"/>
  <c r="D267" i="6"/>
  <c r="E267" i="6"/>
  <c r="F267" i="6"/>
  <c r="G267" i="6"/>
  <c r="H267" i="6"/>
  <c r="I267" i="6"/>
  <c r="J267" i="6"/>
  <c r="K267" i="6"/>
  <c r="L267" i="6"/>
  <c r="M267" i="6"/>
  <c r="N267" i="6"/>
  <c r="C267" i="6"/>
  <c r="D265" i="6"/>
  <c r="E265" i="6"/>
  <c r="F265" i="6"/>
  <c r="G265" i="6"/>
  <c r="H265" i="6"/>
  <c r="I265" i="6"/>
  <c r="J265" i="6"/>
  <c r="K265" i="6"/>
  <c r="L265" i="6"/>
  <c r="M265" i="6"/>
  <c r="N265" i="6"/>
  <c r="C265" i="6"/>
  <c r="D263" i="6"/>
  <c r="E263" i="6"/>
  <c r="F263" i="6"/>
  <c r="G263" i="6"/>
  <c r="H263" i="6"/>
  <c r="I263" i="6"/>
  <c r="J263" i="6"/>
  <c r="K263" i="6"/>
  <c r="L263" i="6"/>
  <c r="M263" i="6"/>
  <c r="N263" i="6"/>
  <c r="C263" i="6"/>
  <c r="D262" i="6"/>
  <c r="E262" i="6"/>
  <c r="F262" i="6"/>
  <c r="G262" i="6"/>
  <c r="H262" i="6"/>
  <c r="I262" i="6"/>
  <c r="J262" i="6"/>
  <c r="K262" i="6"/>
  <c r="L262" i="6"/>
  <c r="M262" i="6"/>
  <c r="N262" i="6"/>
  <c r="C262" i="6"/>
  <c r="Q221" i="12" l="1"/>
  <c r="E222" i="12"/>
  <c r="E223" i="12" s="1"/>
  <c r="I222" i="12"/>
  <c r="I223" i="12" s="1"/>
  <c r="M222" i="12"/>
  <c r="M223" i="12" s="1"/>
  <c r="K222" i="12"/>
  <c r="K223" i="12" s="1"/>
  <c r="D222" i="12"/>
  <c r="D223" i="12" s="1"/>
  <c r="L222" i="12"/>
  <c r="L223" i="12" s="1"/>
  <c r="F222" i="12"/>
  <c r="F223" i="12" s="1"/>
  <c r="J222" i="12"/>
  <c r="J223" i="12" s="1"/>
  <c r="N222" i="12"/>
  <c r="N223" i="12" s="1"/>
  <c r="G222" i="12"/>
  <c r="G223" i="12" s="1"/>
  <c r="C222" i="12"/>
  <c r="H222" i="12"/>
  <c r="H223" i="12" s="1"/>
  <c r="O284" i="12"/>
  <c r="O262" i="6"/>
  <c r="O263" i="6"/>
  <c r="O265" i="6"/>
  <c r="O267" i="6"/>
  <c r="O269" i="6"/>
  <c r="O295" i="6"/>
  <c r="O296" i="6"/>
  <c r="O298" i="6"/>
  <c r="O300" i="6"/>
  <c r="O302" i="6"/>
  <c r="O328" i="6"/>
  <c r="O329" i="6"/>
  <c r="O331" i="6"/>
  <c r="O333" i="6"/>
  <c r="O335" i="6"/>
  <c r="O361" i="6"/>
  <c r="O362" i="6"/>
  <c r="O364" i="6"/>
  <c r="O366" i="6"/>
  <c r="O368" i="6"/>
  <c r="O394" i="6"/>
  <c r="O395" i="6"/>
  <c r="O397" i="6"/>
  <c r="O399" i="6"/>
  <c r="O401" i="6"/>
  <c r="O427" i="6"/>
  <c r="O428" i="6"/>
  <c r="O430" i="6"/>
  <c r="O432" i="6"/>
  <c r="O434" i="6"/>
  <c r="O317" i="12"/>
  <c r="O192" i="12"/>
  <c r="O119" i="12"/>
  <c r="E156" i="12"/>
  <c r="E157" i="12" s="1"/>
  <c r="I156" i="12"/>
  <c r="I157" i="12" s="1"/>
  <c r="M156" i="12"/>
  <c r="M157" i="12" s="1"/>
  <c r="K156" i="12"/>
  <c r="K157" i="12" s="1"/>
  <c r="D156" i="12"/>
  <c r="D157" i="12" s="1"/>
  <c r="H156" i="12"/>
  <c r="H157" i="12" s="1"/>
  <c r="F156" i="12"/>
  <c r="F157" i="12" s="1"/>
  <c r="J156" i="12"/>
  <c r="J157" i="12" s="1"/>
  <c r="N156" i="12"/>
  <c r="N157" i="12" s="1"/>
  <c r="G156" i="12"/>
  <c r="G157" i="12" s="1"/>
  <c r="C156" i="12"/>
  <c r="L156" i="12"/>
  <c r="L157" i="12" s="1"/>
  <c r="O154" i="12"/>
  <c r="O253" i="12"/>
  <c r="O121" i="12"/>
  <c r="E123" i="12"/>
  <c r="E124" i="12" s="1"/>
  <c r="I123" i="12"/>
  <c r="I124" i="12" s="1"/>
  <c r="M123" i="12"/>
  <c r="M124" i="12" s="1"/>
  <c r="G123" i="12"/>
  <c r="G124" i="12" s="1"/>
  <c r="K123" i="12"/>
  <c r="K124" i="12" s="1"/>
  <c r="L123" i="12"/>
  <c r="L124" i="12" s="1"/>
  <c r="F123" i="12"/>
  <c r="F124" i="12" s="1"/>
  <c r="J123" i="12"/>
  <c r="J124" i="12" s="1"/>
  <c r="N123" i="12"/>
  <c r="N124" i="12" s="1"/>
  <c r="C123" i="12"/>
  <c r="D123" i="12"/>
  <c r="D124" i="12" s="1"/>
  <c r="H123" i="12"/>
  <c r="H124" i="12" s="1"/>
  <c r="O183" i="12"/>
  <c r="O315" i="12"/>
  <c r="O286" i="12"/>
  <c r="E255" i="12"/>
  <c r="E256" i="12" s="1"/>
  <c r="I255" i="12"/>
  <c r="I256" i="12" s="1"/>
  <c r="M255" i="12"/>
  <c r="M256" i="12" s="1"/>
  <c r="G255" i="12"/>
  <c r="G256" i="12" s="1"/>
  <c r="K255" i="12"/>
  <c r="K256" i="12" s="1"/>
  <c r="D255" i="12"/>
  <c r="D256" i="12" s="1"/>
  <c r="L255" i="12"/>
  <c r="L256" i="12" s="1"/>
  <c r="F255" i="12"/>
  <c r="F256" i="12" s="1"/>
  <c r="J255" i="12"/>
  <c r="J256" i="12" s="1"/>
  <c r="N255" i="12"/>
  <c r="N256" i="12" s="1"/>
  <c r="C255" i="12"/>
  <c r="H255" i="12"/>
  <c r="H256" i="12" s="1"/>
  <c r="E189" i="12"/>
  <c r="E190" i="12" s="1"/>
  <c r="I189" i="12"/>
  <c r="I190" i="12" s="1"/>
  <c r="M189" i="12"/>
  <c r="M190" i="12" s="1"/>
  <c r="G189" i="12"/>
  <c r="G190" i="12" s="1"/>
  <c r="C189" i="12"/>
  <c r="H189" i="12"/>
  <c r="H190" i="12" s="1"/>
  <c r="F189" i="12"/>
  <c r="F190" i="12" s="1"/>
  <c r="J189" i="12"/>
  <c r="J190" i="12" s="1"/>
  <c r="N189" i="12"/>
  <c r="N190" i="12" s="1"/>
  <c r="K189" i="12"/>
  <c r="K190" i="12" s="1"/>
  <c r="D189" i="12"/>
  <c r="D190" i="12" s="1"/>
  <c r="L189" i="12"/>
  <c r="L190" i="12" s="1"/>
  <c r="O251" i="12"/>
  <c r="O456" i="12"/>
  <c r="O423" i="12"/>
  <c r="O390" i="12"/>
  <c r="O357" i="12"/>
  <c r="O324" i="12"/>
  <c r="O258" i="12"/>
  <c r="O159" i="12"/>
  <c r="O126" i="12"/>
  <c r="O437" i="6"/>
  <c r="O404" i="6"/>
  <c r="O371" i="6"/>
  <c r="O338" i="6"/>
  <c r="O305" i="6"/>
  <c r="O272" i="6"/>
  <c r="C355" i="12"/>
  <c r="O355" i="12" s="1"/>
  <c r="C256" i="12"/>
  <c r="C124" i="12"/>
  <c r="O124" i="12" s="1"/>
  <c r="C388" i="12"/>
  <c r="O388" i="12" s="1"/>
  <c r="C157" i="12"/>
  <c r="C421" i="12"/>
  <c r="O421" i="12" s="1"/>
  <c r="C190" i="12"/>
  <c r="C454" i="12"/>
  <c r="O454" i="12" s="1"/>
  <c r="C289" i="12"/>
  <c r="O289" i="12" s="1"/>
  <c r="C322" i="12"/>
  <c r="O322" i="12" s="1"/>
  <c r="D239" i="6"/>
  <c r="E239" i="6"/>
  <c r="F239" i="6"/>
  <c r="G239" i="6"/>
  <c r="H239" i="6"/>
  <c r="I239" i="6"/>
  <c r="J239" i="6"/>
  <c r="J240" i="6" s="1"/>
  <c r="K239" i="6"/>
  <c r="L239" i="6"/>
  <c r="M239" i="6"/>
  <c r="N239" i="6"/>
  <c r="C239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O236" i="6" s="1"/>
  <c r="D237" i="6" s="1"/>
  <c r="D234" i="6"/>
  <c r="E234" i="6"/>
  <c r="F234" i="6"/>
  <c r="G234" i="6"/>
  <c r="H234" i="6"/>
  <c r="I234" i="6"/>
  <c r="J234" i="6"/>
  <c r="K234" i="6"/>
  <c r="L234" i="6"/>
  <c r="M234" i="6"/>
  <c r="N234" i="6"/>
  <c r="C234" i="6"/>
  <c r="O234" i="6" s="1"/>
  <c r="D232" i="6"/>
  <c r="E232" i="6"/>
  <c r="F232" i="6"/>
  <c r="G232" i="6"/>
  <c r="H232" i="6"/>
  <c r="I232" i="6"/>
  <c r="J232" i="6"/>
  <c r="K232" i="6"/>
  <c r="L232" i="6"/>
  <c r="M232" i="6"/>
  <c r="N232" i="6"/>
  <c r="N233" i="6" s="1"/>
  <c r="C232" i="6"/>
  <c r="O232" i="6" s="1"/>
  <c r="D230" i="6"/>
  <c r="E230" i="6"/>
  <c r="F230" i="6"/>
  <c r="G230" i="6"/>
  <c r="H230" i="6"/>
  <c r="I230" i="6"/>
  <c r="J230" i="6"/>
  <c r="K230" i="6"/>
  <c r="L230" i="6"/>
  <c r="M230" i="6"/>
  <c r="N230" i="6"/>
  <c r="C230" i="6"/>
  <c r="O230" i="6" s="1"/>
  <c r="D229" i="6"/>
  <c r="E229" i="6"/>
  <c r="F229" i="6"/>
  <c r="G229" i="6"/>
  <c r="G231" i="6" s="1"/>
  <c r="H229" i="6"/>
  <c r="I229" i="6"/>
  <c r="J229" i="6"/>
  <c r="K229" i="6"/>
  <c r="K235" i="6" s="1"/>
  <c r="L229" i="6"/>
  <c r="M229" i="6"/>
  <c r="N229" i="6"/>
  <c r="C229" i="6"/>
  <c r="D206" i="6"/>
  <c r="E206" i="6"/>
  <c r="F206" i="6"/>
  <c r="G206" i="6"/>
  <c r="H206" i="6"/>
  <c r="I206" i="6"/>
  <c r="J206" i="6"/>
  <c r="K206" i="6"/>
  <c r="L206" i="6"/>
  <c r="M206" i="6"/>
  <c r="N206" i="6"/>
  <c r="C206" i="6"/>
  <c r="D203" i="6"/>
  <c r="E203" i="6"/>
  <c r="F203" i="6"/>
  <c r="G203" i="6"/>
  <c r="H203" i="6"/>
  <c r="I203" i="6"/>
  <c r="J203" i="6"/>
  <c r="K203" i="6"/>
  <c r="L203" i="6"/>
  <c r="M203" i="6"/>
  <c r="N203" i="6"/>
  <c r="C203" i="6"/>
  <c r="O203" i="6" s="1"/>
  <c r="K204" i="6" s="1"/>
  <c r="D201" i="6"/>
  <c r="E201" i="6"/>
  <c r="F201" i="6"/>
  <c r="G201" i="6"/>
  <c r="G202" i="6" s="1"/>
  <c r="H201" i="6"/>
  <c r="I201" i="6"/>
  <c r="J201" i="6"/>
  <c r="K201" i="6"/>
  <c r="K202" i="6" s="1"/>
  <c r="L201" i="6"/>
  <c r="M201" i="6"/>
  <c r="N201" i="6"/>
  <c r="C201" i="6"/>
  <c r="O201" i="6" s="1"/>
  <c r="D199" i="6"/>
  <c r="E199" i="6"/>
  <c r="F199" i="6"/>
  <c r="F200" i="6" s="1"/>
  <c r="G199" i="6"/>
  <c r="H199" i="6"/>
  <c r="I199" i="6"/>
  <c r="J199" i="6"/>
  <c r="K199" i="6"/>
  <c r="L199" i="6"/>
  <c r="M199" i="6"/>
  <c r="N199" i="6"/>
  <c r="C199" i="6"/>
  <c r="O199" i="6" s="1"/>
  <c r="D197" i="6"/>
  <c r="E197" i="6"/>
  <c r="F197" i="6"/>
  <c r="G197" i="6"/>
  <c r="H197" i="6"/>
  <c r="I197" i="6"/>
  <c r="J197" i="6"/>
  <c r="K197" i="6"/>
  <c r="L197" i="6"/>
  <c r="M197" i="6"/>
  <c r="N197" i="6"/>
  <c r="C197" i="6"/>
  <c r="O197" i="6" s="1"/>
  <c r="D196" i="6"/>
  <c r="E196" i="6"/>
  <c r="E207" i="6" s="1"/>
  <c r="F196" i="6"/>
  <c r="G196" i="6"/>
  <c r="H196" i="6"/>
  <c r="I196" i="6"/>
  <c r="I207" i="6" s="1"/>
  <c r="J196" i="6"/>
  <c r="K196" i="6"/>
  <c r="K198" i="6" s="1"/>
  <c r="L196" i="6"/>
  <c r="M196" i="6"/>
  <c r="M207" i="6" s="1"/>
  <c r="N196" i="6"/>
  <c r="C196" i="6"/>
  <c r="D173" i="6"/>
  <c r="E173" i="6"/>
  <c r="F173" i="6"/>
  <c r="G173" i="6"/>
  <c r="H173" i="6"/>
  <c r="I173" i="6"/>
  <c r="J173" i="6"/>
  <c r="J174" i="6" s="1"/>
  <c r="K173" i="6"/>
  <c r="L173" i="6"/>
  <c r="M173" i="6"/>
  <c r="N173" i="6"/>
  <c r="C173" i="6"/>
  <c r="D170" i="6"/>
  <c r="E170" i="6"/>
  <c r="F170" i="6"/>
  <c r="G170" i="6"/>
  <c r="H170" i="6"/>
  <c r="I170" i="6"/>
  <c r="J170" i="6"/>
  <c r="K170" i="6"/>
  <c r="L170" i="6"/>
  <c r="M170" i="6"/>
  <c r="N170" i="6"/>
  <c r="C170" i="6"/>
  <c r="O170" i="6" s="1"/>
  <c r="D171" i="6" s="1"/>
  <c r="D168" i="6"/>
  <c r="E168" i="6"/>
  <c r="F168" i="6"/>
  <c r="G168" i="6"/>
  <c r="H168" i="6"/>
  <c r="I168" i="6"/>
  <c r="J168" i="6"/>
  <c r="K168" i="6"/>
  <c r="L168" i="6"/>
  <c r="M168" i="6"/>
  <c r="N168" i="6"/>
  <c r="C168" i="6"/>
  <c r="O168" i="6" s="1"/>
  <c r="D166" i="6"/>
  <c r="E166" i="6"/>
  <c r="F166" i="6"/>
  <c r="F167" i="6" s="1"/>
  <c r="G166" i="6"/>
  <c r="H166" i="6"/>
  <c r="I166" i="6"/>
  <c r="J166" i="6"/>
  <c r="J167" i="6" s="1"/>
  <c r="K166" i="6"/>
  <c r="L166" i="6"/>
  <c r="M166" i="6"/>
  <c r="N166" i="6"/>
  <c r="C166" i="6"/>
  <c r="D164" i="6"/>
  <c r="E164" i="6"/>
  <c r="F164" i="6"/>
  <c r="G164" i="6"/>
  <c r="H164" i="6"/>
  <c r="I164" i="6"/>
  <c r="J164" i="6"/>
  <c r="K164" i="6"/>
  <c r="L164" i="6"/>
  <c r="M164" i="6"/>
  <c r="N164" i="6"/>
  <c r="C164" i="6"/>
  <c r="O164" i="6" s="1"/>
  <c r="D163" i="6"/>
  <c r="E163" i="6"/>
  <c r="E174" i="6" s="1"/>
  <c r="F163" i="6"/>
  <c r="G163" i="6"/>
  <c r="G169" i="6" s="1"/>
  <c r="H163" i="6"/>
  <c r="I163" i="6"/>
  <c r="I174" i="6" s="1"/>
  <c r="J163" i="6"/>
  <c r="K163" i="6"/>
  <c r="L163" i="6"/>
  <c r="M163" i="6"/>
  <c r="M174" i="6" s="1"/>
  <c r="N163" i="6"/>
  <c r="C163" i="6"/>
  <c r="D140" i="6"/>
  <c r="E140" i="6"/>
  <c r="F140" i="6"/>
  <c r="G140" i="6"/>
  <c r="H140" i="6"/>
  <c r="I140" i="6"/>
  <c r="J140" i="6"/>
  <c r="K140" i="6"/>
  <c r="L140" i="6"/>
  <c r="M140" i="6"/>
  <c r="N140" i="6"/>
  <c r="N141" i="6" s="1"/>
  <c r="C140" i="6"/>
  <c r="O140" i="6" s="1"/>
  <c r="D137" i="6"/>
  <c r="E137" i="6"/>
  <c r="F137" i="6"/>
  <c r="G137" i="6"/>
  <c r="H137" i="6"/>
  <c r="I137" i="6"/>
  <c r="J137" i="6"/>
  <c r="K137" i="6"/>
  <c r="L137" i="6"/>
  <c r="M137" i="6"/>
  <c r="N137" i="6"/>
  <c r="C137" i="6"/>
  <c r="O137" i="6" s="1"/>
  <c r="D138" i="6" s="1"/>
  <c r="D135" i="6"/>
  <c r="E135" i="6"/>
  <c r="F135" i="6"/>
  <c r="G135" i="6"/>
  <c r="H135" i="6"/>
  <c r="I135" i="6"/>
  <c r="J135" i="6"/>
  <c r="K135" i="6"/>
  <c r="L135" i="6"/>
  <c r="M135" i="6"/>
  <c r="N135" i="6"/>
  <c r="C135" i="6"/>
  <c r="O135" i="6" s="1"/>
  <c r="D133" i="6"/>
  <c r="E133" i="6"/>
  <c r="F133" i="6"/>
  <c r="F134" i="6" s="1"/>
  <c r="G133" i="6"/>
  <c r="H133" i="6"/>
  <c r="I133" i="6"/>
  <c r="J133" i="6"/>
  <c r="J134" i="6" s="1"/>
  <c r="K133" i="6"/>
  <c r="L133" i="6"/>
  <c r="M133" i="6"/>
  <c r="N133" i="6"/>
  <c r="C133" i="6"/>
  <c r="O133" i="6" s="1"/>
  <c r="D131" i="6"/>
  <c r="E131" i="6"/>
  <c r="F131" i="6"/>
  <c r="G131" i="6"/>
  <c r="H131" i="6"/>
  <c r="I131" i="6"/>
  <c r="J131" i="6"/>
  <c r="K131" i="6"/>
  <c r="L131" i="6"/>
  <c r="M131" i="6"/>
  <c r="N131" i="6"/>
  <c r="C131" i="6"/>
  <c r="O131" i="6" s="1"/>
  <c r="D130" i="6"/>
  <c r="E130" i="6"/>
  <c r="E134" i="6" s="1"/>
  <c r="F130" i="6"/>
  <c r="G130" i="6"/>
  <c r="G141" i="6" s="1"/>
  <c r="H130" i="6"/>
  <c r="I130" i="6"/>
  <c r="J130" i="6"/>
  <c r="K130" i="6"/>
  <c r="K136" i="6" s="1"/>
  <c r="L130" i="6"/>
  <c r="M130" i="6"/>
  <c r="M134" i="6" s="1"/>
  <c r="N130" i="6"/>
  <c r="C130" i="6"/>
  <c r="D107" i="6"/>
  <c r="E107" i="6"/>
  <c r="F107" i="6"/>
  <c r="G107" i="6"/>
  <c r="H107" i="6"/>
  <c r="I107" i="6"/>
  <c r="J107" i="6"/>
  <c r="K107" i="6"/>
  <c r="L107" i="6"/>
  <c r="M107" i="6"/>
  <c r="N107" i="6"/>
  <c r="C107" i="6"/>
  <c r="D104" i="6"/>
  <c r="E104" i="6"/>
  <c r="F104" i="6"/>
  <c r="G104" i="6"/>
  <c r="H104" i="6"/>
  <c r="I104" i="6"/>
  <c r="J104" i="6"/>
  <c r="K104" i="6"/>
  <c r="L104" i="6"/>
  <c r="M104" i="6"/>
  <c r="N104" i="6"/>
  <c r="C104" i="6"/>
  <c r="O104" i="6" s="1"/>
  <c r="D105" i="6" s="1"/>
  <c r="D102" i="6"/>
  <c r="E102" i="6"/>
  <c r="F102" i="6"/>
  <c r="G102" i="6"/>
  <c r="H102" i="6"/>
  <c r="I102" i="6"/>
  <c r="J102" i="6"/>
  <c r="K102" i="6"/>
  <c r="L102" i="6"/>
  <c r="M102" i="6"/>
  <c r="N102" i="6"/>
  <c r="C102" i="6"/>
  <c r="O102" i="6" s="1"/>
  <c r="D100" i="6"/>
  <c r="E100" i="6"/>
  <c r="F100" i="6"/>
  <c r="G100" i="6"/>
  <c r="H100" i="6"/>
  <c r="I100" i="6"/>
  <c r="J100" i="6"/>
  <c r="J101" i="6" s="1"/>
  <c r="K100" i="6"/>
  <c r="L100" i="6"/>
  <c r="M100" i="6"/>
  <c r="N100" i="6"/>
  <c r="N101" i="6" s="1"/>
  <c r="C100" i="6"/>
  <c r="O100" i="6" s="1"/>
  <c r="D98" i="6"/>
  <c r="E98" i="6"/>
  <c r="F98" i="6"/>
  <c r="G98" i="6"/>
  <c r="H98" i="6"/>
  <c r="I98" i="6"/>
  <c r="J98" i="6"/>
  <c r="K98" i="6"/>
  <c r="L98" i="6"/>
  <c r="M98" i="6"/>
  <c r="N98" i="6"/>
  <c r="C98" i="6"/>
  <c r="O98" i="6" s="1"/>
  <c r="D97" i="6"/>
  <c r="E97" i="6"/>
  <c r="F97" i="6"/>
  <c r="G97" i="6"/>
  <c r="H97" i="6"/>
  <c r="I97" i="6"/>
  <c r="J97" i="6"/>
  <c r="K97" i="6"/>
  <c r="K103" i="6" s="1"/>
  <c r="L97" i="6"/>
  <c r="M97" i="6"/>
  <c r="N97" i="6"/>
  <c r="C97" i="6"/>
  <c r="O97" i="6" s="1"/>
  <c r="M372" i="6"/>
  <c r="K372" i="6"/>
  <c r="I372" i="6"/>
  <c r="G372" i="6"/>
  <c r="E372" i="6"/>
  <c r="C372" i="6"/>
  <c r="J367" i="6"/>
  <c r="M367" i="6"/>
  <c r="K367" i="6"/>
  <c r="I367" i="6"/>
  <c r="G367" i="6"/>
  <c r="E367" i="6"/>
  <c r="C367" i="6"/>
  <c r="N365" i="6"/>
  <c r="H365" i="6"/>
  <c r="F365" i="6"/>
  <c r="M365" i="6"/>
  <c r="K365" i="6"/>
  <c r="I365" i="6"/>
  <c r="G365" i="6"/>
  <c r="E365" i="6"/>
  <c r="C365" i="6"/>
  <c r="N363" i="6"/>
  <c r="L363" i="6"/>
  <c r="J363" i="6"/>
  <c r="F363" i="6"/>
  <c r="D363" i="6"/>
  <c r="M363" i="6"/>
  <c r="K363" i="6"/>
  <c r="I363" i="6"/>
  <c r="G363" i="6"/>
  <c r="E363" i="6"/>
  <c r="C363" i="6"/>
  <c r="N367" i="6"/>
  <c r="J365" i="6"/>
  <c r="F367" i="6"/>
  <c r="M339" i="6"/>
  <c r="K339" i="6"/>
  <c r="C339" i="6"/>
  <c r="N334" i="6"/>
  <c r="K334" i="6"/>
  <c r="J334" i="6"/>
  <c r="F334" i="6"/>
  <c r="C334" i="6"/>
  <c r="L334" i="6"/>
  <c r="H334" i="6"/>
  <c r="G334" i="6"/>
  <c r="D334" i="6"/>
  <c r="L332" i="6"/>
  <c r="I332" i="6"/>
  <c r="H332" i="6"/>
  <c r="D332" i="6"/>
  <c r="N332" i="6"/>
  <c r="M332" i="6"/>
  <c r="J332" i="6"/>
  <c r="F332" i="6"/>
  <c r="E332" i="6"/>
  <c r="N330" i="6"/>
  <c r="J330" i="6"/>
  <c r="G330" i="6"/>
  <c r="F330" i="6"/>
  <c r="K330" i="6"/>
  <c r="K332" i="6"/>
  <c r="G332" i="6"/>
  <c r="E339" i="6"/>
  <c r="C332" i="6"/>
  <c r="N306" i="6"/>
  <c r="F306" i="6"/>
  <c r="K306" i="6"/>
  <c r="J306" i="6"/>
  <c r="G306" i="6"/>
  <c r="C306" i="6"/>
  <c r="N301" i="6"/>
  <c r="J301" i="6"/>
  <c r="G301" i="6"/>
  <c r="F301" i="6"/>
  <c r="K301" i="6"/>
  <c r="M299" i="6"/>
  <c r="E299" i="6"/>
  <c r="N299" i="6"/>
  <c r="J299" i="6"/>
  <c r="I299" i="6"/>
  <c r="F299" i="6"/>
  <c r="N297" i="6"/>
  <c r="K297" i="6"/>
  <c r="J297" i="6"/>
  <c r="F297" i="6"/>
  <c r="C297" i="6"/>
  <c r="G297" i="6"/>
  <c r="K299" i="6"/>
  <c r="G299" i="6"/>
  <c r="C299" i="6"/>
  <c r="J273" i="6"/>
  <c r="K273" i="6"/>
  <c r="G273" i="6"/>
  <c r="C273" i="6"/>
  <c r="K268" i="6"/>
  <c r="C268" i="6"/>
  <c r="N268" i="6"/>
  <c r="J268" i="6"/>
  <c r="G268" i="6"/>
  <c r="F268" i="6"/>
  <c r="H266" i="6"/>
  <c r="G266" i="6"/>
  <c r="C266" i="6"/>
  <c r="L266" i="6"/>
  <c r="E266" i="6"/>
  <c r="D266" i="6"/>
  <c r="M264" i="6"/>
  <c r="K264" i="6"/>
  <c r="G264" i="6"/>
  <c r="C264" i="6"/>
  <c r="L264" i="6"/>
  <c r="H264" i="6"/>
  <c r="D264" i="6"/>
  <c r="L273" i="6"/>
  <c r="K266" i="6"/>
  <c r="J264" i="6"/>
  <c r="H273" i="6"/>
  <c r="F264" i="6"/>
  <c r="E273" i="6"/>
  <c r="D273" i="6"/>
  <c r="L240" i="6"/>
  <c r="L235" i="6"/>
  <c r="H235" i="6"/>
  <c r="D235" i="6"/>
  <c r="J233" i="6"/>
  <c r="F233" i="6"/>
  <c r="H231" i="6"/>
  <c r="L231" i="6"/>
  <c r="D231" i="6"/>
  <c r="L233" i="6"/>
  <c r="H233" i="6"/>
  <c r="D233" i="6"/>
  <c r="N207" i="6"/>
  <c r="F207" i="6"/>
  <c r="H202" i="6"/>
  <c r="L202" i="6"/>
  <c r="E202" i="6"/>
  <c r="D202" i="6"/>
  <c r="N200" i="6"/>
  <c r="M200" i="6"/>
  <c r="E200" i="6"/>
  <c r="J200" i="6"/>
  <c r="L198" i="6"/>
  <c r="H198" i="6"/>
  <c r="D198" i="6"/>
  <c r="L200" i="6"/>
  <c r="H200" i="6"/>
  <c r="D200" i="6"/>
  <c r="D174" i="6"/>
  <c r="K169" i="6"/>
  <c r="L169" i="6"/>
  <c r="H169" i="6"/>
  <c r="D169" i="6"/>
  <c r="N167" i="6"/>
  <c r="H165" i="6"/>
  <c r="L165" i="6"/>
  <c r="D165" i="6"/>
  <c r="L167" i="6"/>
  <c r="H167" i="6"/>
  <c r="D167" i="6"/>
  <c r="L141" i="6"/>
  <c r="H141" i="6"/>
  <c r="D141" i="6"/>
  <c r="H136" i="6"/>
  <c r="L136" i="6"/>
  <c r="D136" i="6"/>
  <c r="N134" i="6"/>
  <c r="L108" i="6"/>
  <c r="L103" i="6"/>
  <c r="H103" i="6"/>
  <c r="D103" i="6"/>
  <c r="F101" i="6"/>
  <c r="C101" i="6"/>
  <c r="H99" i="6"/>
  <c r="L99" i="6"/>
  <c r="D99" i="6"/>
  <c r="L101" i="6"/>
  <c r="H101" i="6"/>
  <c r="D101" i="6"/>
  <c r="K99" i="6" l="1"/>
  <c r="C105" i="6"/>
  <c r="G105" i="6"/>
  <c r="G106" i="6" s="1"/>
  <c r="G108" i="6"/>
  <c r="C138" i="6"/>
  <c r="G138" i="6"/>
  <c r="G165" i="6"/>
  <c r="C171" i="6"/>
  <c r="G171" i="6"/>
  <c r="C198" i="6"/>
  <c r="O196" i="6"/>
  <c r="G200" i="6"/>
  <c r="C204" i="6"/>
  <c r="C235" i="6"/>
  <c r="O229" i="6"/>
  <c r="C237" i="6"/>
  <c r="G237" i="6"/>
  <c r="G240" i="6"/>
  <c r="F336" i="6"/>
  <c r="F337" i="6" s="1"/>
  <c r="J336" i="6"/>
  <c r="N336" i="6"/>
  <c r="N337" i="6" s="1"/>
  <c r="M336" i="6"/>
  <c r="G336" i="6"/>
  <c r="G337" i="6" s="1"/>
  <c r="K336" i="6"/>
  <c r="C336" i="6"/>
  <c r="D336" i="6"/>
  <c r="L336" i="6"/>
  <c r="L337" i="6" s="1"/>
  <c r="I336" i="6"/>
  <c r="H336" i="6"/>
  <c r="E336" i="6"/>
  <c r="C132" i="6"/>
  <c r="O332" i="6"/>
  <c r="N105" i="6"/>
  <c r="F105" i="6"/>
  <c r="J108" i="6"/>
  <c r="F138" i="6"/>
  <c r="F141" i="6"/>
  <c r="N171" i="6"/>
  <c r="N204" i="6"/>
  <c r="N205" i="6" s="1"/>
  <c r="F204" i="6"/>
  <c r="J207" i="6"/>
  <c r="J237" i="6"/>
  <c r="F237" i="6"/>
  <c r="F238" i="6" s="1"/>
  <c r="O157" i="12"/>
  <c r="O255" i="12"/>
  <c r="F435" i="6"/>
  <c r="J435" i="6"/>
  <c r="N435" i="6"/>
  <c r="D435" i="6"/>
  <c r="H435" i="6"/>
  <c r="E435" i="6"/>
  <c r="M435" i="6"/>
  <c r="G435" i="6"/>
  <c r="K435" i="6"/>
  <c r="C435" i="6"/>
  <c r="O435" i="6" s="1"/>
  <c r="L435" i="6"/>
  <c r="I435" i="6"/>
  <c r="F303" i="6"/>
  <c r="J303" i="6"/>
  <c r="J304" i="6" s="1"/>
  <c r="N303" i="6"/>
  <c r="H303" i="6"/>
  <c r="M303" i="6"/>
  <c r="M304" i="6" s="1"/>
  <c r="G303" i="6"/>
  <c r="G304" i="6" s="1"/>
  <c r="K303" i="6"/>
  <c r="C303" i="6"/>
  <c r="D303" i="6"/>
  <c r="L303" i="6"/>
  <c r="E303" i="6"/>
  <c r="I303" i="6"/>
  <c r="O222" i="12"/>
  <c r="C99" i="6"/>
  <c r="O99" i="6" s="1"/>
  <c r="M105" i="6"/>
  <c r="I105" i="6"/>
  <c r="E105" i="6"/>
  <c r="M108" i="6"/>
  <c r="I108" i="6"/>
  <c r="E108" i="6"/>
  <c r="M138" i="6"/>
  <c r="I138" i="6"/>
  <c r="E138" i="6"/>
  <c r="O138" i="6" s="1"/>
  <c r="M171" i="6"/>
  <c r="I171" i="6"/>
  <c r="E171" i="6"/>
  <c r="O171" i="6" s="1"/>
  <c r="M202" i="6"/>
  <c r="I202" i="6"/>
  <c r="M204" i="6"/>
  <c r="I204" i="6"/>
  <c r="I205" i="6" s="1"/>
  <c r="E204" i="6"/>
  <c r="M237" i="6"/>
  <c r="I237" i="6"/>
  <c r="E237" i="6"/>
  <c r="M240" i="6"/>
  <c r="I240" i="6"/>
  <c r="E240" i="6"/>
  <c r="C223" i="12"/>
  <c r="O223" i="12" s="1"/>
  <c r="F402" i="6"/>
  <c r="J402" i="6"/>
  <c r="N402" i="6"/>
  <c r="M402" i="6"/>
  <c r="G402" i="6"/>
  <c r="K402" i="6"/>
  <c r="C402" i="6"/>
  <c r="D402" i="6"/>
  <c r="L402" i="6"/>
  <c r="E402" i="6"/>
  <c r="H402" i="6"/>
  <c r="I402" i="6"/>
  <c r="F270" i="6"/>
  <c r="J270" i="6"/>
  <c r="N270" i="6"/>
  <c r="D270" i="6"/>
  <c r="D271" i="6" s="1"/>
  <c r="I270" i="6"/>
  <c r="G270" i="6"/>
  <c r="K270" i="6"/>
  <c r="C270" i="6"/>
  <c r="O270" i="6" s="1"/>
  <c r="H270" i="6"/>
  <c r="E270" i="6"/>
  <c r="M270" i="6"/>
  <c r="L270" i="6"/>
  <c r="L271" i="6" s="1"/>
  <c r="G103" i="6"/>
  <c r="K105" i="6"/>
  <c r="K138" i="6"/>
  <c r="K139" i="6" s="1"/>
  <c r="K141" i="6"/>
  <c r="O166" i="6"/>
  <c r="K171" i="6"/>
  <c r="G198" i="6"/>
  <c r="G204" i="6"/>
  <c r="G207" i="6"/>
  <c r="K233" i="6"/>
  <c r="G233" i="6"/>
  <c r="G235" i="6"/>
  <c r="K237" i="6"/>
  <c r="K240" i="6"/>
  <c r="G25" i="14"/>
  <c r="E224" i="12"/>
  <c r="E225" i="12" s="1"/>
  <c r="I224" i="12"/>
  <c r="I225" i="12" s="1"/>
  <c r="M224" i="12"/>
  <c r="M225" i="12" s="1"/>
  <c r="C224" i="12"/>
  <c r="D224" i="12"/>
  <c r="D225" i="12" s="1"/>
  <c r="L224" i="12"/>
  <c r="L225" i="12" s="1"/>
  <c r="F224" i="12"/>
  <c r="F225" i="12" s="1"/>
  <c r="J224" i="12"/>
  <c r="J225" i="12" s="1"/>
  <c r="N224" i="12"/>
  <c r="N225" i="12" s="1"/>
  <c r="G224" i="12"/>
  <c r="G225" i="12" s="1"/>
  <c r="K224" i="12"/>
  <c r="K225" i="12" s="1"/>
  <c r="H224" i="12"/>
  <c r="H225" i="12" s="1"/>
  <c r="J105" i="6"/>
  <c r="N138" i="6"/>
  <c r="J138" i="6"/>
  <c r="J139" i="6" s="1"/>
  <c r="J141" i="6"/>
  <c r="J171" i="6"/>
  <c r="F171" i="6"/>
  <c r="J204" i="6"/>
  <c r="J205" i="6" s="1"/>
  <c r="N237" i="6"/>
  <c r="O256" i="12"/>
  <c r="O123" i="12"/>
  <c r="C103" i="6"/>
  <c r="L105" i="6"/>
  <c r="L106" i="6" s="1"/>
  <c r="H105" i="6"/>
  <c r="H108" i="6"/>
  <c r="D108" i="6"/>
  <c r="L138" i="6"/>
  <c r="L139" i="6" s="1"/>
  <c r="H138" i="6"/>
  <c r="H139" i="6" s="1"/>
  <c r="L171" i="6"/>
  <c r="H171" i="6"/>
  <c r="L174" i="6"/>
  <c r="H174" i="6"/>
  <c r="L204" i="6"/>
  <c r="H204" i="6"/>
  <c r="D204" i="6"/>
  <c r="D205" i="6" s="1"/>
  <c r="L207" i="6"/>
  <c r="H207" i="6"/>
  <c r="D207" i="6"/>
  <c r="L237" i="6"/>
  <c r="L238" i="6" s="1"/>
  <c r="H237" i="6"/>
  <c r="H238" i="6" s="1"/>
  <c r="H240" i="6"/>
  <c r="D240" i="6"/>
  <c r="O190" i="12"/>
  <c r="O189" i="12"/>
  <c r="O156" i="12"/>
  <c r="F369" i="6"/>
  <c r="J369" i="6"/>
  <c r="J370" i="6" s="1"/>
  <c r="N369" i="6"/>
  <c r="L369" i="6"/>
  <c r="L370" i="6" s="1"/>
  <c r="I369" i="6"/>
  <c r="G369" i="6"/>
  <c r="G370" i="6" s="1"/>
  <c r="K369" i="6"/>
  <c r="C369" i="6"/>
  <c r="D369" i="6"/>
  <c r="E369" i="6"/>
  <c r="E370" i="6" s="1"/>
  <c r="M369" i="6"/>
  <c r="H369" i="6"/>
  <c r="G99" i="6"/>
  <c r="K108" i="6"/>
  <c r="C136" i="6"/>
  <c r="O130" i="6"/>
  <c r="K132" i="6"/>
  <c r="C169" i="6"/>
  <c r="O163" i="6"/>
  <c r="K165" i="6"/>
  <c r="K200" i="6"/>
  <c r="C240" i="6"/>
  <c r="O239" i="6"/>
  <c r="O206" i="6"/>
  <c r="O173" i="6"/>
  <c r="C108" i="6"/>
  <c r="O107" i="6"/>
  <c r="O105" i="6"/>
  <c r="H337" i="6"/>
  <c r="I304" i="6"/>
  <c r="M271" i="6"/>
  <c r="H271" i="6"/>
  <c r="K231" i="6"/>
  <c r="C231" i="6"/>
  <c r="C233" i="6"/>
  <c r="K207" i="6"/>
  <c r="C200" i="6"/>
  <c r="C202" i="6"/>
  <c r="C207" i="6"/>
  <c r="G174" i="6"/>
  <c r="K174" i="6"/>
  <c r="G167" i="6"/>
  <c r="K167" i="6"/>
  <c r="C165" i="6"/>
  <c r="C174" i="6"/>
  <c r="C167" i="6"/>
  <c r="G132" i="6"/>
  <c r="E136" i="6"/>
  <c r="I136" i="6"/>
  <c r="M136" i="6"/>
  <c r="G134" i="6"/>
  <c r="K134" i="6"/>
  <c r="G136" i="6"/>
  <c r="C134" i="6"/>
  <c r="C141" i="6"/>
  <c r="G101" i="6"/>
  <c r="K101" i="6"/>
  <c r="D238" i="6"/>
  <c r="K238" i="6"/>
  <c r="G238" i="6"/>
  <c r="J238" i="6"/>
  <c r="I238" i="6"/>
  <c r="N238" i="6"/>
  <c r="M238" i="6"/>
  <c r="E238" i="6"/>
  <c r="L172" i="6"/>
  <c r="H172" i="6"/>
  <c r="D172" i="6"/>
  <c r="K172" i="6"/>
  <c r="G172" i="6"/>
  <c r="J172" i="6"/>
  <c r="I172" i="6"/>
  <c r="N172" i="6"/>
  <c r="F172" i="6"/>
  <c r="M172" i="6"/>
  <c r="L205" i="6"/>
  <c r="H205" i="6"/>
  <c r="K205" i="6"/>
  <c r="G205" i="6"/>
  <c r="F205" i="6"/>
  <c r="M205" i="6"/>
  <c r="E205" i="6"/>
  <c r="H106" i="6"/>
  <c r="D106" i="6"/>
  <c r="K106" i="6"/>
  <c r="J106" i="6"/>
  <c r="I106" i="6"/>
  <c r="N106" i="6"/>
  <c r="F106" i="6"/>
  <c r="M106" i="6"/>
  <c r="E106" i="6"/>
  <c r="D139" i="6"/>
  <c r="G139" i="6"/>
  <c r="N139" i="6"/>
  <c r="F139" i="6"/>
  <c r="M139" i="6"/>
  <c r="E139" i="6"/>
  <c r="I139" i="6"/>
  <c r="E99" i="6"/>
  <c r="I99" i="6"/>
  <c r="M99" i="6"/>
  <c r="I101" i="6"/>
  <c r="E165" i="6"/>
  <c r="I165" i="6"/>
  <c r="M165" i="6"/>
  <c r="I167" i="6"/>
  <c r="E231" i="6"/>
  <c r="I231" i="6"/>
  <c r="M231" i="6"/>
  <c r="I233" i="6"/>
  <c r="N370" i="6"/>
  <c r="F370" i="6"/>
  <c r="M370" i="6"/>
  <c r="I370" i="6"/>
  <c r="H370" i="6"/>
  <c r="D370" i="6"/>
  <c r="K370" i="6"/>
  <c r="C396" i="6"/>
  <c r="K396" i="6"/>
  <c r="K400" i="6"/>
  <c r="C405" i="6"/>
  <c r="K433" i="6"/>
  <c r="K438" i="6"/>
  <c r="F103" i="6"/>
  <c r="F99" i="6"/>
  <c r="J103" i="6"/>
  <c r="J99" i="6"/>
  <c r="N103" i="6"/>
  <c r="N99" i="6"/>
  <c r="D438" i="6"/>
  <c r="H438" i="6"/>
  <c r="L438" i="6"/>
  <c r="D132" i="6"/>
  <c r="L132" i="6"/>
  <c r="F169" i="6"/>
  <c r="F165" i="6"/>
  <c r="J169" i="6"/>
  <c r="J165" i="6"/>
  <c r="N169" i="6"/>
  <c r="N165" i="6"/>
  <c r="F235" i="6"/>
  <c r="F231" i="6"/>
  <c r="J235" i="6"/>
  <c r="J231" i="6"/>
  <c r="N235" i="6"/>
  <c r="N231" i="6"/>
  <c r="E101" i="6"/>
  <c r="O101" i="6" s="1"/>
  <c r="M101" i="6"/>
  <c r="E103" i="6"/>
  <c r="I103" i="6"/>
  <c r="M103" i="6"/>
  <c r="F108" i="6"/>
  <c r="N108" i="6"/>
  <c r="E141" i="6"/>
  <c r="I398" i="6"/>
  <c r="I141" i="6"/>
  <c r="M141" i="6"/>
  <c r="E132" i="6"/>
  <c r="I132" i="6"/>
  <c r="M132" i="6"/>
  <c r="I134" i="6"/>
  <c r="E167" i="6"/>
  <c r="M167" i="6"/>
  <c r="E169" i="6"/>
  <c r="I169" i="6"/>
  <c r="M169" i="6"/>
  <c r="F174" i="6"/>
  <c r="N174" i="6"/>
  <c r="E198" i="6"/>
  <c r="I198" i="6"/>
  <c r="M198" i="6"/>
  <c r="I200" i="6"/>
  <c r="E233" i="6"/>
  <c r="M233" i="6"/>
  <c r="E235" i="6"/>
  <c r="I235" i="6"/>
  <c r="M235" i="6"/>
  <c r="F240" i="6"/>
  <c r="N240" i="6"/>
  <c r="I268" i="6"/>
  <c r="I273" i="6"/>
  <c r="M268" i="6"/>
  <c r="M273" i="6"/>
  <c r="E264" i="6"/>
  <c r="O264" i="6" s="1"/>
  <c r="I264" i="6"/>
  <c r="I266" i="6"/>
  <c r="E268" i="6"/>
  <c r="I271" i="6"/>
  <c r="E271" i="6"/>
  <c r="F398" i="6"/>
  <c r="F136" i="6"/>
  <c r="F132" i="6"/>
  <c r="J400" i="6"/>
  <c r="J136" i="6"/>
  <c r="J132" i="6"/>
  <c r="N405" i="6"/>
  <c r="N136" i="6"/>
  <c r="N132" i="6"/>
  <c r="H132" i="6"/>
  <c r="F202" i="6"/>
  <c r="F198" i="6"/>
  <c r="J202" i="6"/>
  <c r="J198" i="6"/>
  <c r="N202" i="6"/>
  <c r="N198" i="6"/>
  <c r="N264" i="6"/>
  <c r="M266" i="6"/>
  <c r="F273" i="6"/>
  <c r="N273" i="6"/>
  <c r="D306" i="6"/>
  <c r="D299" i="6"/>
  <c r="O299" i="6" s="1"/>
  <c r="H306" i="6"/>
  <c r="H299" i="6"/>
  <c r="L306" i="6"/>
  <c r="L299" i="6"/>
  <c r="D297" i="6"/>
  <c r="O297" i="6" s="1"/>
  <c r="H297" i="6"/>
  <c r="L297" i="6"/>
  <c r="C400" i="6"/>
  <c r="G398" i="6"/>
  <c r="K398" i="6"/>
  <c r="F431" i="6"/>
  <c r="J429" i="6"/>
  <c r="N438" i="6"/>
  <c r="D301" i="6"/>
  <c r="H301" i="6"/>
  <c r="L301" i="6"/>
  <c r="C301" i="6"/>
  <c r="E304" i="6"/>
  <c r="D330" i="6"/>
  <c r="H330" i="6"/>
  <c r="L330" i="6"/>
  <c r="C330" i="6"/>
  <c r="D339" i="6"/>
  <c r="H339" i="6"/>
  <c r="L339" i="6"/>
  <c r="D372" i="6"/>
  <c r="D365" i="6"/>
  <c r="O365" i="6" s="1"/>
  <c r="D367" i="6"/>
  <c r="O367" i="6" s="1"/>
  <c r="H372" i="6"/>
  <c r="H363" i="6"/>
  <c r="O363" i="6" s="1"/>
  <c r="L372" i="6"/>
  <c r="L365" i="6"/>
  <c r="L367" i="6"/>
  <c r="H367" i="6"/>
  <c r="E301" i="6"/>
  <c r="E297" i="6"/>
  <c r="I301" i="6"/>
  <c r="I297" i="6"/>
  <c r="M301" i="6"/>
  <c r="M297" i="6"/>
  <c r="K304" i="6"/>
  <c r="N304" i="6"/>
  <c r="F304" i="6"/>
  <c r="D304" i="6"/>
  <c r="L304" i="6"/>
  <c r="I306" i="6"/>
  <c r="H429" i="6"/>
  <c r="H431" i="6"/>
  <c r="L431" i="6"/>
  <c r="D433" i="6"/>
  <c r="H433" i="6"/>
  <c r="D405" i="6"/>
  <c r="H405" i="6"/>
  <c r="L405" i="6"/>
  <c r="G431" i="6"/>
  <c r="K431" i="6"/>
  <c r="D134" i="6"/>
  <c r="H134" i="6"/>
  <c r="L134" i="6"/>
  <c r="F266" i="6"/>
  <c r="O266" i="6" s="1"/>
  <c r="J266" i="6"/>
  <c r="N266" i="6"/>
  <c r="D268" i="6"/>
  <c r="O268" i="6" s="1"/>
  <c r="H268" i="6"/>
  <c r="L268" i="6"/>
  <c r="K271" i="6"/>
  <c r="G271" i="6"/>
  <c r="N271" i="6"/>
  <c r="J271" i="6"/>
  <c r="F271" i="6"/>
  <c r="H304" i="6"/>
  <c r="E306" i="6"/>
  <c r="M306" i="6"/>
  <c r="E334" i="6"/>
  <c r="O334" i="6" s="1"/>
  <c r="E330" i="6"/>
  <c r="I339" i="6"/>
  <c r="I334" i="6"/>
  <c r="I330" i="6"/>
  <c r="M334" i="6"/>
  <c r="M330" i="6"/>
  <c r="M337" i="6"/>
  <c r="I337" i="6"/>
  <c r="E337" i="6"/>
  <c r="K337" i="6"/>
  <c r="D337" i="6"/>
  <c r="J337" i="6"/>
  <c r="G339" i="6"/>
  <c r="E398" i="6"/>
  <c r="E405" i="6"/>
  <c r="I431" i="6"/>
  <c r="M431" i="6"/>
  <c r="I438" i="6"/>
  <c r="M438" i="6"/>
  <c r="F339" i="6"/>
  <c r="J339" i="6"/>
  <c r="N339" i="6"/>
  <c r="F372" i="6"/>
  <c r="J372" i="6"/>
  <c r="N372" i="6"/>
  <c r="F396" i="6"/>
  <c r="N396" i="6"/>
  <c r="N398" i="6"/>
  <c r="N400" i="6"/>
  <c r="J405" i="6"/>
  <c r="N429" i="6"/>
  <c r="N431" i="6"/>
  <c r="J433" i="6"/>
  <c r="D475" i="4"/>
  <c r="E475" i="4"/>
  <c r="F475" i="4"/>
  <c r="G475" i="4"/>
  <c r="H475" i="4"/>
  <c r="I475" i="4"/>
  <c r="J475" i="4"/>
  <c r="K475" i="4"/>
  <c r="L475" i="4"/>
  <c r="M475" i="4"/>
  <c r="N475" i="4"/>
  <c r="C475" i="4"/>
  <c r="D472" i="4"/>
  <c r="E472" i="4"/>
  <c r="F472" i="4"/>
  <c r="G472" i="4"/>
  <c r="H472" i="4"/>
  <c r="I472" i="4"/>
  <c r="J472" i="4"/>
  <c r="K472" i="4"/>
  <c r="L472" i="4"/>
  <c r="M472" i="4"/>
  <c r="N472" i="4"/>
  <c r="C472" i="4"/>
  <c r="D470" i="4"/>
  <c r="D471" i="4" s="1"/>
  <c r="E470" i="4"/>
  <c r="F470" i="4"/>
  <c r="G470" i="4"/>
  <c r="H470" i="4"/>
  <c r="H471" i="4" s="1"/>
  <c r="I470" i="4"/>
  <c r="J470" i="4"/>
  <c r="K470" i="4"/>
  <c r="L470" i="4"/>
  <c r="M470" i="4"/>
  <c r="N470" i="4"/>
  <c r="C470" i="4"/>
  <c r="D468" i="4"/>
  <c r="D469" i="4" s="1"/>
  <c r="E468" i="4"/>
  <c r="F468" i="4"/>
  <c r="G468" i="4"/>
  <c r="H468" i="4"/>
  <c r="I468" i="4"/>
  <c r="J468" i="4"/>
  <c r="K468" i="4"/>
  <c r="L468" i="4"/>
  <c r="L469" i="4" s="1"/>
  <c r="M468" i="4"/>
  <c r="N468" i="4"/>
  <c r="C468" i="4"/>
  <c r="D466" i="4"/>
  <c r="E466" i="4"/>
  <c r="F466" i="4"/>
  <c r="G466" i="4"/>
  <c r="H466" i="4"/>
  <c r="I466" i="4"/>
  <c r="J466" i="4"/>
  <c r="K466" i="4"/>
  <c r="L466" i="4"/>
  <c r="M466" i="4"/>
  <c r="N466" i="4"/>
  <c r="C466" i="4"/>
  <c r="D465" i="4"/>
  <c r="E465" i="4"/>
  <c r="F465" i="4"/>
  <c r="F471" i="4" s="1"/>
  <c r="G465" i="4"/>
  <c r="H465" i="4"/>
  <c r="I465" i="4"/>
  <c r="J465" i="4"/>
  <c r="K465" i="4"/>
  <c r="L465" i="4"/>
  <c r="M465" i="4"/>
  <c r="N465" i="4"/>
  <c r="N467" i="4" s="1"/>
  <c r="C465" i="4"/>
  <c r="D439" i="4"/>
  <c r="E439" i="4"/>
  <c r="F439" i="4"/>
  <c r="G439" i="4"/>
  <c r="H439" i="4"/>
  <c r="I439" i="4"/>
  <c r="J439" i="4"/>
  <c r="K439" i="4"/>
  <c r="L439" i="4"/>
  <c r="M439" i="4"/>
  <c r="N439" i="4"/>
  <c r="C439" i="4"/>
  <c r="D437" i="4"/>
  <c r="E437" i="4"/>
  <c r="F437" i="4"/>
  <c r="G437" i="4"/>
  <c r="H437" i="4"/>
  <c r="I437" i="4"/>
  <c r="J437" i="4"/>
  <c r="K437" i="4"/>
  <c r="L437" i="4"/>
  <c r="M437" i="4"/>
  <c r="N437" i="4"/>
  <c r="C437" i="4"/>
  <c r="D435" i="4"/>
  <c r="E435" i="4"/>
  <c r="F435" i="4"/>
  <c r="G435" i="4"/>
  <c r="H435" i="4"/>
  <c r="I435" i="4"/>
  <c r="J435" i="4"/>
  <c r="K435" i="4"/>
  <c r="L435" i="4"/>
  <c r="L436" i="4" s="1"/>
  <c r="M435" i="4"/>
  <c r="N435" i="4"/>
  <c r="C435" i="4"/>
  <c r="D433" i="4"/>
  <c r="E433" i="4"/>
  <c r="F433" i="4"/>
  <c r="G433" i="4"/>
  <c r="H433" i="4"/>
  <c r="I433" i="4"/>
  <c r="J433" i="4"/>
  <c r="K433" i="4"/>
  <c r="L433" i="4"/>
  <c r="M433" i="4"/>
  <c r="N433" i="4"/>
  <c r="C433" i="4"/>
  <c r="D432" i="4"/>
  <c r="E432" i="4"/>
  <c r="E438" i="4" s="1"/>
  <c r="F432" i="4"/>
  <c r="G432" i="4"/>
  <c r="G436" i="4" s="1"/>
  <c r="H432" i="4"/>
  <c r="I432" i="4"/>
  <c r="J432" i="4"/>
  <c r="K432" i="4"/>
  <c r="L432" i="4"/>
  <c r="M432" i="4"/>
  <c r="M438" i="4" s="1"/>
  <c r="N432" i="4"/>
  <c r="C432" i="4"/>
  <c r="D409" i="4"/>
  <c r="E409" i="4"/>
  <c r="F409" i="4"/>
  <c r="G409" i="4"/>
  <c r="H409" i="4"/>
  <c r="I409" i="4"/>
  <c r="J409" i="4"/>
  <c r="K409" i="4"/>
  <c r="L409" i="4"/>
  <c r="M409" i="4"/>
  <c r="N409" i="4"/>
  <c r="C409" i="4"/>
  <c r="D406" i="4"/>
  <c r="E406" i="4"/>
  <c r="F406" i="4"/>
  <c r="G406" i="4"/>
  <c r="H406" i="4"/>
  <c r="I406" i="4"/>
  <c r="J406" i="4"/>
  <c r="K406" i="4"/>
  <c r="L406" i="4"/>
  <c r="M406" i="4"/>
  <c r="N406" i="4"/>
  <c r="C406" i="4"/>
  <c r="D404" i="4"/>
  <c r="D405" i="4" s="1"/>
  <c r="E404" i="4"/>
  <c r="F404" i="4"/>
  <c r="G404" i="4"/>
  <c r="H404" i="4"/>
  <c r="H405" i="4" s="1"/>
  <c r="I404" i="4"/>
  <c r="J404" i="4"/>
  <c r="K404" i="4"/>
  <c r="L404" i="4"/>
  <c r="L405" i="4" s="1"/>
  <c r="M404" i="4"/>
  <c r="N404" i="4"/>
  <c r="C404" i="4"/>
  <c r="D402" i="4"/>
  <c r="E402" i="4"/>
  <c r="F402" i="4"/>
  <c r="G402" i="4"/>
  <c r="H402" i="4"/>
  <c r="H403" i="4" s="1"/>
  <c r="I402" i="4"/>
  <c r="J402" i="4"/>
  <c r="K402" i="4"/>
  <c r="L402" i="4"/>
  <c r="L403" i="4" s="1"/>
  <c r="M402" i="4"/>
  <c r="N402" i="4"/>
  <c r="C402" i="4"/>
  <c r="D400" i="4"/>
  <c r="E400" i="4"/>
  <c r="F400" i="4"/>
  <c r="G400" i="4"/>
  <c r="H400" i="4"/>
  <c r="I400" i="4"/>
  <c r="J400" i="4"/>
  <c r="K400" i="4"/>
  <c r="L400" i="4"/>
  <c r="M400" i="4"/>
  <c r="N400" i="4"/>
  <c r="C400" i="4"/>
  <c r="D399" i="4"/>
  <c r="E399" i="4"/>
  <c r="E401" i="4" s="1"/>
  <c r="F399" i="4"/>
  <c r="G399" i="4"/>
  <c r="G403" i="4" s="1"/>
  <c r="H399" i="4"/>
  <c r="I399" i="4"/>
  <c r="I405" i="4" s="1"/>
  <c r="J399" i="4"/>
  <c r="K399" i="4"/>
  <c r="L399" i="4"/>
  <c r="M399" i="4"/>
  <c r="N399" i="4"/>
  <c r="C399" i="4"/>
  <c r="D376" i="4"/>
  <c r="E376" i="4"/>
  <c r="F376" i="4"/>
  <c r="G376" i="4"/>
  <c r="H376" i="4"/>
  <c r="I376" i="4"/>
  <c r="J376" i="4"/>
  <c r="K376" i="4"/>
  <c r="L376" i="4"/>
  <c r="M376" i="4"/>
  <c r="N376" i="4"/>
  <c r="C376" i="4"/>
  <c r="D373" i="4"/>
  <c r="E373" i="4"/>
  <c r="F373" i="4"/>
  <c r="G373" i="4"/>
  <c r="H373" i="4"/>
  <c r="I373" i="4"/>
  <c r="J373" i="4"/>
  <c r="K373" i="4"/>
  <c r="L373" i="4"/>
  <c r="M373" i="4"/>
  <c r="N373" i="4"/>
  <c r="C373" i="4"/>
  <c r="D371" i="4"/>
  <c r="E371" i="4"/>
  <c r="F371" i="4"/>
  <c r="G371" i="4"/>
  <c r="H371" i="4"/>
  <c r="I371" i="4"/>
  <c r="J371" i="4"/>
  <c r="K371" i="4"/>
  <c r="L371" i="4"/>
  <c r="M371" i="4"/>
  <c r="N371" i="4"/>
  <c r="C371" i="4"/>
  <c r="D369" i="4"/>
  <c r="D370" i="4" s="1"/>
  <c r="E369" i="4"/>
  <c r="F369" i="4"/>
  <c r="G369" i="4"/>
  <c r="H369" i="4"/>
  <c r="I369" i="4"/>
  <c r="J369" i="4"/>
  <c r="K369" i="4"/>
  <c r="L369" i="4"/>
  <c r="L370" i="4" s="1"/>
  <c r="M369" i="4"/>
  <c r="N369" i="4"/>
  <c r="C369" i="4"/>
  <c r="D367" i="4"/>
  <c r="E367" i="4"/>
  <c r="F367" i="4"/>
  <c r="G367" i="4"/>
  <c r="H367" i="4"/>
  <c r="I367" i="4"/>
  <c r="J367" i="4"/>
  <c r="K367" i="4"/>
  <c r="L367" i="4"/>
  <c r="M367" i="4"/>
  <c r="N367" i="4"/>
  <c r="C367" i="4"/>
  <c r="D366" i="4"/>
  <c r="E366" i="4"/>
  <c r="E368" i="4" s="1"/>
  <c r="F366" i="4"/>
  <c r="G366" i="4"/>
  <c r="G370" i="4" s="1"/>
  <c r="H366" i="4"/>
  <c r="I366" i="4"/>
  <c r="I368" i="4" s="1"/>
  <c r="J366" i="4"/>
  <c r="K366" i="4"/>
  <c r="K370" i="4" s="1"/>
  <c r="L366" i="4"/>
  <c r="M366" i="4"/>
  <c r="M368" i="4" s="1"/>
  <c r="N366" i="4"/>
  <c r="C366" i="4"/>
  <c r="D343" i="4"/>
  <c r="E343" i="4"/>
  <c r="F343" i="4"/>
  <c r="G343" i="4"/>
  <c r="H343" i="4"/>
  <c r="I343" i="4"/>
  <c r="J343" i="4"/>
  <c r="K343" i="4"/>
  <c r="L343" i="4"/>
  <c r="M343" i="4"/>
  <c r="N343" i="4"/>
  <c r="C343" i="4"/>
  <c r="D340" i="4"/>
  <c r="E340" i="4"/>
  <c r="F340" i="4"/>
  <c r="G340" i="4"/>
  <c r="H340" i="4"/>
  <c r="I340" i="4"/>
  <c r="J340" i="4"/>
  <c r="K340" i="4"/>
  <c r="L340" i="4"/>
  <c r="M340" i="4"/>
  <c r="N340" i="4"/>
  <c r="C340" i="4"/>
  <c r="D338" i="4"/>
  <c r="D339" i="4" s="1"/>
  <c r="E338" i="4"/>
  <c r="F338" i="4"/>
  <c r="G338" i="4"/>
  <c r="H338" i="4"/>
  <c r="H339" i="4" s="1"/>
  <c r="I338" i="4"/>
  <c r="J338" i="4"/>
  <c r="K338" i="4"/>
  <c r="L338" i="4"/>
  <c r="L339" i="4" s="1"/>
  <c r="M338" i="4"/>
  <c r="N338" i="4"/>
  <c r="C338" i="4"/>
  <c r="D336" i="4"/>
  <c r="D337" i="4" s="1"/>
  <c r="E336" i="4"/>
  <c r="F336" i="4"/>
  <c r="G336" i="4"/>
  <c r="H336" i="4"/>
  <c r="I336" i="4"/>
  <c r="J336" i="4"/>
  <c r="K336" i="4"/>
  <c r="L336" i="4"/>
  <c r="L337" i="4" s="1"/>
  <c r="M336" i="4"/>
  <c r="N336" i="4"/>
  <c r="C336" i="4"/>
  <c r="D334" i="4"/>
  <c r="D335" i="4" s="1"/>
  <c r="E334" i="4"/>
  <c r="F334" i="4"/>
  <c r="G334" i="4"/>
  <c r="H334" i="4"/>
  <c r="I334" i="4"/>
  <c r="J334" i="4"/>
  <c r="K334" i="4"/>
  <c r="L334" i="4"/>
  <c r="L335" i="4" s="1"/>
  <c r="M334" i="4"/>
  <c r="N334" i="4"/>
  <c r="C334" i="4"/>
  <c r="D333" i="4"/>
  <c r="E333" i="4"/>
  <c r="F333" i="4"/>
  <c r="G333" i="4"/>
  <c r="H333" i="4"/>
  <c r="I333" i="4"/>
  <c r="J333" i="4"/>
  <c r="K333" i="4"/>
  <c r="L333" i="4"/>
  <c r="M333" i="4"/>
  <c r="N333" i="4"/>
  <c r="C333" i="4"/>
  <c r="D310" i="4"/>
  <c r="E310" i="4"/>
  <c r="F310" i="4"/>
  <c r="G310" i="4"/>
  <c r="H310" i="4"/>
  <c r="I310" i="4"/>
  <c r="J310" i="4"/>
  <c r="K310" i="4"/>
  <c r="L310" i="4"/>
  <c r="M310" i="4"/>
  <c r="N310" i="4"/>
  <c r="C310" i="4"/>
  <c r="D307" i="4"/>
  <c r="E307" i="4"/>
  <c r="F307" i="4"/>
  <c r="G307" i="4"/>
  <c r="H307" i="4"/>
  <c r="I307" i="4"/>
  <c r="J307" i="4"/>
  <c r="K307" i="4"/>
  <c r="L307" i="4"/>
  <c r="M307" i="4"/>
  <c r="N307" i="4"/>
  <c r="C307" i="4"/>
  <c r="D305" i="4"/>
  <c r="E305" i="4"/>
  <c r="F305" i="4"/>
  <c r="G305" i="4"/>
  <c r="H305" i="4"/>
  <c r="I305" i="4"/>
  <c r="J305" i="4"/>
  <c r="K305" i="4"/>
  <c r="L305" i="4"/>
  <c r="M305" i="4"/>
  <c r="N305" i="4"/>
  <c r="C305" i="4"/>
  <c r="D303" i="4"/>
  <c r="E303" i="4"/>
  <c r="F303" i="4"/>
  <c r="G303" i="4"/>
  <c r="H303" i="4"/>
  <c r="I303" i="4"/>
  <c r="J303" i="4"/>
  <c r="K303" i="4"/>
  <c r="L303" i="4"/>
  <c r="M303" i="4"/>
  <c r="N303" i="4"/>
  <c r="C303" i="4"/>
  <c r="D301" i="4"/>
  <c r="E301" i="4"/>
  <c r="F301" i="4"/>
  <c r="G301" i="4"/>
  <c r="H301" i="4"/>
  <c r="I301" i="4"/>
  <c r="J301" i="4"/>
  <c r="K301" i="4"/>
  <c r="L301" i="4"/>
  <c r="M301" i="4"/>
  <c r="N301" i="4"/>
  <c r="C301" i="4"/>
  <c r="D300" i="4"/>
  <c r="E300" i="4"/>
  <c r="F300" i="4"/>
  <c r="G300" i="4"/>
  <c r="H300" i="4"/>
  <c r="I300" i="4"/>
  <c r="J300" i="4"/>
  <c r="K300" i="4"/>
  <c r="L300" i="4"/>
  <c r="L306" i="4" s="1"/>
  <c r="M300" i="4"/>
  <c r="N300" i="4"/>
  <c r="C300" i="4"/>
  <c r="D277" i="4"/>
  <c r="E277" i="4"/>
  <c r="F277" i="4"/>
  <c r="G277" i="4"/>
  <c r="H277" i="4"/>
  <c r="I277" i="4"/>
  <c r="J277" i="4"/>
  <c r="K277" i="4"/>
  <c r="L277" i="4"/>
  <c r="M277" i="4"/>
  <c r="N277" i="4"/>
  <c r="C277" i="4"/>
  <c r="D274" i="4"/>
  <c r="E274" i="4"/>
  <c r="F274" i="4"/>
  <c r="G274" i="4"/>
  <c r="H274" i="4"/>
  <c r="I274" i="4"/>
  <c r="J274" i="4"/>
  <c r="K274" i="4"/>
  <c r="L274" i="4"/>
  <c r="M274" i="4"/>
  <c r="N274" i="4"/>
  <c r="C274" i="4"/>
  <c r="D272" i="4"/>
  <c r="E272" i="4"/>
  <c r="F272" i="4"/>
  <c r="G272" i="4"/>
  <c r="H272" i="4"/>
  <c r="I272" i="4"/>
  <c r="J272" i="4"/>
  <c r="K272" i="4"/>
  <c r="L272" i="4"/>
  <c r="M272" i="4"/>
  <c r="N272" i="4"/>
  <c r="C272" i="4"/>
  <c r="D270" i="4"/>
  <c r="E270" i="4"/>
  <c r="F270" i="4"/>
  <c r="G270" i="4"/>
  <c r="H270" i="4"/>
  <c r="I270" i="4"/>
  <c r="J270" i="4"/>
  <c r="K270" i="4"/>
  <c r="L270" i="4"/>
  <c r="M270" i="4"/>
  <c r="N270" i="4"/>
  <c r="C270" i="4"/>
  <c r="D268" i="4"/>
  <c r="E268" i="4"/>
  <c r="F268" i="4"/>
  <c r="G268" i="4"/>
  <c r="H268" i="4"/>
  <c r="I268" i="4"/>
  <c r="J268" i="4"/>
  <c r="K268" i="4"/>
  <c r="L268" i="4"/>
  <c r="M268" i="4"/>
  <c r="N268" i="4"/>
  <c r="C268" i="4"/>
  <c r="D267" i="4"/>
  <c r="E267" i="4"/>
  <c r="E269" i="4" s="1"/>
  <c r="F267" i="4"/>
  <c r="G267" i="4"/>
  <c r="H267" i="4"/>
  <c r="I267" i="4"/>
  <c r="J267" i="4"/>
  <c r="J278" i="4" s="1"/>
  <c r="K267" i="4"/>
  <c r="L267" i="4"/>
  <c r="M267" i="4"/>
  <c r="M273" i="4" s="1"/>
  <c r="N267" i="4"/>
  <c r="C267" i="4"/>
  <c r="D241" i="4"/>
  <c r="E241" i="4"/>
  <c r="F241" i="4"/>
  <c r="G241" i="4"/>
  <c r="H241" i="4"/>
  <c r="I241" i="4"/>
  <c r="J241" i="4"/>
  <c r="K241" i="4"/>
  <c r="L241" i="4"/>
  <c r="M241" i="4"/>
  <c r="N241" i="4"/>
  <c r="C241" i="4"/>
  <c r="D239" i="4"/>
  <c r="E239" i="4"/>
  <c r="F239" i="4"/>
  <c r="G239" i="4"/>
  <c r="H239" i="4"/>
  <c r="I239" i="4"/>
  <c r="J239" i="4"/>
  <c r="K239" i="4"/>
  <c r="L239" i="4"/>
  <c r="M239" i="4"/>
  <c r="N239" i="4"/>
  <c r="C239" i="4"/>
  <c r="D237" i="4"/>
  <c r="E237" i="4"/>
  <c r="F237" i="4"/>
  <c r="G237" i="4"/>
  <c r="H237" i="4"/>
  <c r="I237" i="4"/>
  <c r="J237" i="4"/>
  <c r="K237" i="4"/>
  <c r="L237" i="4"/>
  <c r="M237" i="4"/>
  <c r="N237" i="4"/>
  <c r="C237" i="4"/>
  <c r="D235" i="4"/>
  <c r="E235" i="4"/>
  <c r="F235" i="4"/>
  <c r="G235" i="4"/>
  <c r="H235" i="4"/>
  <c r="I235" i="4"/>
  <c r="J235" i="4"/>
  <c r="K235" i="4"/>
  <c r="L235" i="4"/>
  <c r="M235" i="4"/>
  <c r="N235" i="4"/>
  <c r="C235" i="4"/>
  <c r="D234" i="4"/>
  <c r="E234" i="4"/>
  <c r="F234" i="4"/>
  <c r="G234" i="4"/>
  <c r="H234" i="4"/>
  <c r="I234" i="4"/>
  <c r="J234" i="4"/>
  <c r="K234" i="4"/>
  <c r="L234" i="4"/>
  <c r="M234" i="4"/>
  <c r="N234" i="4"/>
  <c r="C234" i="4"/>
  <c r="D211" i="4"/>
  <c r="D212" i="4" s="1"/>
  <c r="E211" i="4"/>
  <c r="F211" i="4"/>
  <c r="G211" i="4"/>
  <c r="H211" i="4"/>
  <c r="H212" i="4" s="1"/>
  <c r="I211" i="4"/>
  <c r="J211" i="4"/>
  <c r="K211" i="4"/>
  <c r="L211" i="4"/>
  <c r="L212" i="4" s="1"/>
  <c r="M211" i="4"/>
  <c r="N211" i="4"/>
  <c r="C211" i="4"/>
  <c r="D208" i="4"/>
  <c r="E208" i="4"/>
  <c r="F208" i="4"/>
  <c r="G208" i="4"/>
  <c r="H208" i="4"/>
  <c r="I208" i="4"/>
  <c r="J208" i="4"/>
  <c r="K208" i="4"/>
  <c r="L208" i="4"/>
  <c r="M208" i="4"/>
  <c r="N208" i="4"/>
  <c r="C208" i="4"/>
  <c r="D206" i="4"/>
  <c r="E206" i="4"/>
  <c r="F206" i="4"/>
  <c r="G206" i="4"/>
  <c r="H206" i="4"/>
  <c r="I206" i="4"/>
  <c r="J206" i="4"/>
  <c r="K206" i="4"/>
  <c r="L206" i="4"/>
  <c r="M206" i="4"/>
  <c r="N206" i="4"/>
  <c r="C206" i="4"/>
  <c r="D204" i="4"/>
  <c r="E204" i="4"/>
  <c r="F204" i="4"/>
  <c r="G204" i="4"/>
  <c r="H204" i="4"/>
  <c r="I204" i="4"/>
  <c r="J204" i="4"/>
  <c r="K204" i="4"/>
  <c r="L204" i="4"/>
  <c r="M204" i="4"/>
  <c r="N204" i="4"/>
  <c r="C204" i="4"/>
  <c r="D202" i="4"/>
  <c r="E202" i="4"/>
  <c r="F202" i="4"/>
  <c r="G202" i="4"/>
  <c r="H202" i="4"/>
  <c r="I202" i="4"/>
  <c r="J202" i="4"/>
  <c r="K202" i="4"/>
  <c r="L202" i="4"/>
  <c r="M202" i="4"/>
  <c r="N202" i="4"/>
  <c r="C202" i="4"/>
  <c r="D201" i="4"/>
  <c r="E201" i="4"/>
  <c r="E212" i="4" s="1"/>
  <c r="F201" i="4"/>
  <c r="G201" i="4"/>
  <c r="H201" i="4"/>
  <c r="I201" i="4"/>
  <c r="I212" i="4" s="1"/>
  <c r="J201" i="4"/>
  <c r="K201" i="4"/>
  <c r="L201" i="4"/>
  <c r="M201" i="4"/>
  <c r="M212" i="4" s="1"/>
  <c r="N201" i="4"/>
  <c r="C201" i="4"/>
  <c r="D178" i="4"/>
  <c r="D179" i="4" s="1"/>
  <c r="E178" i="4"/>
  <c r="F178" i="4"/>
  <c r="G178" i="4"/>
  <c r="H178" i="4"/>
  <c r="H179" i="4" s="1"/>
  <c r="I178" i="4"/>
  <c r="J178" i="4"/>
  <c r="K178" i="4"/>
  <c r="L178" i="4"/>
  <c r="L179" i="4" s="1"/>
  <c r="M178" i="4"/>
  <c r="N178" i="4"/>
  <c r="C178" i="4"/>
  <c r="D175" i="4"/>
  <c r="E175" i="4"/>
  <c r="F175" i="4"/>
  <c r="G175" i="4"/>
  <c r="H175" i="4"/>
  <c r="I175" i="4"/>
  <c r="J175" i="4"/>
  <c r="K175" i="4"/>
  <c r="L175" i="4"/>
  <c r="M175" i="4"/>
  <c r="N175" i="4"/>
  <c r="C175" i="4"/>
  <c r="D173" i="4"/>
  <c r="E173" i="4"/>
  <c r="F173" i="4"/>
  <c r="G173" i="4"/>
  <c r="H173" i="4"/>
  <c r="I173" i="4"/>
  <c r="J173" i="4"/>
  <c r="K173" i="4"/>
  <c r="L173" i="4"/>
  <c r="M173" i="4"/>
  <c r="N173" i="4"/>
  <c r="C173" i="4"/>
  <c r="D171" i="4"/>
  <c r="E171" i="4"/>
  <c r="F171" i="4"/>
  <c r="G171" i="4"/>
  <c r="H171" i="4"/>
  <c r="I171" i="4"/>
  <c r="J171" i="4"/>
  <c r="K171" i="4"/>
  <c r="L171" i="4"/>
  <c r="M171" i="4"/>
  <c r="N171" i="4"/>
  <c r="C171" i="4"/>
  <c r="D169" i="4"/>
  <c r="E169" i="4"/>
  <c r="F169" i="4"/>
  <c r="G169" i="4"/>
  <c r="H169" i="4"/>
  <c r="I169" i="4"/>
  <c r="J169" i="4"/>
  <c r="K169" i="4"/>
  <c r="L169" i="4"/>
  <c r="M169" i="4"/>
  <c r="N169" i="4"/>
  <c r="C169" i="4"/>
  <c r="D168" i="4"/>
  <c r="E168" i="4"/>
  <c r="E179" i="4" s="1"/>
  <c r="F168" i="4"/>
  <c r="F172" i="4" s="1"/>
  <c r="G168" i="4"/>
  <c r="H168" i="4"/>
  <c r="I168" i="4"/>
  <c r="J168" i="4"/>
  <c r="K168" i="4"/>
  <c r="L168" i="4"/>
  <c r="M168" i="4"/>
  <c r="M179" i="4" s="1"/>
  <c r="N168" i="4"/>
  <c r="C168" i="4"/>
  <c r="D145" i="4"/>
  <c r="D146" i="4" s="1"/>
  <c r="E145" i="4"/>
  <c r="F145" i="4"/>
  <c r="G145" i="4"/>
  <c r="H145" i="4"/>
  <c r="H146" i="4" s="1"/>
  <c r="I145" i="4"/>
  <c r="J145" i="4"/>
  <c r="K145" i="4"/>
  <c r="L145" i="4"/>
  <c r="L146" i="4" s="1"/>
  <c r="M145" i="4"/>
  <c r="N145" i="4"/>
  <c r="C145" i="4"/>
  <c r="D142" i="4"/>
  <c r="E142" i="4"/>
  <c r="F142" i="4"/>
  <c r="G142" i="4"/>
  <c r="H142" i="4"/>
  <c r="I142" i="4"/>
  <c r="J142" i="4"/>
  <c r="K142" i="4"/>
  <c r="L142" i="4"/>
  <c r="M142" i="4"/>
  <c r="N142" i="4"/>
  <c r="C142" i="4"/>
  <c r="D140" i="4"/>
  <c r="E140" i="4"/>
  <c r="F140" i="4"/>
  <c r="G140" i="4"/>
  <c r="H140" i="4"/>
  <c r="I140" i="4"/>
  <c r="J140" i="4"/>
  <c r="K140" i="4"/>
  <c r="L140" i="4"/>
  <c r="M140" i="4"/>
  <c r="N140" i="4"/>
  <c r="C140" i="4"/>
  <c r="D138" i="4"/>
  <c r="E138" i="4"/>
  <c r="F138" i="4"/>
  <c r="G138" i="4"/>
  <c r="H138" i="4"/>
  <c r="I138" i="4"/>
  <c r="J138" i="4"/>
  <c r="K138" i="4"/>
  <c r="L138" i="4"/>
  <c r="M138" i="4"/>
  <c r="N138" i="4"/>
  <c r="C138" i="4"/>
  <c r="D136" i="4"/>
  <c r="E136" i="4"/>
  <c r="F136" i="4"/>
  <c r="G136" i="4"/>
  <c r="H136" i="4"/>
  <c r="I136" i="4"/>
  <c r="J136" i="4"/>
  <c r="K136" i="4"/>
  <c r="L136" i="4"/>
  <c r="M136" i="4"/>
  <c r="N136" i="4"/>
  <c r="C136" i="4"/>
  <c r="D135" i="4"/>
  <c r="E135" i="4"/>
  <c r="F135" i="4"/>
  <c r="G135" i="4"/>
  <c r="H135" i="4"/>
  <c r="I135" i="4"/>
  <c r="I146" i="4" s="1"/>
  <c r="J135" i="4"/>
  <c r="K135" i="4"/>
  <c r="L135" i="4"/>
  <c r="M135" i="4"/>
  <c r="M146" i="4" s="1"/>
  <c r="N135" i="4"/>
  <c r="C135" i="4"/>
  <c r="D476" i="4"/>
  <c r="M471" i="4"/>
  <c r="I471" i="4"/>
  <c r="E471" i="4"/>
  <c r="L471" i="4"/>
  <c r="G471" i="4"/>
  <c r="H469" i="4"/>
  <c r="M469" i="4"/>
  <c r="I469" i="4"/>
  <c r="E469" i="4"/>
  <c r="M467" i="4"/>
  <c r="N438" i="4"/>
  <c r="I438" i="4"/>
  <c r="F438" i="4"/>
  <c r="D436" i="4"/>
  <c r="N436" i="4"/>
  <c r="M436" i="4"/>
  <c r="I436" i="4"/>
  <c r="F436" i="4"/>
  <c r="E436" i="4"/>
  <c r="N434" i="4"/>
  <c r="J434" i="4"/>
  <c r="F434" i="4"/>
  <c r="K434" i="4"/>
  <c r="C434" i="4"/>
  <c r="C436" i="4"/>
  <c r="E410" i="4"/>
  <c r="N405" i="4"/>
  <c r="J405" i="4"/>
  <c r="F405" i="4"/>
  <c r="K403" i="4"/>
  <c r="J403" i="4"/>
  <c r="D403" i="4"/>
  <c r="F401" i="4"/>
  <c r="N401" i="4"/>
  <c r="J401" i="4"/>
  <c r="E377" i="4"/>
  <c r="N377" i="4"/>
  <c r="M377" i="4"/>
  <c r="J377" i="4"/>
  <c r="I377" i="4"/>
  <c r="F377" i="4"/>
  <c r="M372" i="4"/>
  <c r="E372" i="4"/>
  <c r="N372" i="4"/>
  <c r="F372" i="4"/>
  <c r="C372" i="4"/>
  <c r="H370" i="4"/>
  <c r="N368" i="4"/>
  <c r="J368" i="4"/>
  <c r="F368" i="4"/>
  <c r="J337" i="4"/>
  <c r="K337" i="4"/>
  <c r="I337" i="4"/>
  <c r="H337" i="4"/>
  <c r="G337" i="4"/>
  <c r="H335" i="4"/>
  <c r="N337" i="4"/>
  <c r="F337" i="4"/>
  <c r="G311" i="4"/>
  <c r="J306" i="4"/>
  <c r="E304" i="4"/>
  <c r="G302" i="4"/>
  <c r="J302" i="4"/>
  <c r="D302" i="4"/>
  <c r="M302" i="4"/>
  <c r="E302" i="4"/>
  <c r="C311" i="4"/>
  <c r="D278" i="4"/>
  <c r="M278" i="4"/>
  <c r="K273" i="4"/>
  <c r="C273" i="4"/>
  <c r="L273" i="4"/>
  <c r="M271" i="4"/>
  <c r="L271" i="4"/>
  <c r="I269" i="4"/>
  <c r="C269" i="4"/>
  <c r="K271" i="4"/>
  <c r="I273" i="4"/>
  <c r="G271" i="4"/>
  <c r="C271" i="4"/>
  <c r="C240" i="4"/>
  <c r="D238" i="4"/>
  <c r="N236" i="4"/>
  <c r="M236" i="4"/>
  <c r="K236" i="4"/>
  <c r="I236" i="4"/>
  <c r="E236" i="4"/>
  <c r="F238" i="4"/>
  <c r="J207" i="4"/>
  <c r="F207" i="4"/>
  <c r="C207" i="4"/>
  <c r="D205" i="4"/>
  <c r="G205" i="4"/>
  <c r="C205" i="4"/>
  <c r="N203" i="4"/>
  <c r="J203" i="4"/>
  <c r="F203" i="4"/>
  <c r="M203" i="4"/>
  <c r="K203" i="4"/>
  <c r="G203" i="4"/>
  <c r="E203" i="4"/>
  <c r="C203" i="4"/>
  <c r="J205" i="4"/>
  <c r="F205" i="4"/>
  <c r="I179" i="4"/>
  <c r="K174" i="4"/>
  <c r="D172" i="4"/>
  <c r="M172" i="4"/>
  <c r="K172" i="4"/>
  <c r="G172" i="4"/>
  <c r="E172" i="4"/>
  <c r="F170" i="4"/>
  <c r="K170" i="4"/>
  <c r="G170" i="4"/>
  <c r="C170" i="4"/>
  <c r="D174" i="4"/>
  <c r="F146" i="4"/>
  <c r="C141" i="4"/>
  <c r="N139" i="4"/>
  <c r="L139" i="4"/>
  <c r="C139" i="4"/>
  <c r="N137" i="4"/>
  <c r="J137" i="4"/>
  <c r="F137" i="4"/>
  <c r="M137" i="4"/>
  <c r="I137" i="4"/>
  <c r="E137" i="4"/>
  <c r="C137" i="4"/>
  <c r="D141" i="4"/>
  <c r="L205" i="4" l="1"/>
  <c r="L278" i="4"/>
  <c r="H278" i="4"/>
  <c r="L302" i="4"/>
  <c r="H302" i="4"/>
  <c r="L304" i="4"/>
  <c r="H304" i="4"/>
  <c r="D304" i="4"/>
  <c r="H306" i="4"/>
  <c r="D306" i="4"/>
  <c r="H170" i="4"/>
  <c r="L172" i="4"/>
  <c r="L174" i="4"/>
  <c r="H174" i="4"/>
  <c r="L269" i="4"/>
  <c r="H269" i="4"/>
  <c r="D269" i="4"/>
  <c r="H271" i="4"/>
  <c r="D271" i="4"/>
  <c r="O271" i="4" s="1"/>
  <c r="H273" i="4"/>
  <c r="D273" i="4"/>
  <c r="O273" i="4" s="1"/>
  <c r="L238" i="4"/>
  <c r="H139" i="4"/>
  <c r="D139" i="4"/>
  <c r="L141" i="4"/>
  <c r="L311" i="4"/>
  <c r="L344" i="4"/>
  <c r="D377" i="4"/>
  <c r="H410" i="4"/>
  <c r="L476" i="4"/>
  <c r="O135" i="4"/>
  <c r="O136" i="4"/>
  <c r="K137" i="4"/>
  <c r="G137" i="4"/>
  <c r="O138" i="4"/>
  <c r="O140" i="4"/>
  <c r="O142" i="4"/>
  <c r="C146" i="4"/>
  <c r="K146" i="4"/>
  <c r="G146" i="4"/>
  <c r="O168" i="4"/>
  <c r="O169" i="4"/>
  <c r="O171" i="4"/>
  <c r="O173" i="4"/>
  <c r="G174" i="4"/>
  <c r="O175" i="4"/>
  <c r="K179" i="4"/>
  <c r="G179" i="4"/>
  <c r="O201" i="4"/>
  <c r="O202" i="4"/>
  <c r="O204" i="4"/>
  <c r="K205" i="4"/>
  <c r="O206" i="4"/>
  <c r="K207" i="4"/>
  <c r="G207" i="4"/>
  <c r="O208" i="4"/>
  <c r="C212" i="4"/>
  <c r="K212" i="4"/>
  <c r="G212" i="4"/>
  <c r="O212" i="4" s="1"/>
  <c r="O234" i="4"/>
  <c r="O235" i="4"/>
  <c r="G236" i="4"/>
  <c r="O237" i="4"/>
  <c r="O239" i="4"/>
  <c r="O241" i="4"/>
  <c r="O267" i="4"/>
  <c r="O268" i="4"/>
  <c r="K269" i="4"/>
  <c r="G269" i="4"/>
  <c r="O270" i="4"/>
  <c r="O272" i="4"/>
  <c r="G273" i="4"/>
  <c r="O274" i="4"/>
  <c r="K278" i="4"/>
  <c r="G278" i="4"/>
  <c r="O300" i="4"/>
  <c r="C302" i="4"/>
  <c r="O301" i="4"/>
  <c r="K302" i="4"/>
  <c r="O303" i="4"/>
  <c r="G304" i="4"/>
  <c r="O305" i="4"/>
  <c r="O307" i="4"/>
  <c r="K311" i="4"/>
  <c r="C344" i="4"/>
  <c r="O333" i="4"/>
  <c r="O334" i="4"/>
  <c r="O336" i="4"/>
  <c r="O338" i="4"/>
  <c r="O340" i="4"/>
  <c r="K344" i="4"/>
  <c r="G344" i="4"/>
  <c r="C370" i="4"/>
  <c r="O366" i="4"/>
  <c r="O367" i="4"/>
  <c r="O369" i="4"/>
  <c r="O371" i="4"/>
  <c r="K372" i="4"/>
  <c r="G372" i="4"/>
  <c r="O373" i="4"/>
  <c r="C403" i="4"/>
  <c r="O399" i="4"/>
  <c r="O400" i="4"/>
  <c r="O402" i="4"/>
  <c r="O404" i="4"/>
  <c r="O406" i="4"/>
  <c r="O432" i="4"/>
  <c r="O433" i="4"/>
  <c r="G434" i="4"/>
  <c r="O435" i="4"/>
  <c r="K436" i="4"/>
  <c r="O437" i="4"/>
  <c r="O439" i="4"/>
  <c r="O465" i="4"/>
  <c r="O466" i="4"/>
  <c r="O468" i="4"/>
  <c r="K469" i="4"/>
  <c r="G469" i="4"/>
  <c r="O470" i="4"/>
  <c r="K471" i="4"/>
  <c r="O472" i="4"/>
  <c r="O330" i="6"/>
  <c r="E172" i="6"/>
  <c r="O233" i="6"/>
  <c r="O402" i="6"/>
  <c r="O235" i="6"/>
  <c r="O198" i="6"/>
  <c r="H311" i="4"/>
  <c r="H344" i="4"/>
  <c r="L377" i="4"/>
  <c r="L410" i="4"/>
  <c r="O169" i="6"/>
  <c r="J139" i="4"/>
  <c r="F139" i="4"/>
  <c r="N141" i="4"/>
  <c r="J141" i="4"/>
  <c r="F141" i="4"/>
  <c r="N146" i="4"/>
  <c r="J146" i="4"/>
  <c r="N205" i="4"/>
  <c r="N207" i="4"/>
  <c r="N212" i="4"/>
  <c r="J212" i="4"/>
  <c r="F212" i="4"/>
  <c r="J236" i="4"/>
  <c r="F236" i="4"/>
  <c r="N238" i="4"/>
  <c r="N278" i="4"/>
  <c r="F278" i="4"/>
  <c r="N302" i="4"/>
  <c r="F302" i="4"/>
  <c r="N306" i="4"/>
  <c r="F306" i="4"/>
  <c r="N370" i="4"/>
  <c r="J370" i="4"/>
  <c r="J372" i="4"/>
  <c r="N403" i="4"/>
  <c r="N410" i="4"/>
  <c r="J410" i="4"/>
  <c r="F410" i="4"/>
  <c r="J436" i="4"/>
  <c r="J438" i="4"/>
  <c r="O301" i="6"/>
  <c r="O134" i="6"/>
  <c r="O167" i="6"/>
  <c r="O202" i="6"/>
  <c r="O231" i="6"/>
  <c r="O369" i="6"/>
  <c r="O303" i="6"/>
  <c r="O336" i="6"/>
  <c r="O204" i="6"/>
  <c r="D311" i="4"/>
  <c r="D344" i="4"/>
  <c r="H377" i="4"/>
  <c r="D410" i="4"/>
  <c r="H476" i="4"/>
  <c r="O165" i="6"/>
  <c r="O103" i="6"/>
  <c r="O224" i="12"/>
  <c r="C225" i="12"/>
  <c r="O225" i="12" s="1"/>
  <c r="O132" i="6"/>
  <c r="O203" i="4"/>
  <c r="I172" i="4"/>
  <c r="I203" i="4"/>
  <c r="I271" i="4"/>
  <c r="I278" i="4"/>
  <c r="E278" i="4"/>
  <c r="M337" i="4"/>
  <c r="E337" i="4"/>
  <c r="M344" i="4"/>
  <c r="I344" i="4"/>
  <c r="E344" i="4"/>
  <c r="M401" i="4"/>
  <c r="M434" i="4"/>
  <c r="I434" i="4"/>
  <c r="E434" i="4"/>
  <c r="I467" i="4"/>
  <c r="E467" i="4"/>
  <c r="M476" i="4"/>
  <c r="I476" i="4"/>
  <c r="E476" i="4"/>
  <c r="O200" i="6"/>
  <c r="O136" i="6"/>
  <c r="O237" i="6"/>
  <c r="O372" i="6"/>
  <c r="O339" i="6"/>
  <c r="O306" i="6"/>
  <c r="O273" i="6"/>
  <c r="O240" i="6"/>
  <c r="O207" i="6"/>
  <c r="O174" i="6"/>
  <c r="O141" i="6"/>
  <c r="O108" i="6"/>
  <c r="O475" i="4"/>
  <c r="O409" i="4"/>
  <c r="O376" i="4"/>
  <c r="O343" i="4"/>
  <c r="O310" i="4"/>
  <c r="C278" i="4"/>
  <c r="O277" i="4"/>
  <c r="O211" i="4"/>
  <c r="C179" i="4"/>
  <c r="O178" i="4"/>
  <c r="O145" i="4"/>
  <c r="J438" i="6"/>
  <c r="F438" i="6"/>
  <c r="J431" i="6"/>
  <c r="L429" i="6"/>
  <c r="K429" i="6"/>
  <c r="F433" i="6"/>
  <c r="D398" i="6"/>
  <c r="F400" i="6"/>
  <c r="J396" i="6"/>
  <c r="I405" i="6"/>
  <c r="H396" i="6"/>
  <c r="G405" i="6"/>
  <c r="F405" i="6"/>
  <c r="J398" i="6"/>
  <c r="H400" i="6"/>
  <c r="N403" i="6"/>
  <c r="J403" i="6"/>
  <c r="F403" i="6"/>
  <c r="M403" i="6"/>
  <c r="I403" i="6"/>
  <c r="E403" i="6"/>
  <c r="L403" i="6"/>
  <c r="H403" i="6"/>
  <c r="D403" i="6"/>
  <c r="K403" i="6"/>
  <c r="G403" i="6"/>
  <c r="M400" i="6"/>
  <c r="M396" i="6"/>
  <c r="C139" i="6"/>
  <c r="O139" i="6" s="1"/>
  <c r="C106" i="6"/>
  <c r="O106" i="6" s="1"/>
  <c r="C271" i="6"/>
  <c r="O271" i="6" s="1"/>
  <c r="D400" i="6"/>
  <c r="O400" i="6" s="1"/>
  <c r="L396" i="6"/>
  <c r="C304" i="6"/>
  <c r="O304" i="6" s="1"/>
  <c r="E433" i="6"/>
  <c r="E429" i="6"/>
  <c r="G433" i="6"/>
  <c r="G429" i="6"/>
  <c r="C370" i="6"/>
  <c r="O370" i="6" s="1"/>
  <c r="N433" i="6"/>
  <c r="F429" i="6"/>
  <c r="E431" i="6"/>
  <c r="M398" i="6"/>
  <c r="C431" i="6"/>
  <c r="L433" i="6"/>
  <c r="D429" i="6"/>
  <c r="L398" i="6"/>
  <c r="I433" i="6"/>
  <c r="I429" i="6"/>
  <c r="E400" i="6"/>
  <c r="E396" i="6"/>
  <c r="G438" i="6"/>
  <c r="C433" i="6"/>
  <c r="C429" i="6"/>
  <c r="C205" i="6"/>
  <c r="O205" i="6" s="1"/>
  <c r="C172" i="6"/>
  <c r="O172" i="6" s="1"/>
  <c r="C238" i="6"/>
  <c r="O238" i="6" s="1"/>
  <c r="E438" i="6"/>
  <c r="M405" i="6"/>
  <c r="C337" i="6"/>
  <c r="O337" i="6" s="1"/>
  <c r="N436" i="6"/>
  <c r="J436" i="6"/>
  <c r="F436" i="6"/>
  <c r="M436" i="6"/>
  <c r="I436" i="6"/>
  <c r="E436" i="6"/>
  <c r="L436" i="6"/>
  <c r="H436" i="6"/>
  <c r="D436" i="6"/>
  <c r="K436" i="6"/>
  <c r="G436" i="6"/>
  <c r="D431" i="6"/>
  <c r="L400" i="6"/>
  <c r="H398" i="6"/>
  <c r="D396" i="6"/>
  <c r="O396" i="6" s="1"/>
  <c r="C398" i="6"/>
  <c r="O398" i="6" s="1"/>
  <c r="M433" i="6"/>
  <c r="M429" i="6"/>
  <c r="I400" i="6"/>
  <c r="I396" i="6"/>
  <c r="C438" i="6"/>
  <c r="K405" i="6"/>
  <c r="G400" i="6"/>
  <c r="G396" i="6"/>
  <c r="J471" i="4"/>
  <c r="F467" i="4"/>
  <c r="J467" i="4"/>
  <c r="N471" i="4"/>
  <c r="F476" i="4"/>
  <c r="J476" i="4"/>
  <c r="N476" i="4"/>
  <c r="F469" i="4"/>
  <c r="J469" i="4"/>
  <c r="N469" i="4"/>
  <c r="C471" i="4"/>
  <c r="G438" i="4"/>
  <c r="K438" i="4"/>
  <c r="C438" i="4"/>
  <c r="M410" i="4"/>
  <c r="F403" i="4"/>
  <c r="I401" i="4"/>
  <c r="E403" i="4"/>
  <c r="I403" i="4"/>
  <c r="M403" i="4"/>
  <c r="E405" i="4"/>
  <c r="M405" i="4"/>
  <c r="I410" i="4"/>
  <c r="F370" i="4"/>
  <c r="G368" i="4"/>
  <c r="K368" i="4"/>
  <c r="E370" i="4"/>
  <c r="I370" i="4"/>
  <c r="M370" i="4"/>
  <c r="I372" i="4"/>
  <c r="C368" i="4"/>
  <c r="E335" i="4"/>
  <c r="I335" i="4"/>
  <c r="M335" i="4"/>
  <c r="E339" i="4"/>
  <c r="I339" i="4"/>
  <c r="M339" i="4"/>
  <c r="G335" i="4"/>
  <c r="K335" i="4"/>
  <c r="G339" i="4"/>
  <c r="K339" i="4"/>
  <c r="C337" i="4"/>
  <c r="O337" i="4" s="1"/>
  <c r="I306" i="4"/>
  <c r="F304" i="4"/>
  <c r="J304" i="4"/>
  <c r="N304" i="4"/>
  <c r="E271" i="4"/>
  <c r="E273" i="4"/>
  <c r="F273" i="4"/>
  <c r="J273" i="4"/>
  <c r="N273" i="4"/>
  <c r="M269" i="4"/>
  <c r="F269" i="4"/>
  <c r="O269" i="4" s="1"/>
  <c r="J269" i="4"/>
  <c r="N269" i="4"/>
  <c r="F271" i="4"/>
  <c r="J271" i="4"/>
  <c r="N271" i="4"/>
  <c r="G238" i="4"/>
  <c r="K238" i="4"/>
  <c r="E240" i="4"/>
  <c r="I240" i="4"/>
  <c r="M240" i="4"/>
  <c r="E238" i="4"/>
  <c r="I238" i="4"/>
  <c r="M238" i="4"/>
  <c r="G240" i="4"/>
  <c r="K240" i="4"/>
  <c r="C238" i="4"/>
  <c r="O238" i="4" s="1"/>
  <c r="C236" i="4"/>
  <c r="E205" i="4"/>
  <c r="O205" i="4" s="1"/>
  <c r="I205" i="4"/>
  <c r="M205" i="4"/>
  <c r="E207" i="4"/>
  <c r="I207" i="4"/>
  <c r="M207" i="4"/>
  <c r="J172" i="4"/>
  <c r="N170" i="4"/>
  <c r="N174" i="4"/>
  <c r="N172" i="4"/>
  <c r="E174" i="4"/>
  <c r="I174" i="4"/>
  <c r="M174" i="4"/>
  <c r="E170" i="4"/>
  <c r="O170" i="4" s="1"/>
  <c r="I170" i="4"/>
  <c r="M170" i="4"/>
  <c r="C174" i="4"/>
  <c r="C172" i="4"/>
  <c r="E146" i="4"/>
  <c r="E139" i="4"/>
  <c r="O139" i="4" s="1"/>
  <c r="I139" i="4"/>
  <c r="M139" i="4"/>
  <c r="E141" i="4"/>
  <c r="O141" i="4" s="1"/>
  <c r="I141" i="4"/>
  <c r="M141" i="4"/>
  <c r="G139" i="4"/>
  <c r="K139" i="4"/>
  <c r="G141" i="4"/>
  <c r="K141" i="4"/>
  <c r="D137" i="4"/>
  <c r="O137" i="4" s="1"/>
  <c r="L137" i="4"/>
  <c r="H137" i="4"/>
  <c r="D170" i="4"/>
  <c r="L170" i="4"/>
  <c r="H172" i="4"/>
  <c r="J174" i="4"/>
  <c r="F179" i="4"/>
  <c r="J179" i="4"/>
  <c r="N179" i="4"/>
  <c r="D207" i="4"/>
  <c r="O207" i="4" s="1"/>
  <c r="D203" i="4"/>
  <c r="H207" i="4"/>
  <c r="H203" i="4"/>
  <c r="L207" i="4"/>
  <c r="L203" i="4"/>
  <c r="H205" i="4"/>
  <c r="D240" i="4"/>
  <c r="O240" i="4" s="1"/>
  <c r="D236" i="4"/>
  <c r="H236" i="4"/>
  <c r="L236" i="4"/>
  <c r="H238" i="4"/>
  <c r="H141" i="4"/>
  <c r="J170" i="4"/>
  <c r="F174" i="4"/>
  <c r="J238" i="4"/>
  <c r="F240" i="4"/>
  <c r="J240" i="4"/>
  <c r="N240" i="4"/>
  <c r="I302" i="4"/>
  <c r="K304" i="4"/>
  <c r="C304" i="4"/>
  <c r="E306" i="4"/>
  <c r="M306" i="4"/>
  <c r="C410" i="4"/>
  <c r="G410" i="4"/>
  <c r="K410" i="4"/>
  <c r="H240" i="4"/>
  <c r="L240" i="4"/>
  <c r="E311" i="4"/>
  <c r="I311" i="4"/>
  <c r="M311" i="4"/>
  <c r="D434" i="4"/>
  <c r="O434" i="4" s="1"/>
  <c r="H434" i="4"/>
  <c r="L434" i="4"/>
  <c r="C306" i="4"/>
  <c r="O306" i="4" s="1"/>
  <c r="G306" i="4"/>
  <c r="K306" i="4"/>
  <c r="F311" i="4"/>
  <c r="J311" i="4"/>
  <c r="N311" i="4"/>
  <c r="F335" i="4"/>
  <c r="J335" i="4"/>
  <c r="N335" i="4"/>
  <c r="C405" i="4"/>
  <c r="G405" i="4"/>
  <c r="K405" i="4"/>
  <c r="H436" i="4"/>
  <c r="O436" i="4" s="1"/>
  <c r="C469" i="4"/>
  <c r="I304" i="4"/>
  <c r="M304" i="4"/>
  <c r="F339" i="4"/>
  <c r="J339" i="4"/>
  <c r="N339" i="4"/>
  <c r="F344" i="4"/>
  <c r="J344" i="4"/>
  <c r="D368" i="4"/>
  <c r="H368" i="4"/>
  <c r="L368" i="4"/>
  <c r="C476" i="4"/>
  <c r="G476" i="4"/>
  <c r="K476" i="4"/>
  <c r="C335" i="4"/>
  <c r="C339" i="4"/>
  <c r="D372" i="4"/>
  <c r="H372" i="4"/>
  <c r="O372" i="4" s="1"/>
  <c r="L372" i="4"/>
  <c r="C377" i="4"/>
  <c r="G377" i="4"/>
  <c r="K377" i="4"/>
  <c r="D401" i="4"/>
  <c r="H401" i="4"/>
  <c r="L401" i="4"/>
  <c r="D438" i="4"/>
  <c r="H438" i="4"/>
  <c r="L438" i="4"/>
  <c r="D467" i="4"/>
  <c r="H467" i="4"/>
  <c r="L467" i="4"/>
  <c r="N344" i="4"/>
  <c r="C401" i="4"/>
  <c r="O401" i="4" s="1"/>
  <c r="G401" i="4"/>
  <c r="K401" i="4"/>
  <c r="C467" i="4"/>
  <c r="G467" i="4"/>
  <c r="K467" i="4"/>
  <c r="D440" i="2"/>
  <c r="E440" i="2"/>
  <c r="F440" i="2"/>
  <c r="G440" i="2"/>
  <c r="H440" i="2"/>
  <c r="I440" i="2"/>
  <c r="J440" i="2"/>
  <c r="K440" i="2"/>
  <c r="L440" i="2"/>
  <c r="M440" i="2"/>
  <c r="N440" i="2"/>
  <c r="C440" i="2"/>
  <c r="D437" i="2"/>
  <c r="E437" i="2"/>
  <c r="F437" i="2"/>
  <c r="G437" i="2"/>
  <c r="H437" i="2"/>
  <c r="I437" i="2"/>
  <c r="J437" i="2"/>
  <c r="K437" i="2"/>
  <c r="L437" i="2"/>
  <c r="M437" i="2"/>
  <c r="N437" i="2"/>
  <c r="C437" i="2"/>
  <c r="D435" i="2"/>
  <c r="E435" i="2"/>
  <c r="F435" i="2"/>
  <c r="G435" i="2"/>
  <c r="H435" i="2"/>
  <c r="I435" i="2"/>
  <c r="J435" i="2"/>
  <c r="K435" i="2"/>
  <c r="L435" i="2"/>
  <c r="M435" i="2"/>
  <c r="N435" i="2"/>
  <c r="C435" i="2"/>
  <c r="D433" i="2"/>
  <c r="E433" i="2"/>
  <c r="F433" i="2"/>
  <c r="G433" i="2"/>
  <c r="H433" i="2"/>
  <c r="I433" i="2"/>
  <c r="J433" i="2"/>
  <c r="K433" i="2"/>
  <c r="L433" i="2"/>
  <c r="M433" i="2"/>
  <c r="N433" i="2"/>
  <c r="C433" i="2"/>
  <c r="D431" i="2"/>
  <c r="E431" i="2"/>
  <c r="F431" i="2"/>
  <c r="G431" i="2"/>
  <c r="H431" i="2"/>
  <c r="I431" i="2"/>
  <c r="J431" i="2"/>
  <c r="K431" i="2"/>
  <c r="L431" i="2"/>
  <c r="M431" i="2"/>
  <c r="N431" i="2"/>
  <c r="C431" i="2"/>
  <c r="D430" i="2"/>
  <c r="E430" i="2"/>
  <c r="F430" i="2"/>
  <c r="G430" i="2"/>
  <c r="H430" i="2"/>
  <c r="I430" i="2"/>
  <c r="J430" i="2"/>
  <c r="K430" i="2"/>
  <c r="L430" i="2"/>
  <c r="M430" i="2"/>
  <c r="N430" i="2"/>
  <c r="C430" i="2"/>
  <c r="C307" i="8"/>
  <c r="D407" i="2"/>
  <c r="E407" i="2"/>
  <c r="F407" i="2"/>
  <c r="G407" i="2"/>
  <c r="H407" i="2"/>
  <c r="I407" i="2"/>
  <c r="J407" i="2"/>
  <c r="K407" i="2"/>
  <c r="L407" i="2"/>
  <c r="M407" i="2"/>
  <c r="N407" i="2"/>
  <c r="C407" i="2"/>
  <c r="D404" i="2"/>
  <c r="E404" i="2"/>
  <c r="F404" i="2"/>
  <c r="G404" i="2"/>
  <c r="H404" i="2"/>
  <c r="I404" i="2"/>
  <c r="J404" i="2"/>
  <c r="K404" i="2"/>
  <c r="L404" i="2"/>
  <c r="M404" i="2"/>
  <c r="N404" i="2"/>
  <c r="C404" i="2"/>
  <c r="D402" i="2"/>
  <c r="E402" i="2"/>
  <c r="F402" i="2"/>
  <c r="G402" i="2"/>
  <c r="H402" i="2"/>
  <c r="I402" i="2"/>
  <c r="J402" i="2"/>
  <c r="K402" i="2"/>
  <c r="L402" i="2"/>
  <c r="M402" i="2"/>
  <c r="N402" i="2"/>
  <c r="C402" i="2"/>
  <c r="D400" i="2"/>
  <c r="E400" i="2"/>
  <c r="F400" i="2"/>
  <c r="G400" i="2"/>
  <c r="H400" i="2"/>
  <c r="I400" i="2"/>
  <c r="J400" i="2"/>
  <c r="K400" i="2"/>
  <c r="L400" i="2"/>
  <c r="M400" i="2"/>
  <c r="N400" i="2"/>
  <c r="C400" i="2"/>
  <c r="D398" i="2"/>
  <c r="E398" i="2"/>
  <c r="F398" i="2"/>
  <c r="G398" i="2"/>
  <c r="H398" i="2"/>
  <c r="I398" i="2"/>
  <c r="J398" i="2"/>
  <c r="K398" i="2"/>
  <c r="L398" i="2"/>
  <c r="M398" i="2"/>
  <c r="N398" i="2"/>
  <c r="C398" i="2"/>
  <c r="D397" i="2"/>
  <c r="E397" i="2"/>
  <c r="F397" i="2"/>
  <c r="G397" i="2"/>
  <c r="H397" i="2"/>
  <c r="I397" i="2"/>
  <c r="J397" i="2"/>
  <c r="K397" i="2"/>
  <c r="L397" i="2"/>
  <c r="M397" i="2"/>
  <c r="N397" i="2"/>
  <c r="C397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D371" i="2"/>
  <c r="E371" i="2"/>
  <c r="F371" i="2"/>
  <c r="G371" i="2"/>
  <c r="H371" i="2"/>
  <c r="I371" i="2"/>
  <c r="J371" i="2"/>
  <c r="K371" i="2"/>
  <c r="L371" i="2"/>
  <c r="M371" i="2"/>
  <c r="N371" i="2"/>
  <c r="C371" i="2"/>
  <c r="D369" i="2"/>
  <c r="E369" i="2"/>
  <c r="F369" i="2"/>
  <c r="G369" i="2"/>
  <c r="H369" i="2"/>
  <c r="I369" i="2"/>
  <c r="J369" i="2"/>
  <c r="K369" i="2"/>
  <c r="L369" i="2"/>
  <c r="M369" i="2"/>
  <c r="N369" i="2"/>
  <c r="C369" i="2"/>
  <c r="D367" i="2"/>
  <c r="E367" i="2"/>
  <c r="F367" i="2"/>
  <c r="G367" i="2"/>
  <c r="H367" i="2"/>
  <c r="I367" i="2"/>
  <c r="J367" i="2"/>
  <c r="K367" i="2"/>
  <c r="L367" i="2"/>
  <c r="M367" i="2"/>
  <c r="N367" i="2"/>
  <c r="C367" i="2"/>
  <c r="D365" i="2"/>
  <c r="E365" i="2"/>
  <c r="F365" i="2"/>
  <c r="G365" i="2"/>
  <c r="H365" i="2"/>
  <c r="I365" i="2"/>
  <c r="J365" i="2"/>
  <c r="K365" i="2"/>
  <c r="L365" i="2"/>
  <c r="M365" i="2"/>
  <c r="N365" i="2"/>
  <c r="C365" i="2"/>
  <c r="D364" i="2"/>
  <c r="E364" i="2"/>
  <c r="F364" i="2"/>
  <c r="G364" i="2"/>
  <c r="H364" i="2"/>
  <c r="I364" i="2"/>
  <c r="J364" i="2"/>
  <c r="K364" i="2"/>
  <c r="L364" i="2"/>
  <c r="M364" i="2"/>
  <c r="N364" i="2"/>
  <c r="C364" i="2"/>
  <c r="D341" i="2"/>
  <c r="E341" i="2"/>
  <c r="F341" i="2"/>
  <c r="G341" i="2"/>
  <c r="H341" i="2"/>
  <c r="I341" i="2"/>
  <c r="J341" i="2"/>
  <c r="K341" i="2"/>
  <c r="L341" i="2"/>
  <c r="M341" i="2"/>
  <c r="N341" i="2"/>
  <c r="C341" i="2"/>
  <c r="D338" i="2"/>
  <c r="E338" i="2"/>
  <c r="F338" i="2"/>
  <c r="G338" i="2"/>
  <c r="H338" i="2"/>
  <c r="I338" i="2"/>
  <c r="J338" i="2"/>
  <c r="K338" i="2"/>
  <c r="L338" i="2"/>
  <c r="M338" i="2"/>
  <c r="N338" i="2"/>
  <c r="C338" i="2"/>
  <c r="D336" i="2"/>
  <c r="E336" i="2"/>
  <c r="F336" i="2"/>
  <c r="G336" i="2"/>
  <c r="H336" i="2"/>
  <c r="I336" i="2"/>
  <c r="J336" i="2"/>
  <c r="K336" i="2"/>
  <c r="L336" i="2"/>
  <c r="M336" i="2"/>
  <c r="N336" i="2"/>
  <c r="C336" i="2"/>
  <c r="D334" i="2"/>
  <c r="E334" i="2"/>
  <c r="F334" i="2"/>
  <c r="G334" i="2"/>
  <c r="H334" i="2"/>
  <c r="I334" i="2"/>
  <c r="J334" i="2"/>
  <c r="K334" i="2"/>
  <c r="L334" i="2"/>
  <c r="M334" i="2"/>
  <c r="N334" i="2"/>
  <c r="C334" i="2"/>
  <c r="D332" i="2"/>
  <c r="E332" i="2"/>
  <c r="F332" i="2"/>
  <c r="G332" i="2"/>
  <c r="H332" i="2"/>
  <c r="I332" i="2"/>
  <c r="J332" i="2"/>
  <c r="K332" i="2"/>
  <c r="L332" i="2"/>
  <c r="M332" i="2"/>
  <c r="N332" i="2"/>
  <c r="C332" i="2"/>
  <c r="D331" i="2"/>
  <c r="E331" i="2"/>
  <c r="F331" i="2"/>
  <c r="G331" i="2"/>
  <c r="H331" i="2"/>
  <c r="I331" i="2"/>
  <c r="J331" i="2"/>
  <c r="K331" i="2"/>
  <c r="L331" i="2"/>
  <c r="M331" i="2"/>
  <c r="N331" i="2"/>
  <c r="C331" i="2"/>
  <c r="D308" i="2"/>
  <c r="E308" i="2"/>
  <c r="F308" i="2"/>
  <c r="G308" i="2"/>
  <c r="H308" i="2"/>
  <c r="I308" i="2"/>
  <c r="J308" i="2"/>
  <c r="K308" i="2"/>
  <c r="L308" i="2"/>
  <c r="M308" i="2"/>
  <c r="N308" i="2"/>
  <c r="C308" i="2"/>
  <c r="D305" i="2"/>
  <c r="E305" i="2"/>
  <c r="F305" i="2"/>
  <c r="G305" i="2"/>
  <c r="H305" i="2"/>
  <c r="I305" i="2"/>
  <c r="J305" i="2"/>
  <c r="K305" i="2"/>
  <c r="L305" i="2"/>
  <c r="M305" i="2"/>
  <c r="N305" i="2"/>
  <c r="C305" i="2"/>
  <c r="D303" i="2"/>
  <c r="E303" i="2"/>
  <c r="F303" i="2"/>
  <c r="G303" i="2"/>
  <c r="H303" i="2"/>
  <c r="I303" i="2"/>
  <c r="J303" i="2"/>
  <c r="K303" i="2"/>
  <c r="L303" i="2"/>
  <c r="M303" i="2"/>
  <c r="N303" i="2"/>
  <c r="C303" i="2"/>
  <c r="D301" i="2"/>
  <c r="E301" i="2"/>
  <c r="F301" i="2"/>
  <c r="G301" i="2"/>
  <c r="H301" i="2"/>
  <c r="I301" i="2"/>
  <c r="J301" i="2"/>
  <c r="K301" i="2"/>
  <c r="L301" i="2"/>
  <c r="M301" i="2"/>
  <c r="N301" i="2"/>
  <c r="C301" i="2"/>
  <c r="D299" i="2"/>
  <c r="E299" i="2"/>
  <c r="F299" i="2"/>
  <c r="G299" i="2"/>
  <c r="H299" i="2"/>
  <c r="I299" i="2"/>
  <c r="J299" i="2"/>
  <c r="K299" i="2"/>
  <c r="L299" i="2"/>
  <c r="M299" i="2"/>
  <c r="N299" i="2"/>
  <c r="C299" i="2"/>
  <c r="D298" i="2"/>
  <c r="E298" i="2"/>
  <c r="F298" i="2"/>
  <c r="G298" i="2"/>
  <c r="H298" i="2"/>
  <c r="I298" i="2"/>
  <c r="J298" i="2"/>
  <c r="K298" i="2"/>
  <c r="L298" i="2"/>
  <c r="M298" i="2"/>
  <c r="N298" i="2"/>
  <c r="C298" i="2"/>
  <c r="D275" i="2"/>
  <c r="E275" i="2"/>
  <c r="F275" i="2"/>
  <c r="G275" i="2"/>
  <c r="H275" i="2"/>
  <c r="I275" i="2"/>
  <c r="J275" i="2"/>
  <c r="K275" i="2"/>
  <c r="L275" i="2"/>
  <c r="M275" i="2"/>
  <c r="N275" i="2"/>
  <c r="C275" i="2"/>
  <c r="D272" i="2"/>
  <c r="E272" i="2"/>
  <c r="F272" i="2"/>
  <c r="G272" i="2"/>
  <c r="H272" i="2"/>
  <c r="I272" i="2"/>
  <c r="J272" i="2"/>
  <c r="K272" i="2"/>
  <c r="L272" i="2"/>
  <c r="M272" i="2"/>
  <c r="N272" i="2"/>
  <c r="C272" i="2"/>
  <c r="D270" i="2"/>
  <c r="E270" i="2"/>
  <c r="F270" i="2"/>
  <c r="G270" i="2"/>
  <c r="H270" i="2"/>
  <c r="I270" i="2"/>
  <c r="J270" i="2"/>
  <c r="K270" i="2"/>
  <c r="L270" i="2"/>
  <c r="M270" i="2"/>
  <c r="N270" i="2"/>
  <c r="C270" i="2"/>
  <c r="D268" i="2"/>
  <c r="E268" i="2"/>
  <c r="F268" i="2"/>
  <c r="G268" i="2"/>
  <c r="H268" i="2"/>
  <c r="I268" i="2"/>
  <c r="J268" i="2"/>
  <c r="K268" i="2"/>
  <c r="L268" i="2"/>
  <c r="M268" i="2"/>
  <c r="N268" i="2"/>
  <c r="C268" i="2"/>
  <c r="D266" i="2"/>
  <c r="E266" i="2"/>
  <c r="F266" i="2"/>
  <c r="G266" i="2"/>
  <c r="H266" i="2"/>
  <c r="I266" i="2"/>
  <c r="J266" i="2"/>
  <c r="K266" i="2"/>
  <c r="L266" i="2"/>
  <c r="M266" i="2"/>
  <c r="N266" i="2"/>
  <c r="C266" i="2"/>
  <c r="D265" i="2"/>
  <c r="E265" i="2"/>
  <c r="F265" i="2"/>
  <c r="G265" i="2"/>
  <c r="H265" i="2"/>
  <c r="I265" i="2"/>
  <c r="J265" i="2"/>
  <c r="K265" i="2"/>
  <c r="L265" i="2"/>
  <c r="M265" i="2"/>
  <c r="N265" i="2"/>
  <c r="C265" i="2"/>
  <c r="D242" i="2"/>
  <c r="E242" i="2"/>
  <c r="F242" i="2"/>
  <c r="G242" i="2"/>
  <c r="H242" i="2"/>
  <c r="I242" i="2"/>
  <c r="J242" i="2"/>
  <c r="K242" i="2"/>
  <c r="L242" i="2"/>
  <c r="M242" i="2"/>
  <c r="N242" i="2"/>
  <c r="C242" i="2"/>
  <c r="D239" i="2"/>
  <c r="E239" i="2"/>
  <c r="F239" i="2"/>
  <c r="G239" i="2"/>
  <c r="H239" i="2"/>
  <c r="I239" i="2"/>
  <c r="J239" i="2"/>
  <c r="K239" i="2"/>
  <c r="L239" i="2"/>
  <c r="M239" i="2"/>
  <c r="N239" i="2"/>
  <c r="C239" i="2"/>
  <c r="D237" i="2"/>
  <c r="E237" i="2"/>
  <c r="F237" i="2"/>
  <c r="G237" i="2"/>
  <c r="H237" i="2"/>
  <c r="I237" i="2"/>
  <c r="J237" i="2"/>
  <c r="K237" i="2"/>
  <c r="L237" i="2"/>
  <c r="M237" i="2"/>
  <c r="N237" i="2"/>
  <c r="C237" i="2"/>
  <c r="D235" i="2"/>
  <c r="E235" i="2"/>
  <c r="F235" i="2"/>
  <c r="G235" i="2"/>
  <c r="H235" i="2"/>
  <c r="I235" i="2"/>
  <c r="J235" i="2"/>
  <c r="K235" i="2"/>
  <c r="L235" i="2"/>
  <c r="M235" i="2"/>
  <c r="N235" i="2"/>
  <c r="C235" i="2"/>
  <c r="D233" i="2"/>
  <c r="E233" i="2"/>
  <c r="F233" i="2"/>
  <c r="G233" i="2"/>
  <c r="H233" i="2"/>
  <c r="I233" i="2"/>
  <c r="J233" i="2"/>
  <c r="K233" i="2"/>
  <c r="L233" i="2"/>
  <c r="M233" i="2"/>
  <c r="N233" i="2"/>
  <c r="C233" i="2"/>
  <c r="D232" i="2"/>
  <c r="E232" i="2"/>
  <c r="F232" i="2"/>
  <c r="G232" i="2"/>
  <c r="H232" i="2"/>
  <c r="I232" i="2"/>
  <c r="J232" i="2"/>
  <c r="K232" i="2"/>
  <c r="L232" i="2"/>
  <c r="M232" i="2"/>
  <c r="N232" i="2"/>
  <c r="C232" i="2"/>
  <c r="D209" i="2"/>
  <c r="E209" i="2"/>
  <c r="F209" i="2"/>
  <c r="G209" i="2"/>
  <c r="H209" i="2"/>
  <c r="I209" i="2"/>
  <c r="J209" i="2"/>
  <c r="K209" i="2"/>
  <c r="L209" i="2"/>
  <c r="M209" i="2"/>
  <c r="N209" i="2"/>
  <c r="C209" i="2"/>
  <c r="D206" i="2"/>
  <c r="E206" i="2"/>
  <c r="F206" i="2"/>
  <c r="G206" i="2"/>
  <c r="H206" i="2"/>
  <c r="I206" i="2"/>
  <c r="J206" i="2"/>
  <c r="K206" i="2"/>
  <c r="L206" i="2"/>
  <c r="M206" i="2"/>
  <c r="N206" i="2"/>
  <c r="C206" i="2"/>
  <c r="D204" i="2"/>
  <c r="E204" i="2"/>
  <c r="F204" i="2"/>
  <c r="G204" i="2"/>
  <c r="H204" i="2"/>
  <c r="I204" i="2"/>
  <c r="J204" i="2"/>
  <c r="K204" i="2"/>
  <c r="L204" i="2"/>
  <c r="M204" i="2"/>
  <c r="N204" i="2"/>
  <c r="C204" i="2"/>
  <c r="D202" i="2"/>
  <c r="E202" i="2"/>
  <c r="F202" i="2"/>
  <c r="G202" i="2"/>
  <c r="H202" i="2"/>
  <c r="I202" i="2"/>
  <c r="J202" i="2"/>
  <c r="K202" i="2"/>
  <c r="L202" i="2"/>
  <c r="M202" i="2"/>
  <c r="N202" i="2"/>
  <c r="C202" i="2"/>
  <c r="D200" i="2"/>
  <c r="E200" i="2"/>
  <c r="F200" i="2"/>
  <c r="G200" i="2"/>
  <c r="H200" i="2"/>
  <c r="I200" i="2"/>
  <c r="J200" i="2"/>
  <c r="K200" i="2"/>
  <c r="L200" i="2"/>
  <c r="M200" i="2"/>
  <c r="N200" i="2"/>
  <c r="C200" i="2"/>
  <c r="D199" i="2"/>
  <c r="E199" i="2"/>
  <c r="F199" i="2"/>
  <c r="G199" i="2"/>
  <c r="H199" i="2"/>
  <c r="I199" i="2"/>
  <c r="J199" i="2"/>
  <c r="K199" i="2"/>
  <c r="L199" i="2"/>
  <c r="M199" i="2"/>
  <c r="N199" i="2"/>
  <c r="C199" i="2"/>
  <c r="D176" i="2"/>
  <c r="E176" i="2"/>
  <c r="F176" i="2"/>
  <c r="G176" i="2"/>
  <c r="H176" i="2"/>
  <c r="I176" i="2"/>
  <c r="J176" i="2"/>
  <c r="K176" i="2"/>
  <c r="L176" i="2"/>
  <c r="M176" i="2"/>
  <c r="N176" i="2"/>
  <c r="C176" i="2"/>
  <c r="D173" i="2"/>
  <c r="E173" i="2"/>
  <c r="F173" i="2"/>
  <c r="G173" i="2"/>
  <c r="H173" i="2"/>
  <c r="I173" i="2"/>
  <c r="J173" i="2"/>
  <c r="K173" i="2"/>
  <c r="L173" i="2"/>
  <c r="M173" i="2"/>
  <c r="N173" i="2"/>
  <c r="C173" i="2"/>
  <c r="D171" i="2"/>
  <c r="E171" i="2"/>
  <c r="F171" i="2"/>
  <c r="G171" i="2"/>
  <c r="H171" i="2"/>
  <c r="I171" i="2"/>
  <c r="J171" i="2"/>
  <c r="K171" i="2"/>
  <c r="L171" i="2"/>
  <c r="M171" i="2"/>
  <c r="N171" i="2"/>
  <c r="C171" i="2"/>
  <c r="D169" i="2"/>
  <c r="E169" i="2"/>
  <c r="F169" i="2"/>
  <c r="G169" i="2"/>
  <c r="H169" i="2"/>
  <c r="I169" i="2"/>
  <c r="J169" i="2"/>
  <c r="K169" i="2"/>
  <c r="L169" i="2"/>
  <c r="M169" i="2"/>
  <c r="N169" i="2"/>
  <c r="C169" i="2"/>
  <c r="D167" i="2"/>
  <c r="E167" i="2"/>
  <c r="F167" i="2"/>
  <c r="G167" i="2"/>
  <c r="H167" i="2"/>
  <c r="I167" i="2"/>
  <c r="J167" i="2"/>
  <c r="K167" i="2"/>
  <c r="L167" i="2"/>
  <c r="M167" i="2"/>
  <c r="N167" i="2"/>
  <c r="C167" i="2"/>
  <c r="D166" i="2"/>
  <c r="E166" i="2"/>
  <c r="F166" i="2"/>
  <c r="G166" i="2"/>
  <c r="H166" i="2"/>
  <c r="I166" i="2"/>
  <c r="J166" i="2"/>
  <c r="K166" i="2"/>
  <c r="L166" i="2"/>
  <c r="M166" i="2"/>
  <c r="N166" i="2"/>
  <c r="C166" i="2"/>
  <c r="D143" i="2"/>
  <c r="E143" i="2"/>
  <c r="F143" i="2"/>
  <c r="G143" i="2"/>
  <c r="H143" i="2"/>
  <c r="I143" i="2"/>
  <c r="J143" i="2"/>
  <c r="K143" i="2"/>
  <c r="L143" i="2"/>
  <c r="M143" i="2"/>
  <c r="N143" i="2"/>
  <c r="C143" i="2"/>
  <c r="D140" i="2"/>
  <c r="E140" i="2"/>
  <c r="F140" i="2"/>
  <c r="G140" i="2"/>
  <c r="H140" i="2"/>
  <c r="I140" i="2"/>
  <c r="J140" i="2"/>
  <c r="K140" i="2"/>
  <c r="L140" i="2"/>
  <c r="M140" i="2"/>
  <c r="N140" i="2"/>
  <c r="C140" i="2"/>
  <c r="D138" i="2"/>
  <c r="E138" i="2"/>
  <c r="F138" i="2"/>
  <c r="G138" i="2"/>
  <c r="H138" i="2"/>
  <c r="I138" i="2"/>
  <c r="J138" i="2"/>
  <c r="K138" i="2"/>
  <c r="L138" i="2"/>
  <c r="M138" i="2"/>
  <c r="N138" i="2"/>
  <c r="C138" i="2"/>
  <c r="D136" i="2"/>
  <c r="E136" i="2"/>
  <c r="F136" i="2"/>
  <c r="G136" i="2"/>
  <c r="H136" i="2"/>
  <c r="I136" i="2"/>
  <c r="J136" i="2"/>
  <c r="K136" i="2"/>
  <c r="L136" i="2"/>
  <c r="M136" i="2"/>
  <c r="N136" i="2"/>
  <c r="C136" i="2"/>
  <c r="D134" i="2"/>
  <c r="E134" i="2"/>
  <c r="F134" i="2"/>
  <c r="G134" i="2"/>
  <c r="H134" i="2"/>
  <c r="I134" i="2"/>
  <c r="J134" i="2"/>
  <c r="K134" i="2"/>
  <c r="L134" i="2"/>
  <c r="M134" i="2"/>
  <c r="N134" i="2"/>
  <c r="C134" i="2"/>
  <c r="D133" i="2"/>
  <c r="E133" i="2"/>
  <c r="F133" i="2"/>
  <c r="G133" i="2"/>
  <c r="H133" i="2"/>
  <c r="I133" i="2"/>
  <c r="J133" i="2"/>
  <c r="K133" i="2"/>
  <c r="L133" i="2"/>
  <c r="M133" i="2"/>
  <c r="N133" i="2"/>
  <c r="C133" i="2"/>
  <c r="D110" i="2"/>
  <c r="E110" i="2"/>
  <c r="F110" i="2"/>
  <c r="G110" i="2"/>
  <c r="H110" i="2"/>
  <c r="I110" i="2"/>
  <c r="J110" i="2"/>
  <c r="K110" i="2"/>
  <c r="L110" i="2"/>
  <c r="M110" i="2"/>
  <c r="N110" i="2"/>
  <c r="C110" i="2"/>
  <c r="D107" i="2"/>
  <c r="E107" i="2"/>
  <c r="F107" i="2"/>
  <c r="G107" i="2"/>
  <c r="H107" i="2"/>
  <c r="I107" i="2"/>
  <c r="J107" i="2"/>
  <c r="K107" i="2"/>
  <c r="L107" i="2"/>
  <c r="M107" i="2"/>
  <c r="N107" i="2"/>
  <c r="C107" i="2"/>
  <c r="D105" i="2"/>
  <c r="E105" i="2"/>
  <c r="F105" i="2"/>
  <c r="G105" i="2"/>
  <c r="H105" i="2"/>
  <c r="I105" i="2"/>
  <c r="J105" i="2"/>
  <c r="K105" i="2"/>
  <c r="L105" i="2"/>
  <c r="M105" i="2"/>
  <c r="N105" i="2"/>
  <c r="C105" i="2"/>
  <c r="D103" i="2"/>
  <c r="E103" i="2"/>
  <c r="F103" i="2"/>
  <c r="G103" i="2"/>
  <c r="H103" i="2"/>
  <c r="I103" i="2"/>
  <c r="J103" i="2"/>
  <c r="K103" i="2"/>
  <c r="L103" i="2"/>
  <c r="M103" i="2"/>
  <c r="N103" i="2"/>
  <c r="C103" i="2"/>
  <c r="D101" i="2"/>
  <c r="E101" i="2"/>
  <c r="F101" i="2"/>
  <c r="G101" i="2"/>
  <c r="H101" i="2"/>
  <c r="I101" i="2"/>
  <c r="J101" i="2"/>
  <c r="K101" i="2"/>
  <c r="L101" i="2"/>
  <c r="M101" i="2"/>
  <c r="N101" i="2"/>
  <c r="C101" i="2"/>
  <c r="D100" i="2"/>
  <c r="E100" i="2"/>
  <c r="F100" i="2"/>
  <c r="G100" i="2"/>
  <c r="H100" i="2"/>
  <c r="I100" i="2"/>
  <c r="J100" i="2"/>
  <c r="K100" i="2"/>
  <c r="L100" i="2"/>
  <c r="M100" i="2"/>
  <c r="N100" i="2"/>
  <c r="C100" i="2"/>
  <c r="D452" i="10"/>
  <c r="E452" i="10"/>
  <c r="F452" i="10"/>
  <c r="G452" i="10"/>
  <c r="H452" i="10"/>
  <c r="I452" i="10"/>
  <c r="J452" i="10"/>
  <c r="K452" i="10"/>
  <c r="L452" i="10"/>
  <c r="M452" i="10"/>
  <c r="N452" i="10"/>
  <c r="C452" i="10"/>
  <c r="D449" i="10"/>
  <c r="E449" i="10"/>
  <c r="F449" i="10"/>
  <c r="G449" i="10"/>
  <c r="H449" i="10"/>
  <c r="I449" i="10"/>
  <c r="J449" i="10"/>
  <c r="K449" i="10"/>
  <c r="L449" i="10"/>
  <c r="M449" i="10"/>
  <c r="N449" i="10"/>
  <c r="C449" i="10"/>
  <c r="D447" i="10"/>
  <c r="E447" i="10"/>
  <c r="F447" i="10"/>
  <c r="G447" i="10"/>
  <c r="H447" i="10"/>
  <c r="I447" i="10"/>
  <c r="J447" i="10"/>
  <c r="K447" i="10"/>
  <c r="L447" i="10"/>
  <c r="M447" i="10"/>
  <c r="N447" i="10"/>
  <c r="C447" i="10"/>
  <c r="D445" i="10"/>
  <c r="E445" i="10"/>
  <c r="F445" i="10"/>
  <c r="G445" i="10"/>
  <c r="H445" i="10"/>
  <c r="I445" i="10"/>
  <c r="J445" i="10"/>
  <c r="K445" i="10"/>
  <c r="L445" i="10"/>
  <c r="M445" i="10"/>
  <c r="N445" i="10"/>
  <c r="C445" i="10"/>
  <c r="D443" i="10"/>
  <c r="E443" i="10"/>
  <c r="F443" i="10"/>
  <c r="G443" i="10"/>
  <c r="H443" i="10"/>
  <c r="I443" i="10"/>
  <c r="J443" i="10"/>
  <c r="K443" i="10"/>
  <c r="L443" i="10"/>
  <c r="M443" i="10"/>
  <c r="N443" i="10"/>
  <c r="C443" i="10"/>
  <c r="D442" i="10"/>
  <c r="E442" i="10"/>
  <c r="F442" i="10"/>
  <c r="G442" i="10"/>
  <c r="H442" i="10"/>
  <c r="I442" i="10"/>
  <c r="J442" i="10"/>
  <c r="K442" i="10"/>
  <c r="L442" i="10"/>
  <c r="M442" i="10"/>
  <c r="N442" i="10"/>
  <c r="C442" i="10"/>
  <c r="D419" i="10"/>
  <c r="E419" i="10"/>
  <c r="F419" i="10"/>
  <c r="G419" i="10"/>
  <c r="H419" i="10"/>
  <c r="I419" i="10"/>
  <c r="J419" i="10"/>
  <c r="K419" i="10"/>
  <c r="L419" i="10"/>
  <c r="M419" i="10"/>
  <c r="N419" i="10"/>
  <c r="C419" i="10"/>
  <c r="D416" i="10"/>
  <c r="E416" i="10"/>
  <c r="F416" i="10"/>
  <c r="G416" i="10"/>
  <c r="H416" i="10"/>
  <c r="I416" i="10"/>
  <c r="J416" i="10"/>
  <c r="K416" i="10"/>
  <c r="L416" i="10"/>
  <c r="M416" i="10"/>
  <c r="N416" i="10"/>
  <c r="C416" i="10"/>
  <c r="D414" i="10"/>
  <c r="E414" i="10"/>
  <c r="F414" i="10"/>
  <c r="G414" i="10"/>
  <c r="H414" i="10"/>
  <c r="I414" i="10"/>
  <c r="J414" i="10"/>
  <c r="K414" i="10"/>
  <c r="L414" i="10"/>
  <c r="M414" i="10"/>
  <c r="N414" i="10"/>
  <c r="C414" i="10"/>
  <c r="D412" i="10"/>
  <c r="E412" i="10"/>
  <c r="F412" i="10"/>
  <c r="G412" i="10"/>
  <c r="H412" i="10"/>
  <c r="I412" i="10"/>
  <c r="J412" i="10"/>
  <c r="K412" i="10"/>
  <c r="L412" i="10"/>
  <c r="M412" i="10"/>
  <c r="N412" i="10"/>
  <c r="C412" i="10"/>
  <c r="D410" i="10"/>
  <c r="E410" i="10"/>
  <c r="F410" i="10"/>
  <c r="G410" i="10"/>
  <c r="H410" i="10"/>
  <c r="I410" i="10"/>
  <c r="J410" i="10"/>
  <c r="K410" i="10"/>
  <c r="L410" i="10"/>
  <c r="M410" i="10"/>
  <c r="N410" i="10"/>
  <c r="C410" i="10"/>
  <c r="D409" i="10"/>
  <c r="E409" i="10"/>
  <c r="F409" i="10"/>
  <c r="G409" i="10"/>
  <c r="H409" i="10"/>
  <c r="I409" i="10"/>
  <c r="J409" i="10"/>
  <c r="K409" i="10"/>
  <c r="L409" i="10"/>
  <c r="M409" i="10"/>
  <c r="N409" i="10"/>
  <c r="C409" i="10"/>
  <c r="D386" i="10"/>
  <c r="E386" i="10"/>
  <c r="F386" i="10"/>
  <c r="G386" i="10"/>
  <c r="H386" i="10"/>
  <c r="I386" i="10"/>
  <c r="J386" i="10"/>
  <c r="K386" i="10"/>
  <c r="L386" i="10"/>
  <c r="M386" i="10"/>
  <c r="N386" i="10"/>
  <c r="C386" i="10"/>
  <c r="D383" i="10"/>
  <c r="E383" i="10"/>
  <c r="F383" i="10"/>
  <c r="G383" i="10"/>
  <c r="H383" i="10"/>
  <c r="I383" i="10"/>
  <c r="J383" i="10"/>
  <c r="K383" i="10"/>
  <c r="L383" i="10"/>
  <c r="M383" i="10"/>
  <c r="N383" i="10"/>
  <c r="C383" i="10"/>
  <c r="D381" i="10"/>
  <c r="E381" i="10"/>
  <c r="F381" i="10"/>
  <c r="G381" i="10"/>
  <c r="H381" i="10"/>
  <c r="I381" i="10"/>
  <c r="J381" i="10"/>
  <c r="K381" i="10"/>
  <c r="L381" i="10"/>
  <c r="M381" i="10"/>
  <c r="N381" i="10"/>
  <c r="C381" i="10"/>
  <c r="D379" i="10"/>
  <c r="E379" i="10"/>
  <c r="F379" i="10"/>
  <c r="G379" i="10"/>
  <c r="H379" i="10"/>
  <c r="I379" i="10"/>
  <c r="J379" i="10"/>
  <c r="K379" i="10"/>
  <c r="L379" i="10"/>
  <c r="M379" i="10"/>
  <c r="N379" i="10"/>
  <c r="C379" i="10"/>
  <c r="D377" i="10"/>
  <c r="E377" i="10"/>
  <c r="F377" i="10"/>
  <c r="G377" i="10"/>
  <c r="H377" i="10"/>
  <c r="I377" i="10"/>
  <c r="J377" i="10"/>
  <c r="K377" i="10"/>
  <c r="L377" i="10"/>
  <c r="M377" i="10"/>
  <c r="N377" i="10"/>
  <c r="C377" i="10"/>
  <c r="D376" i="10"/>
  <c r="E376" i="10"/>
  <c r="F376" i="10"/>
  <c r="G376" i="10"/>
  <c r="H376" i="10"/>
  <c r="I376" i="10"/>
  <c r="J376" i="10"/>
  <c r="K376" i="10"/>
  <c r="L376" i="10"/>
  <c r="M376" i="10"/>
  <c r="N376" i="10"/>
  <c r="C376" i="10"/>
  <c r="D353" i="10"/>
  <c r="E353" i="10"/>
  <c r="F353" i="10"/>
  <c r="G353" i="10"/>
  <c r="H353" i="10"/>
  <c r="I353" i="10"/>
  <c r="J353" i="10"/>
  <c r="K353" i="10"/>
  <c r="L353" i="10"/>
  <c r="M353" i="10"/>
  <c r="N353" i="10"/>
  <c r="C353" i="10"/>
  <c r="D350" i="10"/>
  <c r="E350" i="10"/>
  <c r="F350" i="10"/>
  <c r="G350" i="10"/>
  <c r="H350" i="10"/>
  <c r="I350" i="10"/>
  <c r="J350" i="10"/>
  <c r="K350" i="10"/>
  <c r="L350" i="10"/>
  <c r="M350" i="10"/>
  <c r="N350" i="10"/>
  <c r="C350" i="10"/>
  <c r="D348" i="10"/>
  <c r="E348" i="10"/>
  <c r="F348" i="10"/>
  <c r="G348" i="10"/>
  <c r="H348" i="10"/>
  <c r="I348" i="10"/>
  <c r="J348" i="10"/>
  <c r="K348" i="10"/>
  <c r="L348" i="10"/>
  <c r="M348" i="10"/>
  <c r="N348" i="10"/>
  <c r="C348" i="10"/>
  <c r="D346" i="10"/>
  <c r="E346" i="10"/>
  <c r="F346" i="10"/>
  <c r="G346" i="10"/>
  <c r="H346" i="10"/>
  <c r="I346" i="10"/>
  <c r="J346" i="10"/>
  <c r="K346" i="10"/>
  <c r="L346" i="10"/>
  <c r="M346" i="10"/>
  <c r="N346" i="10"/>
  <c r="C346" i="10"/>
  <c r="D344" i="10"/>
  <c r="E344" i="10"/>
  <c r="F344" i="10"/>
  <c r="G344" i="10"/>
  <c r="H344" i="10"/>
  <c r="I344" i="10"/>
  <c r="J344" i="10"/>
  <c r="K344" i="10"/>
  <c r="L344" i="10"/>
  <c r="M344" i="10"/>
  <c r="N344" i="10"/>
  <c r="C344" i="10"/>
  <c r="D343" i="10"/>
  <c r="E343" i="10"/>
  <c r="F343" i="10"/>
  <c r="G343" i="10"/>
  <c r="H343" i="10"/>
  <c r="I343" i="10"/>
  <c r="J343" i="10"/>
  <c r="K343" i="10"/>
  <c r="L343" i="10"/>
  <c r="M343" i="10"/>
  <c r="N343" i="10"/>
  <c r="C343" i="10"/>
  <c r="O172" i="4" l="1"/>
  <c r="O344" i="10"/>
  <c r="O346" i="10"/>
  <c r="O348" i="10"/>
  <c r="O350" i="10"/>
  <c r="O376" i="10"/>
  <c r="O377" i="10"/>
  <c r="O379" i="10"/>
  <c r="O381" i="10"/>
  <c r="O383" i="10"/>
  <c r="O409" i="10"/>
  <c r="O410" i="10"/>
  <c r="O412" i="10"/>
  <c r="O414" i="10"/>
  <c r="O416" i="10"/>
  <c r="O442" i="10"/>
  <c r="O443" i="10"/>
  <c r="O445" i="10"/>
  <c r="O447" i="10"/>
  <c r="O449" i="10"/>
  <c r="O100" i="2"/>
  <c r="O101" i="2"/>
  <c r="O103" i="2"/>
  <c r="O105" i="2"/>
  <c r="O107" i="2"/>
  <c r="O133" i="2"/>
  <c r="O134" i="2"/>
  <c r="O136" i="2"/>
  <c r="O138" i="2"/>
  <c r="O140" i="2"/>
  <c r="O166" i="2"/>
  <c r="O167" i="2"/>
  <c r="O169" i="2"/>
  <c r="O171" i="2"/>
  <c r="O173" i="2"/>
  <c r="O199" i="2"/>
  <c r="O200" i="2"/>
  <c r="O202" i="2"/>
  <c r="O204" i="2"/>
  <c r="O206" i="2"/>
  <c r="O232" i="2"/>
  <c r="O233" i="2"/>
  <c r="O235" i="2"/>
  <c r="O237" i="2"/>
  <c r="O239" i="2"/>
  <c r="O265" i="2"/>
  <c r="O266" i="2"/>
  <c r="O268" i="2"/>
  <c r="O270" i="2"/>
  <c r="O272" i="2"/>
  <c r="O298" i="2"/>
  <c r="O299" i="2"/>
  <c r="O301" i="2"/>
  <c r="O303" i="2"/>
  <c r="O305" i="2"/>
  <c r="O331" i="2"/>
  <c r="O332" i="2"/>
  <c r="O334" i="2"/>
  <c r="O336" i="2"/>
  <c r="O338" i="2"/>
  <c r="O364" i="2"/>
  <c r="O365" i="2"/>
  <c r="O367" i="2"/>
  <c r="O369" i="2"/>
  <c r="O371" i="2"/>
  <c r="O397" i="2"/>
  <c r="O398" i="2"/>
  <c r="O400" i="2"/>
  <c r="O402" i="2"/>
  <c r="O404" i="2"/>
  <c r="O467" i="4"/>
  <c r="O304" i="4"/>
  <c r="O174" i="4"/>
  <c r="O368" i="4"/>
  <c r="O278" i="4"/>
  <c r="E407" i="4"/>
  <c r="E408" i="4" s="1"/>
  <c r="I407" i="4"/>
  <c r="I408" i="4" s="1"/>
  <c r="M407" i="4"/>
  <c r="M408" i="4" s="1"/>
  <c r="D407" i="4"/>
  <c r="D408" i="4" s="1"/>
  <c r="L407" i="4"/>
  <c r="L408" i="4" s="1"/>
  <c r="F407" i="4"/>
  <c r="F408" i="4" s="1"/>
  <c r="J407" i="4"/>
  <c r="J408" i="4" s="1"/>
  <c r="N407" i="4"/>
  <c r="N408" i="4" s="1"/>
  <c r="H407" i="4"/>
  <c r="H408" i="4" s="1"/>
  <c r="G407" i="4"/>
  <c r="G408" i="4" s="1"/>
  <c r="K407" i="4"/>
  <c r="K408" i="4" s="1"/>
  <c r="C407" i="4"/>
  <c r="O407" i="4" s="1"/>
  <c r="E341" i="4"/>
  <c r="E342" i="4" s="1"/>
  <c r="I341" i="4"/>
  <c r="I342" i="4" s="1"/>
  <c r="M341" i="4"/>
  <c r="M342" i="4" s="1"/>
  <c r="D341" i="4"/>
  <c r="D342" i="4" s="1"/>
  <c r="F341" i="4"/>
  <c r="F342" i="4" s="1"/>
  <c r="J341" i="4"/>
  <c r="J342" i="4" s="1"/>
  <c r="N341" i="4"/>
  <c r="N342" i="4" s="1"/>
  <c r="H341" i="4"/>
  <c r="H342" i="4" s="1"/>
  <c r="G341" i="4"/>
  <c r="G342" i="4" s="1"/>
  <c r="K341" i="4"/>
  <c r="K342" i="4" s="1"/>
  <c r="C341" i="4"/>
  <c r="L341" i="4"/>
  <c r="L342" i="4" s="1"/>
  <c r="E176" i="4"/>
  <c r="E177" i="4" s="1"/>
  <c r="I176" i="4"/>
  <c r="I177" i="4" s="1"/>
  <c r="M176" i="4"/>
  <c r="M177" i="4" s="1"/>
  <c r="F176" i="4"/>
  <c r="F177" i="4" s="1"/>
  <c r="J176" i="4"/>
  <c r="J177" i="4" s="1"/>
  <c r="N176" i="4"/>
  <c r="N177" i="4" s="1"/>
  <c r="G176" i="4"/>
  <c r="G177" i="4" s="1"/>
  <c r="K176" i="4"/>
  <c r="K177" i="4" s="1"/>
  <c r="C176" i="4"/>
  <c r="L176" i="4"/>
  <c r="L177" i="4" s="1"/>
  <c r="D176" i="4"/>
  <c r="D177" i="4" s="1"/>
  <c r="H176" i="4"/>
  <c r="H177" i="4" s="1"/>
  <c r="O430" i="2"/>
  <c r="O431" i="2"/>
  <c r="O433" i="2"/>
  <c r="O435" i="2"/>
  <c r="O437" i="2"/>
  <c r="O339" i="4"/>
  <c r="O476" i="4"/>
  <c r="O469" i="4"/>
  <c r="O471" i="4"/>
  <c r="O429" i="6"/>
  <c r="E473" i="4"/>
  <c r="E474" i="4" s="1"/>
  <c r="I473" i="4"/>
  <c r="I474" i="4" s="1"/>
  <c r="M473" i="4"/>
  <c r="M474" i="4" s="1"/>
  <c r="L473" i="4"/>
  <c r="L474" i="4" s="1"/>
  <c r="F473" i="4"/>
  <c r="F474" i="4" s="1"/>
  <c r="J473" i="4"/>
  <c r="J474" i="4" s="1"/>
  <c r="N473" i="4"/>
  <c r="N474" i="4" s="1"/>
  <c r="D473" i="4"/>
  <c r="D474" i="4" s="1"/>
  <c r="H473" i="4"/>
  <c r="H474" i="4" s="1"/>
  <c r="G473" i="4"/>
  <c r="G474" i="4" s="1"/>
  <c r="K473" i="4"/>
  <c r="K474" i="4" s="1"/>
  <c r="C473" i="4"/>
  <c r="Q439" i="4"/>
  <c r="E440" i="4"/>
  <c r="E441" i="4" s="1"/>
  <c r="I440" i="4"/>
  <c r="I441" i="4" s="1"/>
  <c r="M440" i="4"/>
  <c r="M441" i="4" s="1"/>
  <c r="D440" i="4"/>
  <c r="D441" i="4" s="1"/>
  <c r="F440" i="4"/>
  <c r="F441" i="4" s="1"/>
  <c r="J440" i="4"/>
  <c r="J441" i="4" s="1"/>
  <c r="N440" i="4"/>
  <c r="N441" i="4" s="1"/>
  <c r="L440" i="4"/>
  <c r="L441" i="4" s="1"/>
  <c r="G440" i="4"/>
  <c r="G441" i="4" s="1"/>
  <c r="K440" i="4"/>
  <c r="K441" i="4" s="1"/>
  <c r="C440" i="4"/>
  <c r="H440" i="4"/>
  <c r="H441" i="4" s="1"/>
  <c r="O403" i="4"/>
  <c r="O370" i="4"/>
  <c r="O302" i="4"/>
  <c r="E275" i="4"/>
  <c r="E276" i="4" s="1"/>
  <c r="I275" i="4"/>
  <c r="I276" i="4" s="1"/>
  <c r="M275" i="4"/>
  <c r="M276" i="4" s="1"/>
  <c r="F275" i="4"/>
  <c r="F276" i="4" s="1"/>
  <c r="J275" i="4"/>
  <c r="J276" i="4" s="1"/>
  <c r="N275" i="4"/>
  <c r="N276" i="4" s="1"/>
  <c r="G275" i="4"/>
  <c r="G276" i="4" s="1"/>
  <c r="K275" i="4"/>
  <c r="K276" i="4" s="1"/>
  <c r="C275" i="4"/>
  <c r="L275" i="4"/>
  <c r="L276" i="4" s="1"/>
  <c r="H275" i="4"/>
  <c r="H276" i="4" s="1"/>
  <c r="D275" i="4"/>
  <c r="Q241" i="4"/>
  <c r="E242" i="4"/>
  <c r="E243" i="4" s="1"/>
  <c r="I242" i="4"/>
  <c r="I243" i="4" s="1"/>
  <c r="M242" i="4"/>
  <c r="M243" i="4" s="1"/>
  <c r="F242" i="4"/>
  <c r="F243" i="4" s="1"/>
  <c r="J242" i="4"/>
  <c r="J243" i="4" s="1"/>
  <c r="N242" i="4"/>
  <c r="N243" i="4" s="1"/>
  <c r="G242" i="4"/>
  <c r="G243" i="4" s="1"/>
  <c r="K242" i="4"/>
  <c r="K243" i="4" s="1"/>
  <c r="C242" i="4"/>
  <c r="O242" i="4" s="1"/>
  <c r="D242" i="4"/>
  <c r="D243" i="4" s="1"/>
  <c r="H242" i="4"/>
  <c r="H243" i="4" s="1"/>
  <c r="L242" i="4"/>
  <c r="L243" i="4" s="1"/>
  <c r="E143" i="4"/>
  <c r="E144" i="4" s="1"/>
  <c r="I143" i="4"/>
  <c r="I144" i="4" s="1"/>
  <c r="M143" i="4"/>
  <c r="M144" i="4" s="1"/>
  <c r="F143" i="4"/>
  <c r="F144" i="4" s="1"/>
  <c r="J143" i="4"/>
  <c r="J144" i="4" s="1"/>
  <c r="N143" i="4"/>
  <c r="N144" i="4" s="1"/>
  <c r="G143" i="4"/>
  <c r="G144" i="4" s="1"/>
  <c r="K143" i="4"/>
  <c r="K144" i="4" s="1"/>
  <c r="C143" i="4"/>
  <c r="O143" i="4" s="1"/>
  <c r="D143" i="4"/>
  <c r="D144" i="4" s="1"/>
  <c r="H143" i="4"/>
  <c r="H144" i="4" s="1"/>
  <c r="L143" i="4"/>
  <c r="L144" i="4" s="1"/>
  <c r="O431" i="6"/>
  <c r="E308" i="4"/>
  <c r="E309" i="4" s="1"/>
  <c r="I308" i="4"/>
  <c r="I309" i="4" s="1"/>
  <c r="M308" i="4"/>
  <c r="M309" i="4" s="1"/>
  <c r="D308" i="4"/>
  <c r="D309" i="4" s="1"/>
  <c r="F308" i="4"/>
  <c r="F309" i="4" s="1"/>
  <c r="J308" i="4"/>
  <c r="J309" i="4" s="1"/>
  <c r="N308" i="4"/>
  <c r="N309" i="4" s="1"/>
  <c r="L308" i="4"/>
  <c r="L309" i="4" s="1"/>
  <c r="G308" i="4"/>
  <c r="G309" i="4" s="1"/>
  <c r="K308" i="4"/>
  <c r="K309" i="4" s="1"/>
  <c r="C308" i="4"/>
  <c r="H308" i="4"/>
  <c r="H309" i="4" s="1"/>
  <c r="O343" i="10"/>
  <c r="O335" i="4"/>
  <c r="O405" i="4"/>
  <c r="O146" i="4"/>
  <c r="O236" i="4"/>
  <c r="O438" i="4"/>
  <c r="O438" i="6"/>
  <c r="O433" i="6"/>
  <c r="E374" i="4"/>
  <c r="E375" i="4" s="1"/>
  <c r="I374" i="4"/>
  <c r="I375" i="4" s="1"/>
  <c r="M374" i="4"/>
  <c r="M375" i="4" s="1"/>
  <c r="H374" i="4"/>
  <c r="H375" i="4" s="1"/>
  <c r="F374" i="4"/>
  <c r="F375" i="4" s="1"/>
  <c r="J374" i="4"/>
  <c r="J375" i="4" s="1"/>
  <c r="N374" i="4"/>
  <c r="N375" i="4" s="1"/>
  <c r="L374" i="4"/>
  <c r="L375" i="4" s="1"/>
  <c r="G374" i="4"/>
  <c r="G375" i="4" s="1"/>
  <c r="K374" i="4"/>
  <c r="K375" i="4" s="1"/>
  <c r="C374" i="4"/>
  <c r="D374" i="4"/>
  <c r="D375" i="4" s="1"/>
  <c r="E209" i="4"/>
  <c r="E210" i="4" s="1"/>
  <c r="I209" i="4"/>
  <c r="I210" i="4" s="1"/>
  <c r="M209" i="4"/>
  <c r="M210" i="4" s="1"/>
  <c r="F209" i="4"/>
  <c r="F210" i="4" s="1"/>
  <c r="J209" i="4"/>
  <c r="J210" i="4" s="1"/>
  <c r="N209" i="4"/>
  <c r="N210" i="4" s="1"/>
  <c r="G209" i="4"/>
  <c r="G210" i="4" s="1"/>
  <c r="K209" i="4"/>
  <c r="K210" i="4" s="1"/>
  <c r="C209" i="4"/>
  <c r="H209" i="4"/>
  <c r="H210" i="4" s="1"/>
  <c r="L209" i="4"/>
  <c r="L210" i="4" s="1"/>
  <c r="D209" i="4"/>
  <c r="D210" i="4" s="1"/>
  <c r="O405" i="6"/>
  <c r="O410" i="4"/>
  <c r="O377" i="4"/>
  <c r="O344" i="4"/>
  <c r="O311" i="4"/>
  <c r="O179" i="4"/>
  <c r="O440" i="2"/>
  <c r="O407" i="2"/>
  <c r="O374" i="2"/>
  <c r="O341" i="2"/>
  <c r="O308" i="2"/>
  <c r="O275" i="2"/>
  <c r="O242" i="2"/>
  <c r="O209" i="2"/>
  <c r="O176" i="2"/>
  <c r="O143" i="2"/>
  <c r="O110" i="2"/>
  <c r="O452" i="10"/>
  <c r="O419" i="10"/>
  <c r="O386" i="10"/>
  <c r="O353" i="10"/>
  <c r="C436" i="6"/>
  <c r="O436" i="6" s="1"/>
  <c r="C403" i="6"/>
  <c r="O403" i="6" s="1"/>
  <c r="D276" i="4"/>
  <c r="C375" i="4"/>
  <c r="O375" i="4" s="1"/>
  <c r="C210" i="4"/>
  <c r="C441" i="4"/>
  <c r="C177" i="4"/>
  <c r="C342" i="4"/>
  <c r="O342" i="4" s="1"/>
  <c r="C276" i="4"/>
  <c r="C474" i="4"/>
  <c r="C243" i="4"/>
  <c r="O243" i="4" s="1"/>
  <c r="C309" i="4"/>
  <c r="D320" i="10"/>
  <c r="E320" i="10"/>
  <c r="F320" i="10"/>
  <c r="G320" i="10"/>
  <c r="H320" i="10"/>
  <c r="I320" i="10"/>
  <c r="J320" i="10"/>
  <c r="K320" i="10"/>
  <c r="L320" i="10"/>
  <c r="M320" i="10"/>
  <c r="N320" i="10"/>
  <c r="C320" i="10"/>
  <c r="D317" i="10"/>
  <c r="E317" i="10"/>
  <c r="F317" i="10"/>
  <c r="G317" i="10"/>
  <c r="H317" i="10"/>
  <c r="I317" i="10"/>
  <c r="J317" i="10"/>
  <c r="K317" i="10"/>
  <c r="L317" i="10"/>
  <c r="M317" i="10"/>
  <c r="N317" i="10"/>
  <c r="C317" i="10"/>
  <c r="D315" i="10"/>
  <c r="E315" i="10"/>
  <c r="F315" i="10"/>
  <c r="G315" i="10"/>
  <c r="H315" i="10"/>
  <c r="I315" i="10"/>
  <c r="J315" i="10"/>
  <c r="K315" i="10"/>
  <c r="L315" i="10"/>
  <c r="M315" i="10"/>
  <c r="N315" i="10"/>
  <c r="C315" i="10"/>
  <c r="D313" i="10"/>
  <c r="E313" i="10"/>
  <c r="F313" i="10"/>
  <c r="G313" i="10"/>
  <c r="H313" i="10"/>
  <c r="I313" i="10"/>
  <c r="J313" i="10"/>
  <c r="J314" i="10" s="1"/>
  <c r="K313" i="10"/>
  <c r="L313" i="10"/>
  <c r="M313" i="10"/>
  <c r="N313" i="10"/>
  <c r="N314" i="10" s="1"/>
  <c r="C313" i="10"/>
  <c r="D311" i="10"/>
  <c r="E311" i="10"/>
  <c r="F311" i="10"/>
  <c r="G311" i="10"/>
  <c r="H311" i="10"/>
  <c r="I311" i="10"/>
  <c r="J311" i="10"/>
  <c r="J312" i="10" s="1"/>
  <c r="K311" i="10"/>
  <c r="L311" i="10"/>
  <c r="M311" i="10"/>
  <c r="N311" i="10"/>
  <c r="C311" i="10"/>
  <c r="D310" i="10"/>
  <c r="E310" i="10"/>
  <c r="F310" i="10"/>
  <c r="G310" i="10"/>
  <c r="G321" i="10" s="1"/>
  <c r="H310" i="10"/>
  <c r="I310" i="10"/>
  <c r="J310" i="10"/>
  <c r="K310" i="10"/>
  <c r="K316" i="10" s="1"/>
  <c r="L310" i="10"/>
  <c r="M310" i="10"/>
  <c r="N310" i="10"/>
  <c r="C310" i="10"/>
  <c r="D287" i="10"/>
  <c r="E287" i="10"/>
  <c r="F287" i="10"/>
  <c r="G287" i="10"/>
  <c r="H287" i="10"/>
  <c r="I287" i="10"/>
  <c r="J287" i="10"/>
  <c r="K287" i="10"/>
  <c r="L287" i="10"/>
  <c r="M287" i="10"/>
  <c r="N287" i="10"/>
  <c r="C287" i="10"/>
  <c r="D284" i="10"/>
  <c r="E284" i="10"/>
  <c r="F284" i="10"/>
  <c r="G284" i="10"/>
  <c r="H284" i="10"/>
  <c r="I284" i="10"/>
  <c r="J284" i="10"/>
  <c r="K284" i="10"/>
  <c r="L284" i="10"/>
  <c r="M284" i="10"/>
  <c r="N284" i="10"/>
  <c r="C284" i="10"/>
  <c r="D282" i="10"/>
  <c r="E282" i="10"/>
  <c r="F282" i="10"/>
  <c r="G282" i="10"/>
  <c r="H282" i="10"/>
  <c r="I282" i="10"/>
  <c r="J282" i="10"/>
  <c r="K282" i="10"/>
  <c r="L282" i="10"/>
  <c r="M282" i="10"/>
  <c r="N282" i="10"/>
  <c r="C282" i="10"/>
  <c r="D280" i="10"/>
  <c r="E280" i="10"/>
  <c r="F280" i="10"/>
  <c r="G280" i="10"/>
  <c r="H280" i="10"/>
  <c r="I280" i="10"/>
  <c r="J280" i="10"/>
  <c r="K280" i="10"/>
  <c r="L280" i="10"/>
  <c r="M280" i="10"/>
  <c r="N280" i="10"/>
  <c r="C280" i="10"/>
  <c r="D278" i="10"/>
  <c r="E278" i="10"/>
  <c r="F278" i="10"/>
  <c r="F279" i="10" s="1"/>
  <c r="G278" i="10"/>
  <c r="H278" i="10"/>
  <c r="I278" i="10"/>
  <c r="J278" i="10"/>
  <c r="K278" i="10"/>
  <c r="L278" i="10"/>
  <c r="M278" i="10"/>
  <c r="N278" i="10"/>
  <c r="C278" i="10"/>
  <c r="D277" i="10"/>
  <c r="E277" i="10"/>
  <c r="F277" i="10"/>
  <c r="G277" i="10"/>
  <c r="G288" i="10" s="1"/>
  <c r="H277" i="10"/>
  <c r="I277" i="10"/>
  <c r="J277" i="10"/>
  <c r="K277" i="10"/>
  <c r="K279" i="10" s="1"/>
  <c r="L277" i="10"/>
  <c r="M277" i="10"/>
  <c r="N277" i="10"/>
  <c r="C277" i="10"/>
  <c r="D254" i="10"/>
  <c r="E254" i="10"/>
  <c r="F254" i="10"/>
  <c r="G254" i="10"/>
  <c r="H254" i="10"/>
  <c r="I254" i="10"/>
  <c r="J254" i="10"/>
  <c r="K254" i="10"/>
  <c r="L254" i="10"/>
  <c r="M254" i="10"/>
  <c r="N254" i="10"/>
  <c r="C254" i="10"/>
  <c r="D251" i="10"/>
  <c r="E251" i="10"/>
  <c r="F251" i="10"/>
  <c r="G251" i="10"/>
  <c r="H251" i="10"/>
  <c r="I251" i="10"/>
  <c r="J251" i="10"/>
  <c r="K251" i="10"/>
  <c r="L251" i="10"/>
  <c r="M251" i="10"/>
  <c r="N251" i="10"/>
  <c r="C251" i="10"/>
  <c r="D249" i="10"/>
  <c r="E249" i="10"/>
  <c r="F249" i="10"/>
  <c r="G249" i="10"/>
  <c r="H249" i="10"/>
  <c r="I249" i="10"/>
  <c r="J249" i="10"/>
  <c r="K249" i="10"/>
  <c r="L249" i="10"/>
  <c r="M249" i="10"/>
  <c r="N249" i="10"/>
  <c r="C249" i="10"/>
  <c r="D247" i="10"/>
  <c r="E247" i="10"/>
  <c r="F247" i="10"/>
  <c r="G247" i="10"/>
  <c r="H247" i="10"/>
  <c r="I247" i="10"/>
  <c r="J247" i="10"/>
  <c r="K247" i="10"/>
  <c r="L247" i="10"/>
  <c r="M247" i="10"/>
  <c r="N247" i="10"/>
  <c r="C247" i="10"/>
  <c r="D245" i="10"/>
  <c r="E245" i="10"/>
  <c r="F245" i="10"/>
  <c r="G245" i="10"/>
  <c r="H245" i="10"/>
  <c r="I245" i="10"/>
  <c r="J245" i="10"/>
  <c r="K245" i="10"/>
  <c r="L245" i="10"/>
  <c r="M245" i="10"/>
  <c r="N245" i="10"/>
  <c r="C245" i="10"/>
  <c r="D244" i="10"/>
  <c r="E244" i="10"/>
  <c r="F244" i="10"/>
  <c r="F246" i="10" s="1"/>
  <c r="G244" i="10"/>
  <c r="H244" i="10"/>
  <c r="I244" i="10"/>
  <c r="J244" i="10"/>
  <c r="K244" i="10"/>
  <c r="L244" i="10"/>
  <c r="M244" i="10"/>
  <c r="N244" i="10"/>
  <c r="N250" i="10" s="1"/>
  <c r="C244" i="10"/>
  <c r="D221" i="10"/>
  <c r="E221" i="10"/>
  <c r="F221" i="10"/>
  <c r="G221" i="10"/>
  <c r="H221" i="10"/>
  <c r="I221" i="10"/>
  <c r="J221" i="10"/>
  <c r="K221" i="10"/>
  <c r="L221" i="10"/>
  <c r="M221" i="10"/>
  <c r="N221" i="10"/>
  <c r="C221" i="10"/>
  <c r="D218" i="10"/>
  <c r="E218" i="10"/>
  <c r="F218" i="10"/>
  <c r="G218" i="10"/>
  <c r="H218" i="10"/>
  <c r="I218" i="10"/>
  <c r="J218" i="10"/>
  <c r="K218" i="10"/>
  <c r="L218" i="10"/>
  <c r="M218" i="10"/>
  <c r="N218" i="10"/>
  <c r="C218" i="10"/>
  <c r="D216" i="10"/>
  <c r="E216" i="10"/>
  <c r="F216" i="10"/>
  <c r="F217" i="10" s="1"/>
  <c r="G216" i="10"/>
  <c r="H216" i="10"/>
  <c r="I216" i="10"/>
  <c r="J216" i="10"/>
  <c r="K216" i="10"/>
  <c r="L216" i="10"/>
  <c r="M216" i="10"/>
  <c r="N216" i="10"/>
  <c r="C216" i="10"/>
  <c r="D214" i="10"/>
  <c r="E214" i="10"/>
  <c r="F214" i="10"/>
  <c r="F215" i="10" s="1"/>
  <c r="G214" i="10"/>
  <c r="H214" i="10"/>
  <c r="I214" i="10"/>
  <c r="J214" i="10"/>
  <c r="K214" i="10"/>
  <c r="L214" i="10"/>
  <c r="M214" i="10"/>
  <c r="N214" i="10"/>
  <c r="N215" i="10" s="1"/>
  <c r="C214" i="10"/>
  <c r="D212" i="10"/>
  <c r="E212" i="10"/>
  <c r="F212" i="10"/>
  <c r="G212" i="10"/>
  <c r="H212" i="10"/>
  <c r="I212" i="10"/>
  <c r="J212" i="10"/>
  <c r="K212" i="10"/>
  <c r="L212" i="10"/>
  <c r="M212" i="10"/>
  <c r="N212" i="10"/>
  <c r="C212" i="10"/>
  <c r="D211" i="10"/>
  <c r="E211" i="10"/>
  <c r="E215" i="10" s="1"/>
  <c r="F211" i="10"/>
  <c r="G211" i="10"/>
  <c r="H211" i="10"/>
  <c r="I211" i="10"/>
  <c r="I222" i="10" s="1"/>
  <c r="J211" i="10"/>
  <c r="K211" i="10"/>
  <c r="K222" i="10" s="1"/>
  <c r="L211" i="10"/>
  <c r="M211" i="10"/>
  <c r="N211" i="10"/>
  <c r="C211" i="10"/>
  <c r="D188" i="10"/>
  <c r="E188" i="10"/>
  <c r="F188" i="10"/>
  <c r="G188" i="10"/>
  <c r="H188" i="10"/>
  <c r="I188" i="10"/>
  <c r="J188" i="10"/>
  <c r="K188" i="10"/>
  <c r="L188" i="10"/>
  <c r="M188" i="10"/>
  <c r="N188" i="10"/>
  <c r="C188" i="10"/>
  <c r="D185" i="10"/>
  <c r="E185" i="10"/>
  <c r="F185" i="10"/>
  <c r="G185" i="10"/>
  <c r="H185" i="10"/>
  <c r="I185" i="10"/>
  <c r="J185" i="10"/>
  <c r="K185" i="10"/>
  <c r="L185" i="10"/>
  <c r="M185" i="10"/>
  <c r="N185" i="10"/>
  <c r="C185" i="10"/>
  <c r="D183" i="10"/>
  <c r="E183" i="10"/>
  <c r="F183" i="10"/>
  <c r="F184" i="10" s="1"/>
  <c r="G183" i="10"/>
  <c r="H183" i="10"/>
  <c r="I183" i="10"/>
  <c r="J183" i="10"/>
  <c r="K183" i="10"/>
  <c r="L183" i="10"/>
  <c r="M183" i="10"/>
  <c r="N183" i="10"/>
  <c r="C183" i="10"/>
  <c r="D181" i="10"/>
  <c r="E181" i="10"/>
  <c r="F181" i="10"/>
  <c r="G181" i="10"/>
  <c r="H181" i="10"/>
  <c r="I181" i="10"/>
  <c r="J181" i="10"/>
  <c r="J182" i="10" s="1"/>
  <c r="K181" i="10"/>
  <c r="L181" i="10"/>
  <c r="M181" i="10"/>
  <c r="N181" i="10"/>
  <c r="C181" i="10"/>
  <c r="D179" i="10"/>
  <c r="E179" i="10"/>
  <c r="F179" i="10"/>
  <c r="G179" i="10"/>
  <c r="H179" i="10"/>
  <c r="I179" i="10"/>
  <c r="J179" i="10"/>
  <c r="K179" i="10"/>
  <c r="L179" i="10"/>
  <c r="M179" i="10"/>
  <c r="N179" i="10"/>
  <c r="C179" i="10"/>
  <c r="D178" i="10"/>
  <c r="E178" i="10"/>
  <c r="E189" i="10" s="1"/>
  <c r="F178" i="10"/>
  <c r="G178" i="10"/>
  <c r="G189" i="10" s="1"/>
  <c r="H178" i="10"/>
  <c r="I178" i="10"/>
  <c r="J178" i="10"/>
  <c r="K178" i="10"/>
  <c r="L178" i="10"/>
  <c r="M178" i="10"/>
  <c r="M189" i="10" s="1"/>
  <c r="N178" i="10"/>
  <c r="C178" i="10"/>
  <c r="D155" i="10"/>
  <c r="E155" i="10"/>
  <c r="F155" i="10"/>
  <c r="G155" i="10"/>
  <c r="H155" i="10"/>
  <c r="I155" i="10"/>
  <c r="J155" i="10"/>
  <c r="K155" i="10"/>
  <c r="L155" i="10"/>
  <c r="M155" i="10"/>
  <c r="N155" i="10"/>
  <c r="C155" i="10"/>
  <c r="D152" i="10"/>
  <c r="E152" i="10"/>
  <c r="F152" i="10"/>
  <c r="G152" i="10"/>
  <c r="H152" i="10"/>
  <c r="I152" i="10"/>
  <c r="J152" i="10"/>
  <c r="K152" i="10"/>
  <c r="L152" i="10"/>
  <c r="M152" i="10"/>
  <c r="N152" i="10"/>
  <c r="C152" i="10"/>
  <c r="D150" i="10"/>
  <c r="E150" i="10"/>
  <c r="F150" i="10"/>
  <c r="G150" i="10"/>
  <c r="H150" i="10"/>
  <c r="I150" i="10"/>
  <c r="J150" i="10"/>
  <c r="K150" i="10"/>
  <c r="L150" i="10"/>
  <c r="M150" i="10"/>
  <c r="N150" i="10"/>
  <c r="C150" i="10"/>
  <c r="D148" i="10"/>
  <c r="E148" i="10"/>
  <c r="F148" i="10"/>
  <c r="G148" i="10"/>
  <c r="H148" i="10"/>
  <c r="I148" i="10"/>
  <c r="J148" i="10"/>
  <c r="K148" i="10"/>
  <c r="L148" i="10"/>
  <c r="M148" i="10"/>
  <c r="N148" i="10"/>
  <c r="C148" i="10"/>
  <c r="D146" i="10"/>
  <c r="E146" i="10"/>
  <c r="F146" i="10"/>
  <c r="G146" i="10"/>
  <c r="H146" i="10"/>
  <c r="I146" i="10"/>
  <c r="J146" i="10"/>
  <c r="K146" i="10"/>
  <c r="L146" i="10"/>
  <c r="M146" i="10"/>
  <c r="N146" i="10"/>
  <c r="C146" i="10"/>
  <c r="D145" i="10"/>
  <c r="E145" i="10"/>
  <c r="F145" i="10"/>
  <c r="G145" i="10"/>
  <c r="G156" i="10" s="1"/>
  <c r="H145" i="10"/>
  <c r="I145" i="10"/>
  <c r="J145" i="10"/>
  <c r="K145" i="10"/>
  <c r="L145" i="10"/>
  <c r="M145" i="10"/>
  <c r="N145" i="10"/>
  <c r="N149" i="10" s="1"/>
  <c r="C145" i="10"/>
  <c r="D122" i="10"/>
  <c r="E122" i="10"/>
  <c r="F122" i="10"/>
  <c r="G122" i="10"/>
  <c r="H122" i="10"/>
  <c r="I122" i="10"/>
  <c r="J122" i="10"/>
  <c r="K122" i="10"/>
  <c r="L122" i="10"/>
  <c r="M122" i="10"/>
  <c r="N122" i="10"/>
  <c r="C122" i="10"/>
  <c r="D119" i="10"/>
  <c r="E119" i="10"/>
  <c r="F119" i="10"/>
  <c r="G119" i="10"/>
  <c r="H119" i="10"/>
  <c r="I119" i="10"/>
  <c r="J119" i="10"/>
  <c r="K119" i="10"/>
  <c r="L119" i="10"/>
  <c r="M119" i="10"/>
  <c r="N119" i="10"/>
  <c r="C119" i="10"/>
  <c r="D117" i="10"/>
  <c r="E117" i="10"/>
  <c r="F117" i="10"/>
  <c r="G117" i="10"/>
  <c r="H117" i="10"/>
  <c r="I117" i="10"/>
  <c r="J117" i="10"/>
  <c r="K117" i="10"/>
  <c r="L117" i="10"/>
  <c r="M117" i="10"/>
  <c r="N117" i="10"/>
  <c r="C117" i="10"/>
  <c r="D115" i="10"/>
  <c r="E115" i="10"/>
  <c r="F115" i="10"/>
  <c r="G115" i="10"/>
  <c r="H115" i="10"/>
  <c r="I115" i="10"/>
  <c r="J115" i="10"/>
  <c r="K115" i="10"/>
  <c r="L115" i="10"/>
  <c r="M115" i="10"/>
  <c r="N115" i="10"/>
  <c r="C115" i="10"/>
  <c r="D113" i="10"/>
  <c r="E113" i="10"/>
  <c r="F113" i="10"/>
  <c r="G113" i="10"/>
  <c r="H113" i="10"/>
  <c r="I113" i="10"/>
  <c r="J113" i="10"/>
  <c r="K113" i="10"/>
  <c r="L113" i="10"/>
  <c r="M113" i="10"/>
  <c r="N113" i="10"/>
  <c r="C113" i="10"/>
  <c r="D112" i="10"/>
  <c r="E112" i="10"/>
  <c r="F112" i="10"/>
  <c r="G112" i="10"/>
  <c r="G123" i="10" s="1"/>
  <c r="H112" i="10"/>
  <c r="I112" i="10"/>
  <c r="J112" i="10"/>
  <c r="K112" i="10"/>
  <c r="K123" i="10" s="1"/>
  <c r="L112" i="10"/>
  <c r="M112" i="10"/>
  <c r="N112" i="10"/>
  <c r="N116" i="10" s="1"/>
  <c r="C112" i="10"/>
  <c r="C413" i="10"/>
  <c r="N354" i="10"/>
  <c r="K354" i="10"/>
  <c r="G354" i="10"/>
  <c r="C354" i="10"/>
  <c r="M354" i="10"/>
  <c r="I354" i="10"/>
  <c r="E354" i="10"/>
  <c r="N349" i="10"/>
  <c r="J349" i="10"/>
  <c r="G349" i="10"/>
  <c r="C349" i="10"/>
  <c r="M349" i="10"/>
  <c r="K349" i="10"/>
  <c r="I349" i="10"/>
  <c r="E349" i="10"/>
  <c r="D349" i="10"/>
  <c r="J347" i="10"/>
  <c r="F347" i="10"/>
  <c r="E347" i="10"/>
  <c r="M347" i="10"/>
  <c r="K347" i="10"/>
  <c r="G347" i="10"/>
  <c r="C347" i="10"/>
  <c r="N345" i="10"/>
  <c r="K345" i="10"/>
  <c r="J345" i="10"/>
  <c r="F345" i="10"/>
  <c r="C345" i="10"/>
  <c r="G345" i="10"/>
  <c r="D345" i="10"/>
  <c r="L349" i="10"/>
  <c r="J354" i="10"/>
  <c r="H347" i="10"/>
  <c r="D347" i="10"/>
  <c r="L316" i="10"/>
  <c r="E314" i="10"/>
  <c r="D314" i="10"/>
  <c r="M314" i="10"/>
  <c r="I314" i="10"/>
  <c r="N312" i="10"/>
  <c r="H312" i="10"/>
  <c r="L312" i="10"/>
  <c r="L314" i="10"/>
  <c r="H314" i="10"/>
  <c r="M288" i="10"/>
  <c r="D283" i="10"/>
  <c r="M283" i="10"/>
  <c r="I283" i="10"/>
  <c r="H283" i="10"/>
  <c r="E283" i="10"/>
  <c r="M281" i="10"/>
  <c r="I281" i="10"/>
  <c r="H281" i="10"/>
  <c r="D281" i="10"/>
  <c r="E281" i="10"/>
  <c r="L279" i="10"/>
  <c r="H279" i="10"/>
  <c r="D279" i="10"/>
  <c r="C279" i="10"/>
  <c r="L281" i="10"/>
  <c r="E255" i="10"/>
  <c r="C255" i="10"/>
  <c r="L250" i="10"/>
  <c r="H250" i="10"/>
  <c r="G250" i="10"/>
  <c r="D250" i="10"/>
  <c r="L248" i="10"/>
  <c r="H248" i="10"/>
  <c r="D248" i="10"/>
  <c r="L246" i="10"/>
  <c r="D246" i="10"/>
  <c r="H246" i="10"/>
  <c r="M255" i="10"/>
  <c r="L217" i="10"/>
  <c r="K217" i="10"/>
  <c r="H217" i="10"/>
  <c r="D217" i="10"/>
  <c r="J215" i="10"/>
  <c r="C215" i="10"/>
  <c r="J213" i="10"/>
  <c r="C213" i="10"/>
  <c r="H213" i="10"/>
  <c r="D213" i="10"/>
  <c r="L215" i="10"/>
  <c r="H215" i="10"/>
  <c r="D215" i="10"/>
  <c r="L184" i="10"/>
  <c r="K184" i="10"/>
  <c r="C184" i="10"/>
  <c r="D182" i="10"/>
  <c r="M182" i="10"/>
  <c r="I182" i="10"/>
  <c r="G182" i="10"/>
  <c r="C182" i="10"/>
  <c r="J180" i="10"/>
  <c r="H180" i="10"/>
  <c r="G180" i="10"/>
  <c r="L180" i="10"/>
  <c r="K180" i="10"/>
  <c r="C180" i="10"/>
  <c r="L182" i="10"/>
  <c r="H182" i="10"/>
  <c r="F180" i="10"/>
  <c r="L156" i="10"/>
  <c r="I156" i="10"/>
  <c r="M151" i="10"/>
  <c r="L151" i="10"/>
  <c r="H151" i="10"/>
  <c r="E151" i="10"/>
  <c r="D151" i="10"/>
  <c r="I151" i="10"/>
  <c r="C151" i="10"/>
  <c r="M149" i="10"/>
  <c r="L149" i="10"/>
  <c r="I149" i="10"/>
  <c r="H149" i="10"/>
  <c r="E149" i="10"/>
  <c r="D149" i="10"/>
  <c r="C149" i="10"/>
  <c r="L147" i="10"/>
  <c r="H147" i="10"/>
  <c r="D147" i="10"/>
  <c r="M147" i="10"/>
  <c r="I147" i="10"/>
  <c r="E147" i="10"/>
  <c r="E118" i="10"/>
  <c r="M116" i="10"/>
  <c r="I116" i="10"/>
  <c r="E116" i="10"/>
  <c r="C116" i="10"/>
  <c r="M114" i="10"/>
  <c r="E114" i="10"/>
  <c r="C378" i="10"/>
  <c r="D458" i="5"/>
  <c r="E458" i="5"/>
  <c r="F458" i="5"/>
  <c r="G458" i="5"/>
  <c r="H458" i="5"/>
  <c r="I458" i="5"/>
  <c r="J458" i="5"/>
  <c r="K458" i="5"/>
  <c r="L458" i="5"/>
  <c r="M458" i="5"/>
  <c r="N458" i="5"/>
  <c r="C458" i="5"/>
  <c r="D455" i="5"/>
  <c r="E455" i="5"/>
  <c r="F455" i="5"/>
  <c r="G455" i="5"/>
  <c r="H455" i="5"/>
  <c r="I455" i="5"/>
  <c r="J455" i="5"/>
  <c r="K455" i="5"/>
  <c r="L455" i="5"/>
  <c r="M455" i="5"/>
  <c r="N455" i="5"/>
  <c r="C455" i="5"/>
  <c r="D453" i="5"/>
  <c r="E453" i="5"/>
  <c r="F453" i="5"/>
  <c r="G453" i="5"/>
  <c r="H453" i="5"/>
  <c r="I453" i="5"/>
  <c r="J453" i="5"/>
  <c r="K453" i="5"/>
  <c r="L453" i="5"/>
  <c r="M453" i="5"/>
  <c r="N453" i="5"/>
  <c r="C453" i="5"/>
  <c r="D451" i="5"/>
  <c r="E451" i="5"/>
  <c r="F451" i="5"/>
  <c r="G451" i="5"/>
  <c r="H451" i="5"/>
  <c r="I451" i="5"/>
  <c r="J451" i="5"/>
  <c r="K451" i="5"/>
  <c r="L451" i="5"/>
  <c r="M451" i="5"/>
  <c r="N451" i="5"/>
  <c r="C451" i="5"/>
  <c r="D449" i="5"/>
  <c r="E449" i="5"/>
  <c r="F449" i="5"/>
  <c r="G449" i="5"/>
  <c r="H449" i="5"/>
  <c r="I449" i="5"/>
  <c r="J449" i="5"/>
  <c r="K449" i="5"/>
  <c r="L449" i="5"/>
  <c r="M449" i="5"/>
  <c r="N449" i="5"/>
  <c r="C449" i="5"/>
  <c r="D448" i="5"/>
  <c r="E448" i="5"/>
  <c r="F448" i="5"/>
  <c r="G448" i="5"/>
  <c r="H448" i="5"/>
  <c r="I448" i="5"/>
  <c r="J448" i="5"/>
  <c r="K448" i="5"/>
  <c r="L448" i="5"/>
  <c r="M448" i="5"/>
  <c r="N448" i="5"/>
  <c r="N450" i="5" s="1"/>
  <c r="C448" i="5"/>
  <c r="D425" i="5"/>
  <c r="E425" i="5"/>
  <c r="F425" i="5"/>
  <c r="G425" i="5"/>
  <c r="H425" i="5"/>
  <c r="I425" i="5"/>
  <c r="J425" i="5"/>
  <c r="K425" i="5"/>
  <c r="K426" i="5" s="1"/>
  <c r="L425" i="5"/>
  <c r="M425" i="5"/>
  <c r="N425" i="5"/>
  <c r="C425" i="5"/>
  <c r="D422" i="5"/>
  <c r="E422" i="5"/>
  <c r="F422" i="5"/>
  <c r="G422" i="5"/>
  <c r="H422" i="5"/>
  <c r="I422" i="5"/>
  <c r="J422" i="5"/>
  <c r="K422" i="5"/>
  <c r="L422" i="5"/>
  <c r="M422" i="5"/>
  <c r="N422" i="5"/>
  <c r="C422" i="5"/>
  <c r="D420" i="5"/>
  <c r="E420" i="5"/>
  <c r="F420" i="5"/>
  <c r="G420" i="5"/>
  <c r="H420" i="5"/>
  <c r="I420" i="5"/>
  <c r="J420" i="5"/>
  <c r="K420" i="5"/>
  <c r="L420" i="5"/>
  <c r="M420" i="5"/>
  <c r="N420" i="5"/>
  <c r="C420" i="5"/>
  <c r="D418" i="5"/>
  <c r="E418" i="5"/>
  <c r="F418" i="5"/>
  <c r="G418" i="5"/>
  <c r="H418" i="5"/>
  <c r="I418" i="5"/>
  <c r="J418" i="5"/>
  <c r="K418" i="5"/>
  <c r="L418" i="5"/>
  <c r="M418" i="5"/>
  <c r="N418" i="5"/>
  <c r="C418" i="5"/>
  <c r="D416" i="5"/>
  <c r="E416" i="5"/>
  <c r="F416" i="5"/>
  <c r="G416" i="5"/>
  <c r="H416" i="5"/>
  <c r="I416" i="5"/>
  <c r="J416" i="5"/>
  <c r="K416" i="5"/>
  <c r="L416" i="5"/>
  <c r="M416" i="5"/>
  <c r="N416" i="5"/>
  <c r="C416" i="5"/>
  <c r="D415" i="5"/>
  <c r="E415" i="5"/>
  <c r="F415" i="5"/>
  <c r="F419" i="5" s="1"/>
  <c r="G415" i="5"/>
  <c r="H415" i="5"/>
  <c r="I415" i="5"/>
  <c r="J415" i="5"/>
  <c r="K415" i="5"/>
  <c r="L415" i="5"/>
  <c r="M415" i="5"/>
  <c r="N415" i="5"/>
  <c r="C415" i="5"/>
  <c r="D392" i="5"/>
  <c r="E392" i="5"/>
  <c r="F392" i="5"/>
  <c r="G392" i="5"/>
  <c r="H392" i="5"/>
  <c r="I392" i="5"/>
  <c r="J392" i="5"/>
  <c r="K392" i="5"/>
  <c r="L392" i="5"/>
  <c r="M392" i="5"/>
  <c r="N392" i="5"/>
  <c r="C392" i="5"/>
  <c r="D389" i="5"/>
  <c r="E389" i="5"/>
  <c r="F389" i="5"/>
  <c r="G389" i="5"/>
  <c r="H389" i="5"/>
  <c r="I389" i="5"/>
  <c r="J389" i="5"/>
  <c r="K389" i="5"/>
  <c r="L389" i="5"/>
  <c r="M389" i="5"/>
  <c r="N389" i="5"/>
  <c r="C389" i="5"/>
  <c r="D387" i="5"/>
  <c r="E387" i="5"/>
  <c r="F387" i="5"/>
  <c r="G387" i="5"/>
  <c r="H387" i="5"/>
  <c r="I387" i="5"/>
  <c r="J387" i="5"/>
  <c r="K387" i="5"/>
  <c r="L387" i="5"/>
  <c r="M387" i="5"/>
  <c r="N387" i="5"/>
  <c r="C387" i="5"/>
  <c r="D385" i="5"/>
  <c r="E385" i="5"/>
  <c r="F385" i="5"/>
  <c r="G385" i="5"/>
  <c r="H385" i="5"/>
  <c r="I385" i="5"/>
  <c r="J385" i="5"/>
  <c r="K385" i="5"/>
  <c r="L385" i="5"/>
  <c r="M385" i="5"/>
  <c r="N385" i="5"/>
  <c r="C385" i="5"/>
  <c r="D383" i="5"/>
  <c r="E383" i="5"/>
  <c r="F383" i="5"/>
  <c r="G383" i="5"/>
  <c r="H383" i="5"/>
  <c r="I383" i="5"/>
  <c r="J383" i="5"/>
  <c r="K383" i="5"/>
  <c r="L383" i="5"/>
  <c r="M383" i="5"/>
  <c r="N383" i="5"/>
  <c r="C383" i="5"/>
  <c r="D382" i="5"/>
  <c r="E382" i="5"/>
  <c r="F382" i="5"/>
  <c r="F384" i="5" s="1"/>
  <c r="G382" i="5"/>
  <c r="H382" i="5"/>
  <c r="I382" i="5"/>
  <c r="J382" i="5"/>
  <c r="J386" i="5" s="1"/>
  <c r="K382" i="5"/>
  <c r="L382" i="5"/>
  <c r="M382" i="5"/>
  <c r="N382" i="5"/>
  <c r="N386" i="5" s="1"/>
  <c r="C382" i="5"/>
  <c r="D359" i="5"/>
  <c r="D360" i="5" s="1"/>
  <c r="E359" i="5"/>
  <c r="F359" i="5"/>
  <c r="G359" i="5"/>
  <c r="H359" i="5"/>
  <c r="I359" i="5"/>
  <c r="J359" i="5"/>
  <c r="K359" i="5"/>
  <c r="L359" i="5"/>
  <c r="L360" i="5" s="1"/>
  <c r="M359" i="5"/>
  <c r="N359" i="5"/>
  <c r="C359" i="5"/>
  <c r="D356" i="5"/>
  <c r="E356" i="5"/>
  <c r="F356" i="5"/>
  <c r="G356" i="5"/>
  <c r="H356" i="5"/>
  <c r="I356" i="5"/>
  <c r="J356" i="5"/>
  <c r="K356" i="5"/>
  <c r="L356" i="5"/>
  <c r="M356" i="5"/>
  <c r="N356" i="5"/>
  <c r="C356" i="5"/>
  <c r="D354" i="5"/>
  <c r="E354" i="5"/>
  <c r="F354" i="5"/>
  <c r="G354" i="5"/>
  <c r="H354" i="5"/>
  <c r="I354" i="5"/>
  <c r="J354" i="5"/>
  <c r="K354" i="5"/>
  <c r="L354" i="5"/>
  <c r="M354" i="5"/>
  <c r="N354" i="5"/>
  <c r="C354" i="5"/>
  <c r="D352" i="5"/>
  <c r="E352" i="5"/>
  <c r="F352" i="5"/>
  <c r="G352" i="5"/>
  <c r="H352" i="5"/>
  <c r="I352" i="5"/>
  <c r="J352" i="5"/>
  <c r="K352" i="5"/>
  <c r="L352" i="5"/>
  <c r="M352" i="5"/>
  <c r="N352" i="5"/>
  <c r="C352" i="5"/>
  <c r="D350" i="5"/>
  <c r="E350" i="5"/>
  <c r="F350" i="5"/>
  <c r="G350" i="5"/>
  <c r="H350" i="5"/>
  <c r="I350" i="5"/>
  <c r="J350" i="5"/>
  <c r="K350" i="5"/>
  <c r="L350" i="5"/>
  <c r="M350" i="5"/>
  <c r="N350" i="5"/>
  <c r="C350" i="5"/>
  <c r="D349" i="5"/>
  <c r="E349" i="5"/>
  <c r="E360" i="5" s="1"/>
  <c r="F349" i="5"/>
  <c r="G349" i="5"/>
  <c r="H349" i="5"/>
  <c r="I349" i="5"/>
  <c r="J349" i="5"/>
  <c r="K349" i="5"/>
  <c r="L349" i="5"/>
  <c r="M349" i="5"/>
  <c r="M355" i="5" s="1"/>
  <c r="N349" i="5"/>
  <c r="C349" i="5"/>
  <c r="D323" i="5"/>
  <c r="E323" i="5"/>
  <c r="F323" i="5"/>
  <c r="G323" i="5"/>
  <c r="H323" i="5"/>
  <c r="I323" i="5"/>
  <c r="J323" i="5"/>
  <c r="K323" i="5"/>
  <c r="L323" i="5"/>
  <c r="M323" i="5"/>
  <c r="N323" i="5"/>
  <c r="C323" i="5"/>
  <c r="D321" i="5"/>
  <c r="E321" i="5"/>
  <c r="F321" i="5"/>
  <c r="G321" i="5"/>
  <c r="H321" i="5"/>
  <c r="I321" i="5"/>
  <c r="J321" i="5"/>
  <c r="K321" i="5"/>
  <c r="L321" i="5"/>
  <c r="M321" i="5"/>
  <c r="N321" i="5"/>
  <c r="C321" i="5"/>
  <c r="D319" i="5"/>
  <c r="E319" i="5"/>
  <c r="F319" i="5"/>
  <c r="G319" i="5"/>
  <c r="H319" i="5"/>
  <c r="I319" i="5"/>
  <c r="J319" i="5"/>
  <c r="K319" i="5"/>
  <c r="L319" i="5"/>
  <c r="M319" i="5"/>
  <c r="N319" i="5"/>
  <c r="C319" i="5"/>
  <c r="D317" i="5"/>
  <c r="E317" i="5"/>
  <c r="F317" i="5"/>
  <c r="G317" i="5"/>
  <c r="H317" i="5"/>
  <c r="I317" i="5"/>
  <c r="J317" i="5"/>
  <c r="K317" i="5"/>
  <c r="L317" i="5"/>
  <c r="M317" i="5"/>
  <c r="N317" i="5"/>
  <c r="C317" i="5"/>
  <c r="D316" i="5"/>
  <c r="E316" i="5"/>
  <c r="F316" i="5"/>
  <c r="G316" i="5"/>
  <c r="G322" i="5" s="1"/>
  <c r="H316" i="5"/>
  <c r="I316" i="5"/>
  <c r="J316" i="5"/>
  <c r="K316" i="5"/>
  <c r="K318" i="5" s="1"/>
  <c r="L316" i="5"/>
  <c r="M316" i="5"/>
  <c r="N316" i="5"/>
  <c r="C316" i="5"/>
  <c r="D293" i="5"/>
  <c r="E293" i="5"/>
  <c r="F293" i="5"/>
  <c r="G293" i="5"/>
  <c r="H293" i="5"/>
  <c r="I293" i="5"/>
  <c r="J293" i="5"/>
  <c r="K293" i="5"/>
  <c r="L293" i="5"/>
  <c r="M293" i="5"/>
  <c r="N293" i="5"/>
  <c r="C293" i="5"/>
  <c r="D290" i="5"/>
  <c r="E290" i="5"/>
  <c r="F290" i="5"/>
  <c r="G290" i="5"/>
  <c r="H290" i="5"/>
  <c r="I290" i="5"/>
  <c r="J290" i="5"/>
  <c r="K290" i="5"/>
  <c r="L290" i="5"/>
  <c r="M290" i="5"/>
  <c r="N290" i="5"/>
  <c r="C290" i="5"/>
  <c r="D288" i="5"/>
  <c r="D289" i="5" s="1"/>
  <c r="E288" i="5"/>
  <c r="F288" i="5"/>
  <c r="G288" i="5"/>
  <c r="H288" i="5"/>
  <c r="I288" i="5"/>
  <c r="J288" i="5"/>
  <c r="K288" i="5"/>
  <c r="L288" i="5"/>
  <c r="L289" i="5" s="1"/>
  <c r="M288" i="5"/>
  <c r="N288" i="5"/>
  <c r="C288" i="5"/>
  <c r="D286" i="5"/>
  <c r="E286" i="5"/>
  <c r="F286" i="5"/>
  <c r="G286" i="5"/>
  <c r="H286" i="5"/>
  <c r="H287" i="5" s="1"/>
  <c r="I286" i="5"/>
  <c r="J286" i="5"/>
  <c r="K286" i="5"/>
  <c r="L286" i="5"/>
  <c r="L287" i="5" s="1"/>
  <c r="M286" i="5"/>
  <c r="N286" i="5"/>
  <c r="C286" i="5"/>
  <c r="D287" i="5"/>
  <c r="D284" i="5"/>
  <c r="E284" i="5"/>
  <c r="F284" i="5"/>
  <c r="G284" i="5"/>
  <c r="H284" i="5"/>
  <c r="I284" i="5"/>
  <c r="J284" i="5"/>
  <c r="K284" i="5"/>
  <c r="L284" i="5"/>
  <c r="M284" i="5"/>
  <c r="N284" i="5"/>
  <c r="C284" i="5"/>
  <c r="D283" i="5"/>
  <c r="E283" i="5"/>
  <c r="F283" i="5"/>
  <c r="G283" i="5"/>
  <c r="H283" i="5"/>
  <c r="I283" i="5"/>
  <c r="J283" i="5"/>
  <c r="K283" i="5"/>
  <c r="L283" i="5"/>
  <c r="M283" i="5"/>
  <c r="N283" i="5"/>
  <c r="C283" i="5"/>
  <c r="D260" i="5"/>
  <c r="E260" i="5"/>
  <c r="F260" i="5"/>
  <c r="G260" i="5"/>
  <c r="H260" i="5"/>
  <c r="I260" i="5"/>
  <c r="J260" i="5"/>
  <c r="K260" i="5"/>
  <c r="L260" i="5"/>
  <c r="M260" i="5"/>
  <c r="N260" i="5"/>
  <c r="C260" i="5"/>
  <c r="G258" i="5"/>
  <c r="K258" i="5"/>
  <c r="D257" i="5"/>
  <c r="E257" i="5"/>
  <c r="F257" i="5"/>
  <c r="G257" i="5"/>
  <c r="H257" i="5"/>
  <c r="I257" i="5"/>
  <c r="J257" i="5"/>
  <c r="K257" i="5"/>
  <c r="L257" i="5"/>
  <c r="M257" i="5"/>
  <c r="N257" i="5"/>
  <c r="C257" i="5"/>
  <c r="O257" i="5" s="1"/>
  <c r="D255" i="5"/>
  <c r="E255" i="5"/>
  <c r="F255" i="5"/>
  <c r="G255" i="5"/>
  <c r="H255" i="5"/>
  <c r="I255" i="5"/>
  <c r="J255" i="5"/>
  <c r="K255" i="5"/>
  <c r="L255" i="5"/>
  <c r="M255" i="5"/>
  <c r="N255" i="5"/>
  <c r="C255" i="5"/>
  <c r="D253" i="5"/>
  <c r="E253" i="5"/>
  <c r="F253" i="5"/>
  <c r="G253" i="5"/>
  <c r="H253" i="5"/>
  <c r="I253" i="5"/>
  <c r="J253" i="5"/>
  <c r="K253" i="5"/>
  <c r="L253" i="5"/>
  <c r="M253" i="5"/>
  <c r="N253" i="5"/>
  <c r="C253" i="5"/>
  <c r="O253" i="5" s="1"/>
  <c r="D251" i="5"/>
  <c r="E251" i="5"/>
  <c r="F251" i="5"/>
  <c r="G251" i="5"/>
  <c r="H251" i="5"/>
  <c r="I251" i="5"/>
  <c r="J251" i="5"/>
  <c r="K251" i="5"/>
  <c r="L251" i="5"/>
  <c r="M251" i="5"/>
  <c r="N251" i="5"/>
  <c r="C251" i="5"/>
  <c r="O251" i="5" s="1"/>
  <c r="D250" i="5"/>
  <c r="E250" i="5"/>
  <c r="F250" i="5"/>
  <c r="F254" i="5" s="1"/>
  <c r="G250" i="5"/>
  <c r="G252" i="5" s="1"/>
  <c r="H250" i="5"/>
  <c r="I250" i="5"/>
  <c r="J250" i="5"/>
  <c r="K250" i="5"/>
  <c r="L250" i="5"/>
  <c r="M250" i="5"/>
  <c r="N250" i="5"/>
  <c r="N252" i="5" s="1"/>
  <c r="C250" i="5"/>
  <c r="D227" i="5"/>
  <c r="E227" i="5"/>
  <c r="F227" i="5"/>
  <c r="G227" i="5"/>
  <c r="H227" i="5"/>
  <c r="I227" i="5"/>
  <c r="J227" i="5"/>
  <c r="K227" i="5"/>
  <c r="L227" i="5"/>
  <c r="M227" i="5"/>
  <c r="N227" i="5"/>
  <c r="C227" i="5"/>
  <c r="G225" i="5"/>
  <c r="D224" i="5"/>
  <c r="E224" i="5"/>
  <c r="F224" i="5"/>
  <c r="G224" i="5"/>
  <c r="H224" i="5"/>
  <c r="I224" i="5"/>
  <c r="J224" i="5"/>
  <c r="K224" i="5"/>
  <c r="L224" i="5"/>
  <c r="M224" i="5"/>
  <c r="N224" i="5"/>
  <c r="C224" i="5"/>
  <c r="O224" i="5" s="1"/>
  <c r="D222" i="5"/>
  <c r="E222" i="5"/>
  <c r="F222" i="5"/>
  <c r="G222" i="5"/>
  <c r="H222" i="5"/>
  <c r="I222" i="5"/>
  <c r="J222" i="5"/>
  <c r="K222" i="5"/>
  <c r="L222" i="5"/>
  <c r="M222" i="5"/>
  <c r="N222" i="5"/>
  <c r="C222" i="5"/>
  <c r="D220" i="5"/>
  <c r="E220" i="5"/>
  <c r="F220" i="5"/>
  <c r="G220" i="5"/>
  <c r="H220" i="5"/>
  <c r="I220" i="5"/>
  <c r="J220" i="5"/>
  <c r="K220" i="5"/>
  <c r="L220" i="5"/>
  <c r="M220" i="5"/>
  <c r="N220" i="5"/>
  <c r="C220" i="5"/>
  <c r="D218" i="5"/>
  <c r="E218" i="5"/>
  <c r="F218" i="5"/>
  <c r="G218" i="5"/>
  <c r="H218" i="5"/>
  <c r="I218" i="5"/>
  <c r="J218" i="5"/>
  <c r="K218" i="5"/>
  <c r="L218" i="5"/>
  <c r="M218" i="5"/>
  <c r="N218" i="5"/>
  <c r="C218" i="5"/>
  <c r="D217" i="5"/>
  <c r="E217" i="5"/>
  <c r="F217" i="5"/>
  <c r="G217" i="5"/>
  <c r="H217" i="5"/>
  <c r="I217" i="5"/>
  <c r="J217" i="5"/>
  <c r="K217" i="5"/>
  <c r="K223" i="5" s="1"/>
  <c r="L217" i="5"/>
  <c r="M217" i="5"/>
  <c r="N217" i="5"/>
  <c r="N221" i="5" s="1"/>
  <c r="C217" i="5"/>
  <c r="O217" i="5" s="1"/>
  <c r="D194" i="5"/>
  <c r="E194" i="5"/>
  <c r="F194" i="5"/>
  <c r="G194" i="5"/>
  <c r="G195" i="5" s="1"/>
  <c r="H194" i="5"/>
  <c r="I194" i="5"/>
  <c r="J194" i="5"/>
  <c r="K194" i="5"/>
  <c r="K195" i="5" s="1"/>
  <c r="L194" i="5"/>
  <c r="M194" i="5"/>
  <c r="N194" i="5"/>
  <c r="C194" i="5"/>
  <c r="K192" i="5"/>
  <c r="D191" i="5"/>
  <c r="E191" i="5"/>
  <c r="F191" i="5"/>
  <c r="G191" i="5"/>
  <c r="H191" i="5"/>
  <c r="I191" i="5"/>
  <c r="J191" i="5"/>
  <c r="K191" i="5"/>
  <c r="L191" i="5"/>
  <c r="M191" i="5"/>
  <c r="N191" i="5"/>
  <c r="C191" i="5"/>
  <c r="O191" i="5" s="1"/>
  <c r="G192" i="5" s="1"/>
  <c r="D189" i="5"/>
  <c r="E189" i="5"/>
  <c r="F189" i="5"/>
  <c r="G189" i="5"/>
  <c r="H189" i="5"/>
  <c r="I189" i="5"/>
  <c r="J189" i="5"/>
  <c r="K189" i="5"/>
  <c r="L189" i="5"/>
  <c r="M189" i="5"/>
  <c r="N189" i="5"/>
  <c r="C189" i="5"/>
  <c r="O189" i="5" s="1"/>
  <c r="D187" i="5"/>
  <c r="E187" i="5"/>
  <c r="F187" i="5"/>
  <c r="G187" i="5"/>
  <c r="H187" i="5"/>
  <c r="I187" i="5"/>
  <c r="J187" i="5"/>
  <c r="K187" i="5"/>
  <c r="L187" i="5"/>
  <c r="M187" i="5"/>
  <c r="N187" i="5"/>
  <c r="C187" i="5"/>
  <c r="D185" i="5"/>
  <c r="E185" i="5"/>
  <c r="F185" i="5"/>
  <c r="G185" i="5"/>
  <c r="H185" i="5"/>
  <c r="I185" i="5"/>
  <c r="J185" i="5"/>
  <c r="K185" i="5"/>
  <c r="L185" i="5"/>
  <c r="M185" i="5"/>
  <c r="N185" i="5"/>
  <c r="C185" i="5"/>
  <c r="O185" i="5" s="1"/>
  <c r="D184" i="5"/>
  <c r="E184" i="5"/>
  <c r="F184" i="5"/>
  <c r="G184" i="5"/>
  <c r="H184" i="5"/>
  <c r="I184" i="5"/>
  <c r="J184" i="5"/>
  <c r="K184" i="5"/>
  <c r="L184" i="5"/>
  <c r="M184" i="5"/>
  <c r="N184" i="5"/>
  <c r="C184" i="5"/>
  <c r="O184" i="5" s="1"/>
  <c r="D161" i="5"/>
  <c r="E161" i="5"/>
  <c r="F161" i="5"/>
  <c r="G161" i="5"/>
  <c r="H161" i="5"/>
  <c r="I161" i="5"/>
  <c r="J161" i="5"/>
  <c r="K161" i="5"/>
  <c r="L161" i="5"/>
  <c r="M161" i="5"/>
  <c r="N161" i="5"/>
  <c r="C161" i="5"/>
  <c r="D158" i="5"/>
  <c r="E158" i="5"/>
  <c r="F158" i="5"/>
  <c r="G158" i="5"/>
  <c r="H158" i="5"/>
  <c r="I158" i="5"/>
  <c r="J158" i="5"/>
  <c r="K158" i="5"/>
  <c r="L158" i="5"/>
  <c r="M158" i="5"/>
  <c r="N158" i="5"/>
  <c r="C158" i="5"/>
  <c r="O158" i="5" s="1"/>
  <c r="J159" i="5" s="1"/>
  <c r="D156" i="5"/>
  <c r="E156" i="5"/>
  <c r="F156" i="5"/>
  <c r="G156" i="5"/>
  <c r="H156" i="5"/>
  <c r="I156" i="5"/>
  <c r="J156" i="5"/>
  <c r="K156" i="5"/>
  <c r="L156" i="5"/>
  <c r="M156" i="5"/>
  <c r="N156" i="5"/>
  <c r="C156" i="5"/>
  <c r="D154" i="5"/>
  <c r="E154" i="5"/>
  <c r="F154" i="5"/>
  <c r="G154" i="5"/>
  <c r="H154" i="5"/>
  <c r="I154" i="5"/>
  <c r="J154" i="5"/>
  <c r="K154" i="5"/>
  <c r="L154" i="5"/>
  <c r="M154" i="5"/>
  <c r="N154" i="5"/>
  <c r="C154" i="5"/>
  <c r="O154" i="5" s="1"/>
  <c r="D152" i="5"/>
  <c r="E152" i="5"/>
  <c r="F152" i="5"/>
  <c r="G152" i="5"/>
  <c r="H152" i="5"/>
  <c r="I152" i="5"/>
  <c r="J152" i="5"/>
  <c r="K152" i="5"/>
  <c r="L152" i="5"/>
  <c r="M152" i="5"/>
  <c r="N152" i="5"/>
  <c r="C152" i="5"/>
  <c r="D151" i="5"/>
  <c r="E151" i="5"/>
  <c r="F151" i="5"/>
  <c r="G151" i="5"/>
  <c r="G157" i="5" s="1"/>
  <c r="H151" i="5"/>
  <c r="I151" i="5"/>
  <c r="J151" i="5"/>
  <c r="K151" i="5"/>
  <c r="K157" i="5" s="1"/>
  <c r="L151" i="5"/>
  <c r="M151" i="5"/>
  <c r="N151" i="5"/>
  <c r="N155" i="5" s="1"/>
  <c r="C151" i="5"/>
  <c r="O151" i="5" s="1"/>
  <c r="D128" i="5"/>
  <c r="E128" i="5"/>
  <c r="F128" i="5"/>
  <c r="G128" i="5"/>
  <c r="H128" i="5"/>
  <c r="I128" i="5"/>
  <c r="J128" i="5"/>
  <c r="K128" i="5"/>
  <c r="L128" i="5"/>
  <c r="M128" i="5"/>
  <c r="N128" i="5"/>
  <c r="C128" i="5"/>
  <c r="G126" i="5"/>
  <c r="K126" i="5"/>
  <c r="D125" i="5"/>
  <c r="E125" i="5"/>
  <c r="F125" i="5"/>
  <c r="G125" i="5"/>
  <c r="H125" i="5"/>
  <c r="I125" i="5"/>
  <c r="J125" i="5"/>
  <c r="K125" i="5"/>
  <c r="L125" i="5"/>
  <c r="M125" i="5"/>
  <c r="N125" i="5"/>
  <c r="C125" i="5"/>
  <c r="O125" i="5" s="1"/>
  <c r="D123" i="5"/>
  <c r="E123" i="5"/>
  <c r="F123" i="5"/>
  <c r="G123" i="5"/>
  <c r="H123" i="5"/>
  <c r="I123" i="5"/>
  <c r="J123" i="5"/>
  <c r="K123" i="5"/>
  <c r="L123" i="5"/>
  <c r="M123" i="5"/>
  <c r="N123" i="5"/>
  <c r="C123" i="5"/>
  <c r="D121" i="5"/>
  <c r="E121" i="5"/>
  <c r="F121" i="5"/>
  <c r="G121" i="5"/>
  <c r="H121" i="5"/>
  <c r="I121" i="5"/>
  <c r="J121" i="5"/>
  <c r="K121" i="5"/>
  <c r="L121" i="5"/>
  <c r="M121" i="5"/>
  <c r="N121" i="5"/>
  <c r="C121" i="5"/>
  <c r="D119" i="5"/>
  <c r="E119" i="5"/>
  <c r="F119" i="5"/>
  <c r="G119" i="5"/>
  <c r="H119" i="5"/>
  <c r="I119" i="5"/>
  <c r="J119" i="5"/>
  <c r="K119" i="5"/>
  <c r="L119" i="5"/>
  <c r="M119" i="5"/>
  <c r="N119" i="5"/>
  <c r="C119" i="5"/>
  <c r="D118" i="5"/>
  <c r="E118" i="5"/>
  <c r="F118" i="5"/>
  <c r="G118" i="5"/>
  <c r="G124" i="5" s="1"/>
  <c r="H118" i="5"/>
  <c r="I118" i="5"/>
  <c r="J118" i="5"/>
  <c r="K118" i="5"/>
  <c r="K124" i="5" s="1"/>
  <c r="L118" i="5"/>
  <c r="M118" i="5"/>
  <c r="N118" i="5"/>
  <c r="C118" i="5"/>
  <c r="O118" i="5" s="1"/>
  <c r="M459" i="5"/>
  <c r="M454" i="5"/>
  <c r="J454" i="5"/>
  <c r="I454" i="5"/>
  <c r="E454" i="5"/>
  <c r="K454" i="5"/>
  <c r="G454" i="5"/>
  <c r="C454" i="5"/>
  <c r="M452" i="5"/>
  <c r="I452" i="5"/>
  <c r="M450" i="5"/>
  <c r="I450" i="5"/>
  <c r="E450" i="5"/>
  <c r="C450" i="5"/>
  <c r="K452" i="5"/>
  <c r="C452" i="5"/>
  <c r="N421" i="5"/>
  <c r="M421" i="5"/>
  <c r="I421" i="5"/>
  <c r="F421" i="5"/>
  <c r="E421" i="5"/>
  <c r="M419" i="5"/>
  <c r="I419" i="5"/>
  <c r="M417" i="5"/>
  <c r="J417" i="5"/>
  <c r="I417" i="5"/>
  <c r="E417" i="5"/>
  <c r="F417" i="5"/>
  <c r="N419" i="5"/>
  <c r="I388" i="5"/>
  <c r="K388" i="5"/>
  <c r="C388" i="5"/>
  <c r="M386" i="5"/>
  <c r="I386" i="5"/>
  <c r="M384" i="5"/>
  <c r="I384" i="5"/>
  <c r="E384" i="5"/>
  <c r="K384" i="5"/>
  <c r="G384" i="5"/>
  <c r="C384" i="5"/>
  <c r="F386" i="5"/>
  <c r="I355" i="5"/>
  <c r="M353" i="5"/>
  <c r="I353" i="5"/>
  <c r="G353" i="5"/>
  <c r="E353" i="5"/>
  <c r="E351" i="5"/>
  <c r="D351" i="5"/>
  <c r="J351" i="5"/>
  <c r="F353" i="5"/>
  <c r="M322" i="5"/>
  <c r="I322" i="5"/>
  <c r="E322" i="5"/>
  <c r="M320" i="5"/>
  <c r="E320" i="5"/>
  <c r="D318" i="5"/>
  <c r="H289" i="5"/>
  <c r="I287" i="5"/>
  <c r="E287" i="5"/>
  <c r="L285" i="5"/>
  <c r="D285" i="5"/>
  <c r="H285" i="5"/>
  <c r="E261" i="5"/>
  <c r="L256" i="5"/>
  <c r="H256" i="5"/>
  <c r="D256" i="5"/>
  <c r="L254" i="5"/>
  <c r="H254" i="5"/>
  <c r="I254" i="5"/>
  <c r="E254" i="5"/>
  <c r="D254" i="5"/>
  <c r="H252" i="5"/>
  <c r="L252" i="5"/>
  <c r="D252" i="5"/>
  <c r="I261" i="5"/>
  <c r="M228" i="5"/>
  <c r="I228" i="5"/>
  <c r="E228" i="5"/>
  <c r="H223" i="5"/>
  <c r="L223" i="5"/>
  <c r="D223" i="5"/>
  <c r="F221" i="5"/>
  <c r="K219" i="5"/>
  <c r="L219" i="5"/>
  <c r="H219" i="5"/>
  <c r="D219" i="5"/>
  <c r="L221" i="5"/>
  <c r="H221" i="5"/>
  <c r="D221" i="5"/>
  <c r="C190" i="5"/>
  <c r="M190" i="5"/>
  <c r="L190" i="5"/>
  <c r="I190" i="5"/>
  <c r="H190" i="5"/>
  <c r="E190" i="5"/>
  <c r="D190" i="5"/>
  <c r="M188" i="5"/>
  <c r="E188" i="5"/>
  <c r="H186" i="5"/>
  <c r="L186" i="5"/>
  <c r="D186" i="5"/>
  <c r="M195" i="5"/>
  <c r="L188" i="5"/>
  <c r="I195" i="5"/>
  <c r="H188" i="5"/>
  <c r="E195" i="5"/>
  <c r="D188" i="5"/>
  <c r="H157" i="5"/>
  <c r="L157" i="5"/>
  <c r="D157" i="5"/>
  <c r="J155" i="5"/>
  <c r="L153" i="5"/>
  <c r="H153" i="5"/>
  <c r="D153" i="5"/>
  <c r="L155" i="5"/>
  <c r="H155" i="5"/>
  <c r="D155" i="5"/>
  <c r="E129" i="5"/>
  <c r="M124" i="5"/>
  <c r="L124" i="5"/>
  <c r="I124" i="5"/>
  <c r="H124" i="5"/>
  <c r="E124" i="5"/>
  <c r="D124" i="5"/>
  <c r="M122" i="5"/>
  <c r="E122" i="5"/>
  <c r="H120" i="5"/>
  <c r="L120" i="5"/>
  <c r="D120" i="5"/>
  <c r="M129" i="5"/>
  <c r="L122" i="5"/>
  <c r="I129" i="5"/>
  <c r="H122" i="5"/>
  <c r="F122" i="5"/>
  <c r="D122" i="5"/>
  <c r="O156" i="5" l="1"/>
  <c r="C157" i="5"/>
  <c r="G162" i="5"/>
  <c r="O284" i="5"/>
  <c r="C285" i="5"/>
  <c r="D386" i="5"/>
  <c r="N180" i="10"/>
  <c r="N182" i="10"/>
  <c r="F182" i="10"/>
  <c r="N184" i="10"/>
  <c r="J184" i="10"/>
  <c r="C186" i="5"/>
  <c r="O119" i="5"/>
  <c r="C120" i="5"/>
  <c r="O121" i="5"/>
  <c r="C122" i="5"/>
  <c r="O123" i="5"/>
  <c r="C124" i="5"/>
  <c r="D126" i="5"/>
  <c r="H126" i="5"/>
  <c r="L126" i="5"/>
  <c r="L127" i="5" s="1"/>
  <c r="E126" i="5"/>
  <c r="I126" i="5"/>
  <c r="M126" i="5"/>
  <c r="F126" i="5"/>
  <c r="O126" i="5" s="1"/>
  <c r="J126" i="5"/>
  <c r="N126" i="5"/>
  <c r="C126" i="5"/>
  <c r="C228" i="5"/>
  <c r="C261" i="5"/>
  <c r="O250" i="5"/>
  <c r="O255" i="5"/>
  <c r="C256" i="5"/>
  <c r="K256" i="5"/>
  <c r="G256" i="5"/>
  <c r="D258" i="5"/>
  <c r="H258" i="5"/>
  <c r="L258" i="5"/>
  <c r="E258" i="5"/>
  <c r="I258" i="5"/>
  <c r="M258" i="5"/>
  <c r="M259" i="5" s="1"/>
  <c r="F258" i="5"/>
  <c r="J258" i="5"/>
  <c r="N258" i="5"/>
  <c r="C258" i="5"/>
  <c r="O258" i="5" s="1"/>
  <c r="L351" i="5"/>
  <c r="L353" i="5"/>
  <c r="H353" i="5"/>
  <c r="D353" i="5"/>
  <c r="L355" i="5"/>
  <c r="H355" i="5"/>
  <c r="D355" i="5"/>
  <c r="L459" i="5"/>
  <c r="H459" i="5"/>
  <c r="D459" i="5"/>
  <c r="F149" i="10"/>
  <c r="O149" i="10" s="1"/>
  <c r="G153" i="5"/>
  <c r="C159" i="5"/>
  <c r="G159" i="5"/>
  <c r="G160" i="5" s="1"/>
  <c r="K159" i="5"/>
  <c r="D159" i="5"/>
  <c r="H159" i="5"/>
  <c r="L159" i="5"/>
  <c r="L160" i="5" s="1"/>
  <c r="E159" i="5"/>
  <c r="I159" i="5"/>
  <c r="M159" i="5"/>
  <c r="N159" i="5"/>
  <c r="N160" i="5" s="1"/>
  <c r="L386" i="5"/>
  <c r="F159" i="5"/>
  <c r="O218" i="5"/>
  <c r="C219" i="5"/>
  <c r="O219" i="5" s="1"/>
  <c r="O220" i="5"/>
  <c r="C221" i="5"/>
  <c r="O222" i="5"/>
  <c r="C223" i="5"/>
  <c r="G223" i="5"/>
  <c r="D225" i="5"/>
  <c r="H225" i="5"/>
  <c r="L225" i="5"/>
  <c r="L226" i="5" s="1"/>
  <c r="E225" i="5"/>
  <c r="I225" i="5"/>
  <c r="M225" i="5"/>
  <c r="F225" i="5"/>
  <c r="F226" i="5" s="1"/>
  <c r="J225" i="5"/>
  <c r="N225" i="5"/>
  <c r="C225" i="5"/>
  <c r="L450" i="5"/>
  <c r="H450" i="5"/>
  <c r="D450" i="5"/>
  <c r="O450" i="5" s="1"/>
  <c r="L452" i="5"/>
  <c r="H452" i="5"/>
  <c r="D452" i="5"/>
  <c r="F116" i="10"/>
  <c r="O152" i="5"/>
  <c r="C153" i="5"/>
  <c r="K162" i="5"/>
  <c r="O283" i="5"/>
  <c r="C289" i="5"/>
  <c r="G285" i="5"/>
  <c r="H386" i="5"/>
  <c r="K186" i="5"/>
  <c r="G186" i="5"/>
  <c r="O187" i="5"/>
  <c r="C188" i="5"/>
  <c r="K188" i="5"/>
  <c r="G188" i="5"/>
  <c r="K190" i="5"/>
  <c r="G190" i="5"/>
  <c r="D192" i="5"/>
  <c r="D193" i="5" s="1"/>
  <c r="H192" i="5"/>
  <c r="L192" i="5"/>
  <c r="E192" i="5"/>
  <c r="I192" i="5"/>
  <c r="I193" i="5" s="1"/>
  <c r="M192" i="5"/>
  <c r="F192" i="5"/>
  <c r="J192" i="5"/>
  <c r="N192" i="5"/>
  <c r="N193" i="5" s="1"/>
  <c r="C192" i="5"/>
  <c r="K225" i="5"/>
  <c r="L318" i="5"/>
  <c r="H318" i="5"/>
  <c r="L320" i="5"/>
  <c r="H320" i="5"/>
  <c r="D320" i="5"/>
  <c r="L322" i="5"/>
  <c r="H322" i="5"/>
  <c r="D322" i="5"/>
  <c r="L393" i="5"/>
  <c r="H393" i="5"/>
  <c r="D393" i="5"/>
  <c r="D419" i="5"/>
  <c r="J189" i="10"/>
  <c r="N213" i="10"/>
  <c r="N217" i="10"/>
  <c r="F222" i="10"/>
  <c r="F314" i="10"/>
  <c r="J162" i="5"/>
  <c r="J221" i="5"/>
  <c r="J228" i="5"/>
  <c r="J261" i="5"/>
  <c r="O286" i="5"/>
  <c r="O288" i="5"/>
  <c r="O290" i="5"/>
  <c r="O316" i="5"/>
  <c r="C318" i="5"/>
  <c r="O317" i="5"/>
  <c r="O319" i="5"/>
  <c r="O321" i="5"/>
  <c r="O323" i="5"/>
  <c r="O349" i="5"/>
  <c r="O350" i="5"/>
  <c r="O352" i="5"/>
  <c r="K353" i="5"/>
  <c r="O354" i="5"/>
  <c r="O356" i="5"/>
  <c r="K360" i="5"/>
  <c r="G360" i="5"/>
  <c r="O382" i="5"/>
  <c r="O383" i="5"/>
  <c r="O385" i="5"/>
  <c r="G386" i="5"/>
  <c r="O387" i="5"/>
  <c r="G388" i="5"/>
  <c r="O389" i="5"/>
  <c r="K393" i="5"/>
  <c r="G393" i="5"/>
  <c r="O415" i="5"/>
  <c r="O416" i="5"/>
  <c r="O418" i="5"/>
  <c r="O420" i="5"/>
  <c r="O422" i="5"/>
  <c r="N426" i="5"/>
  <c r="J426" i="5"/>
  <c r="F426" i="5"/>
  <c r="O448" i="5"/>
  <c r="O449" i="5"/>
  <c r="G450" i="5"/>
  <c r="O451" i="5"/>
  <c r="G452" i="5"/>
  <c r="O453" i="5"/>
  <c r="O455" i="5"/>
  <c r="M118" i="10"/>
  <c r="I118" i="10"/>
  <c r="M123" i="10"/>
  <c r="I123" i="10"/>
  <c r="E123" i="10"/>
  <c r="M156" i="10"/>
  <c r="E156" i="10"/>
  <c r="I189" i="10"/>
  <c r="M222" i="10"/>
  <c r="I288" i="10"/>
  <c r="E288" i="10"/>
  <c r="M321" i="10"/>
  <c r="I321" i="10"/>
  <c r="E321" i="10"/>
  <c r="O474" i="4"/>
  <c r="O177" i="4"/>
  <c r="C408" i="4"/>
  <c r="O408" i="4" s="1"/>
  <c r="O374" i="4"/>
  <c r="O308" i="4"/>
  <c r="G21" i="14"/>
  <c r="E244" i="4"/>
  <c r="E245" i="4" s="1"/>
  <c r="I244" i="4"/>
  <c r="I245" i="4" s="1"/>
  <c r="M244" i="4"/>
  <c r="M245" i="4" s="1"/>
  <c r="F244" i="4"/>
  <c r="F245" i="4" s="1"/>
  <c r="J244" i="4"/>
  <c r="J245" i="4" s="1"/>
  <c r="N244" i="4"/>
  <c r="N245" i="4" s="1"/>
  <c r="G244" i="4"/>
  <c r="G245" i="4" s="1"/>
  <c r="K244" i="4"/>
  <c r="K245" i="4" s="1"/>
  <c r="C244" i="4"/>
  <c r="D244" i="4"/>
  <c r="D245" i="4" s="1"/>
  <c r="H244" i="4"/>
  <c r="H245" i="4" s="1"/>
  <c r="L244" i="4"/>
  <c r="L245" i="4" s="1"/>
  <c r="O275" i="4"/>
  <c r="N21" i="14"/>
  <c r="E442" i="4"/>
  <c r="E443" i="4" s="1"/>
  <c r="I442" i="4"/>
  <c r="I443" i="4" s="1"/>
  <c r="M442" i="4"/>
  <c r="M443" i="4" s="1"/>
  <c r="H442" i="4"/>
  <c r="H443" i="4" s="1"/>
  <c r="F442" i="4"/>
  <c r="F443" i="4" s="1"/>
  <c r="J442" i="4"/>
  <c r="J443" i="4" s="1"/>
  <c r="N442" i="4"/>
  <c r="N443" i="4" s="1"/>
  <c r="L442" i="4"/>
  <c r="L443" i="4" s="1"/>
  <c r="G442" i="4"/>
  <c r="G443" i="4" s="1"/>
  <c r="K442" i="4"/>
  <c r="K443" i="4" s="1"/>
  <c r="C442" i="4"/>
  <c r="D442" i="4"/>
  <c r="D443" i="4" s="1"/>
  <c r="O341" i="4"/>
  <c r="E306" i="2"/>
  <c r="I306" i="2"/>
  <c r="M306" i="2"/>
  <c r="L306" i="2"/>
  <c r="F306" i="2"/>
  <c r="J306" i="2"/>
  <c r="N306" i="2"/>
  <c r="D306" i="2"/>
  <c r="G306" i="2"/>
  <c r="K306" i="2"/>
  <c r="C306" i="2"/>
  <c r="H306" i="2"/>
  <c r="E174" i="2"/>
  <c r="I174" i="2"/>
  <c r="M174" i="2"/>
  <c r="L174" i="2"/>
  <c r="F174" i="2"/>
  <c r="J174" i="2"/>
  <c r="N174" i="2"/>
  <c r="D174" i="2"/>
  <c r="G174" i="2"/>
  <c r="K174" i="2"/>
  <c r="C174" i="2"/>
  <c r="H174" i="2"/>
  <c r="E417" i="10"/>
  <c r="I417" i="10"/>
  <c r="M417" i="10"/>
  <c r="L417" i="10"/>
  <c r="F417" i="10"/>
  <c r="J417" i="10"/>
  <c r="N417" i="10"/>
  <c r="H417" i="10"/>
  <c r="G417" i="10"/>
  <c r="K417" i="10"/>
  <c r="C417" i="10"/>
  <c r="D417" i="10"/>
  <c r="F189" i="10"/>
  <c r="J222" i="10"/>
  <c r="J316" i="10"/>
  <c r="J321" i="10"/>
  <c r="M162" i="5"/>
  <c r="I162" i="5"/>
  <c r="E162" i="5"/>
  <c r="J320" i="5"/>
  <c r="N355" i="5"/>
  <c r="N417" i="5"/>
  <c r="J419" i="5"/>
  <c r="J421" i="5"/>
  <c r="M426" i="5"/>
  <c r="I426" i="5"/>
  <c r="E426" i="5"/>
  <c r="F450" i="5"/>
  <c r="N459" i="5"/>
  <c r="J459" i="5"/>
  <c r="F459" i="5"/>
  <c r="L123" i="10"/>
  <c r="D123" i="10"/>
  <c r="H156" i="10"/>
  <c r="D156" i="10"/>
  <c r="L222" i="10"/>
  <c r="H222" i="10"/>
  <c r="D222" i="10"/>
  <c r="C144" i="4"/>
  <c r="O144" i="4" s="1"/>
  <c r="O441" i="4"/>
  <c r="O440" i="4"/>
  <c r="O473" i="4"/>
  <c r="E405" i="2"/>
  <c r="I405" i="2"/>
  <c r="M405" i="2"/>
  <c r="L405" i="2"/>
  <c r="F405" i="2"/>
  <c r="J405" i="2"/>
  <c r="N405" i="2"/>
  <c r="G405" i="2"/>
  <c r="K405" i="2"/>
  <c r="C405" i="2"/>
  <c r="D405" i="2"/>
  <c r="H405" i="2"/>
  <c r="E273" i="2"/>
  <c r="I273" i="2"/>
  <c r="M273" i="2"/>
  <c r="H273" i="2"/>
  <c r="F273" i="2"/>
  <c r="J273" i="2"/>
  <c r="N273" i="2"/>
  <c r="D273" i="2"/>
  <c r="G273" i="2"/>
  <c r="K273" i="2"/>
  <c r="C273" i="2"/>
  <c r="O273" i="2" s="1"/>
  <c r="L273" i="2"/>
  <c r="E141" i="2"/>
  <c r="I141" i="2"/>
  <c r="M141" i="2"/>
  <c r="H141" i="2"/>
  <c r="F141" i="2"/>
  <c r="J141" i="2"/>
  <c r="N141" i="2"/>
  <c r="D141" i="2"/>
  <c r="G141" i="2"/>
  <c r="K141" i="2"/>
  <c r="C141" i="2"/>
  <c r="O141" i="2" s="1"/>
  <c r="L141" i="2"/>
  <c r="E384" i="10"/>
  <c r="I384" i="10"/>
  <c r="M384" i="10"/>
  <c r="D384" i="10"/>
  <c r="F384" i="10"/>
  <c r="J384" i="10"/>
  <c r="N384" i="10"/>
  <c r="L384" i="10"/>
  <c r="G384" i="10"/>
  <c r="K384" i="10"/>
  <c r="C384" i="10"/>
  <c r="O384" i="10" s="1"/>
  <c r="H384" i="10"/>
  <c r="N189" i="10"/>
  <c r="J217" i="10"/>
  <c r="N222" i="10"/>
  <c r="N246" i="10"/>
  <c r="F255" i="10"/>
  <c r="N316" i="10"/>
  <c r="F321" i="10"/>
  <c r="E339" i="2"/>
  <c r="I339" i="2"/>
  <c r="M339" i="2"/>
  <c r="H339" i="2"/>
  <c r="F339" i="2"/>
  <c r="J339" i="2"/>
  <c r="N339" i="2"/>
  <c r="L339" i="2"/>
  <c r="G339" i="2"/>
  <c r="K339" i="2"/>
  <c r="C339" i="2"/>
  <c r="D339" i="2"/>
  <c r="E207" i="2"/>
  <c r="I207" i="2"/>
  <c r="M207" i="2"/>
  <c r="H207" i="2"/>
  <c r="F207" i="2"/>
  <c r="J207" i="2"/>
  <c r="N207" i="2"/>
  <c r="D207" i="2"/>
  <c r="L207" i="2"/>
  <c r="G207" i="2"/>
  <c r="K207" i="2"/>
  <c r="C207" i="2"/>
  <c r="O207" i="2" s="1"/>
  <c r="M450" i="10"/>
  <c r="H450" i="10"/>
  <c r="L450" i="10"/>
  <c r="K450" i="10"/>
  <c r="D450" i="10"/>
  <c r="I450" i="10"/>
  <c r="N450" i="10"/>
  <c r="E450" i="10"/>
  <c r="F450" i="10"/>
  <c r="J450" i="10"/>
  <c r="C450" i="10"/>
  <c r="G450" i="10"/>
  <c r="L129" i="5"/>
  <c r="H129" i="5"/>
  <c r="D129" i="5"/>
  <c r="L162" i="5"/>
  <c r="H162" i="5"/>
  <c r="D162" i="5"/>
  <c r="L195" i="5"/>
  <c r="H195" i="5"/>
  <c r="D195" i="5"/>
  <c r="L228" i="5"/>
  <c r="H228" i="5"/>
  <c r="D228" i="5"/>
  <c r="M294" i="5"/>
  <c r="I294" i="5"/>
  <c r="E294" i="5"/>
  <c r="M360" i="5"/>
  <c r="I360" i="5"/>
  <c r="M388" i="5"/>
  <c r="E388" i="5"/>
  <c r="M393" i="5"/>
  <c r="I393" i="5"/>
  <c r="E393" i="5"/>
  <c r="I459" i="5"/>
  <c r="E459" i="5"/>
  <c r="O347" i="10"/>
  <c r="C123" i="10"/>
  <c r="O112" i="10"/>
  <c r="O113" i="10"/>
  <c r="O115" i="10"/>
  <c r="O117" i="10"/>
  <c r="O119" i="10"/>
  <c r="O145" i="10"/>
  <c r="O146" i="10"/>
  <c r="O148" i="10"/>
  <c r="O150" i="10"/>
  <c r="O152" i="10"/>
  <c r="O178" i="10"/>
  <c r="O179" i="10"/>
  <c r="O181" i="10"/>
  <c r="K182" i="10"/>
  <c r="O183" i="10"/>
  <c r="O185" i="10"/>
  <c r="C222" i="10"/>
  <c r="O211" i="10"/>
  <c r="O212" i="10"/>
  <c r="O214" i="10"/>
  <c r="O216" i="10"/>
  <c r="G217" i="10"/>
  <c r="O218" i="10"/>
  <c r="G222" i="10"/>
  <c r="C250" i="10"/>
  <c r="O244" i="10"/>
  <c r="O245" i="10"/>
  <c r="K246" i="10"/>
  <c r="G246" i="10"/>
  <c r="O247" i="10"/>
  <c r="K248" i="10"/>
  <c r="G248" i="10"/>
  <c r="O249" i="10"/>
  <c r="K250" i="10"/>
  <c r="O251" i="10"/>
  <c r="K255" i="10"/>
  <c r="G255" i="10"/>
  <c r="O277" i="10"/>
  <c r="O278" i="10"/>
  <c r="O280" i="10"/>
  <c r="O282" i="10"/>
  <c r="O284" i="10"/>
  <c r="O310" i="10"/>
  <c r="O311" i="10"/>
  <c r="O313" i="10"/>
  <c r="O315" i="10"/>
  <c r="O317" i="10"/>
  <c r="O309" i="4"/>
  <c r="O276" i="4"/>
  <c r="O210" i="4"/>
  <c r="O209" i="4"/>
  <c r="F438" i="2"/>
  <c r="J438" i="2"/>
  <c r="N438" i="2"/>
  <c r="D438" i="2"/>
  <c r="M438" i="2"/>
  <c r="G438" i="2"/>
  <c r="K438" i="2"/>
  <c r="C438" i="2"/>
  <c r="E438" i="2"/>
  <c r="H438" i="2"/>
  <c r="L438" i="2"/>
  <c r="I438" i="2"/>
  <c r="O176" i="4"/>
  <c r="E372" i="2"/>
  <c r="I372" i="2"/>
  <c r="M372" i="2"/>
  <c r="L372" i="2"/>
  <c r="F372" i="2"/>
  <c r="J372" i="2"/>
  <c r="N372" i="2"/>
  <c r="H372" i="2"/>
  <c r="G372" i="2"/>
  <c r="K372" i="2"/>
  <c r="C372" i="2"/>
  <c r="D372" i="2"/>
  <c r="E240" i="2"/>
  <c r="I240" i="2"/>
  <c r="M240" i="2"/>
  <c r="H240" i="2"/>
  <c r="F240" i="2"/>
  <c r="J240" i="2"/>
  <c r="N240" i="2"/>
  <c r="D240" i="2"/>
  <c r="G240" i="2"/>
  <c r="K240" i="2"/>
  <c r="C240" i="2"/>
  <c r="L240" i="2"/>
  <c r="E108" i="2"/>
  <c r="I108" i="2"/>
  <c r="M108" i="2"/>
  <c r="D108" i="2"/>
  <c r="L108" i="2"/>
  <c r="F108" i="2"/>
  <c r="J108" i="2"/>
  <c r="N108" i="2"/>
  <c r="H108" i="2"/>
  <c r="G108" i="2"/>
  <c r="K108" i="2"/>
  <c r="C108" i="2"/>
  <c r="E351" i="10"/>
  <c r="I351" i="10"/>
  <c r="I352" i="10" s="1"/>
  <c r="M351" i="10"/>
  <c r="D351" i="10"/>
  <c r="F351" i="10"/>
  <c r="J351" i="10"/>
  <c r="J352" i="10" s="1"/>
  <c r="N351" i="10"/>
  <c r="L351" i="10"/>
  <c r="G351" i="10"/>
  <c r="K351" i="10"/>
  <c r="K352" i="10" s="1"/>
  <c r="C351" i="10"/>
  <c r="H351" i="10"/>
  <c r="O320" i="10"/>
  <c r="O287" i="10"/>
  <c r="C288" i="10"/>
  <c r="O254" i="10"/>
  <c r="O221" i="10"/>
  <c r="O188" i="10"/>
  <c r="O155" i="10"/>
  <c r="O122" i="10"/>
  <c r="O458" i="5"/>
  <c r="D426" i="5"/>
  <c r="O425" i="5"/>
  <c r="C393" i="5"/>
  <c r="O392" i="5"/>
  <c r="O359" i="5"/>
  <c r="C294" i="5"/>
  <c r="O293" i="5"/>
  <c r="O260" i="5"/>
  <c r="O227" i="5"/>
  <c r="O194" i="5"/>
  <c r="C162" i="5"/>
  <c r="O161" i="5"/>
  <c r="O128" i="5"/>
  <c r="O159" i="5"/>
  <c r="N321" i="10"/>
  <c r="F316" i="10"/>
  <c r="F312" i="10"/>
  <c r="G314" i="10"/>
  <c r="K314" i="10"/>
  <c r="G316" i="10"/>
  <c r="K321" i="10"/>
  <c r="G312" i="10"/>
  <c r="K312" i="10"/>
  <c r="C314" i="10"/>
  <c r="C316" i="10"/>
  <c r="C321" i="10"/>
  <c r="C312" i="10"/>
  <c r="G281" i="10"/>
  <c r="K281" i="10"/>
  <c r="G283" i="10"/>
  <c r="K283" i="10"/>
  <c r="G279" i="10"/>
  <c r="K288" i="10"/>
  <c r="C281" i="10"/>
  <c r="C283" i="10"/>
  <c r="J255" i="10"/>
  <c r="J246" i="10"/>
  <c r="F250" i="10"/>
  <c r="F248" i="10"/>
  <c r="J248" i="10"/>
  <c r="N248" i="10"/>
  <c r="C246" i="10"/>
  <c r="C248" i="10"/>
  <c r="E222" i="10"/>
  <c r="K213" i="10"/>
  <c r="I215" i="10"/>
  <c r="M215" i="10"/>
  <c r="G213" i="10"/>
  <c r="G215" i="10"/>
  <c r="O215" i="10" s="1"/>
  <c r="K215" i="10"/>
  <c r="C217" i="10"/>
  <c r="E182" i="10"/>
  <c r="O182" i="10" s="1"/>
  <c r="G184" i="10"/>
  <c r="O184" i="10" s="1"/>
  <c r="K189" i="10"/>
  <c r="C189" i="10"/>
  <c r="J149" i="10"/>
  <c r="K156" i="10"/>
  <c r="G149" i="10"/>
  <c r="K149" i="10"/>
  <c r="G151" i="10"/>
  <c r="K151" i="10"/>
  <c r="C156" i="10"/>
  <c r="G413" i="10"/>
  <c r="K116" i="10"/>
  <c r="G116" i="10"/>
  <c r="F118" i="10"/>
  <c r="J118" i="10"/>
  <c r="N118" i="10"/>
  <c r="F123" i="10"/>
  <c r="J123" i="10"/>
  <c r="N123" i="10"/>
  <c r="G118" i="10"/>
  <c r="K118" i="10"/>
  <c r="C387" i="10"/>
  <c r="C118" i="10"/>
  <c r="D380" i="10"/>
  <c r="H378" i="10"/>
  <c r="L380" i="10"/>
  <c r="D114" i="10"/>
  <c r="L114" i="10"/>
  <c r="H118" i="10"/>
  <c r="J279" i="10"/>
  <c r="J281" i="10"/>
  <c r="N283" i="10"/>
  <c r="N279" i="10"/>
  <c r="F288" i="10"/>
  <c r="H345" i="10"/>
  <c r="L345" i="10"/>
  <c r="G352" i="10"/>
  <c r="M352" i="10"/>
  <c r="H352" i="10"/>
  <c r="N352" i="10"/>
  <c r="F352" i="10"/>
  <c r="D352" i="10"/>
  <c r="J380" i="10"/>
  <c r="J387" i="10"/>
  <c r="E446" i="10"/>
  <c r="M446" i="10"/>
  <c r="H123" i="10"/>
  <c r="F147" i="10"/>
  <c r="J147" i="10"/>
  <c r="N147" i="10"/>
  <c r="I255" i="10"/>
  <c r="I248" i="10"/>
  <c r="E246" i="10"/>
  <c r="I246" i="10"/>
  <c r="M246" i="10"/>
  <c r="E250" i="10"/>
  <c r="I250" i="10"/>
  <c r="M250" i="10"/>
  <c r="F281" i="10"/>
  <c r="F283" i="10"/>
  <c r="L347" i="10"/>
  <c r="E352" i="10"/>
  <c r="J382" i="10"/>
  <c r="I413" i="10"/>
  <c r="M413" i="10"/>
  <c r="H114" i="10"/>
  <c r="J116" i="10"/>
  <c r="D118" i="10"/>
  <c r="L118" i="10"/>
  <c r="C147" i="10"/>
  <c r="G147" i="10"/>
  <c r="K147" i="10"/>
  <c r="L213" i="10"/>
  <c r="M248" i="10"/>
  <c r="J250" i="10"/>
  <c r="J283" i="10"/>
  <c r="J288" i="10"/>
  <c r="N288" i="10"/>
  <c r="D312" i="10"/>
  <c r="D316" i="10"/>
  <c r="H316" i="10"/>
  <c r="D321" i="10"/>
  <c r="H321" i="10"/>
  <c r="L321" i="10"/>
  <c r="D378" i="10"/>
  <c r="E413" i="10"/>
  <c r="E420" i="10"/>
  <c r="M420" i="10"/>
  <c r="E448" i="10"/>
  <c r="C382" i="10"/>
  <c r="F114" i="10"/>
  <c r="J114" i="10"/>
  <c r="N420" i="10"/>
  <c r="N114" i="10"/>
  <c r="I114" i="10"/>
  <c r="D116" i="10"/>
  <c r="O116" i="10" s="1"/>
  <c r="H116" i="10"/>
  <c r="L116" i="10"/>
  <c r="F151" i="10"/>
  <c r="O151" i="10" s="1"/>
  <c r="J151" i="10"/>
  <c r="N151" i="10"/>
  <c r="F156" i="10"/>
  <c r="J156" i="10"/>
  <c r="N156" i="10"/>
  <c r="D180" i="10"/>
  <c r="O180" i="10" s="1"/>
  <c r="D184" i="10"/>
  <c r="H184" i="10"/>
  <c r="D189" i="10"/>
  <c r="H189" i="10"/>
  <c r="L189" i="10"/>
  <c r="E213" i="10"/>
  <c r="O213" i="10" s="1"/>
  <c r="I213" i="10"/>
  <c r="M213" i="10"/>
  <c r="E248" i="10"/>
  <c r="N255" i="10"/>
  <c r="N281" i="10"/>
  <c r="H349" i="10"/>
  <c r="L352" i="10"/>
  <c r="C380" i="10"/>
  <c r="G380" i="10"/>
  <c r="H382" i="10"/>
  <c r="F420" i="10"/>
  <c r="C411" i="10"/>
  <c r="C420" i="10"/>
  <c r="C415" i="10"/>
  <c r="K413" i="10"/>
  <c r="E180" i="10"/>
  <c r="I180" i="10"/>
  <c r="M180" i="10"/>
  <c r="F213" i="10"/>
  <c r="E217" i="10"/>
  <c r="I217" i="10"/>
  <c r="M217" i="10"/>
  <c r="L283" i="10"/>
  <c r="D288" i="10"/>
  <c r="H288" i="10"/>
  <c r="L288" i="10"/>
  <c r="E312" i="10"/>
  <c r="I312" i="10"/>
  <c r="M312" i="10"/>
  <c r="E345" i="10"/>
  <c r="O345" i="10" s="1"/>
  <c r="I345" i="10"/>
  <c r="M345" i="10"/>
  <c r="I347" i="10"/>
  <c r="E380" i="10"/>
  <c r="M380" i="10"/>
  <c r="H411" i="10"/>
  <c r="L420" i="10"/>
  <c r="C114" i="10"/>
  <c r="G114" i="10"/>
  <c r="K114" i="10"/>
  <c r="E184" i="10"/>
  <c r="I184" i="10"/>
  <c r="M184" i="10"/>
  <c r="D255" i="10"/>
  <c r="H255" i="10"/>
  <c r="L255" i="10"/>
  <c r="E279" i="10"/>
  <c r="I279" i="10"/>
  <c r="O279" i="10" s="1"/>
  <c r="M279" i="10"/>
  <c r="E316" i="10"/>
  <c r="I316" i="10"/>
  <c r="M316" i="10"/>
  <c r="F354" i="10"/>
  <c r="F349" i="10"/>
  <c r="O349" i="10" s="1"/>
  <c r="N347" i="10"/>
  <c r="I380" i="10"/>
  <c r="D382" i="10"/>
  <c r="F411" i="10"/>
  <c r="N411" i="10"/>
  <c r="D354" i="10"/>
  <c r="H354" i="10"/>
  <c r="L354" i="10"/>
  <c r="J378" i="10"/>
  <c r="N378" i="10"/>
  <c r="L387" i="10"/>
  <c r="E411" i="10"/>
  <c r="M411" i="10"/>
  <c r="E378" i="10"/>
  <c r="I378" i="10"/>
  <c r="I387" i="10"/>
  <c r="H413" i="10"/>
  <c r="E415" i="10"/>
  <c r="M415" i="10"/>
  <c r="E444" i="10"/>
  <c r="E453" i="10"/>
  <c r="E452" i="5"/>
  <c r="O452" i="5" s="1"/>
  <c r="F452" i="5"/>
  <c r="J452" i="5"/>
  <c r="N452" i="5"/>
  <c r="F454" i="5"/>
  <c r="N454" i="5"/>
  <c r="J450" i="5"/>
  <c r="E419" i="5"/>
  <c r="E386" i="5"/>
  <c r="N384" i="5"/>
  <c r="F393" i="5"/>
  <c r="J393" i="5"/>
  <c r="N393" i="5"/>
  <c r="J384" i="5"/>
  <c r="F388" i="5"/>
  <c r="J388" i="5"/>
  <c r="N388" i="5"/>
  <c r="C360" i="5"/>
  <c r="I351" i="5"/>
  <c r="M351" i="5"/>
  <c r="E355" i="5"/>
  <c r="C353" i="5"/>
  <c r="K322" i="5"/>
  <c r="G320" i="5"/>
  <c r="K320" i="5"/>
  <c r="G318" i="5"/>
  <c r="C322" i="5"/>
  <c r="C320" i="5"/>
  <c r="O320" i="5" s="1"/>
  <c r="G289" i="5"/>
  <c r="K285" i="5"/>
  <c r="K289" i="5"/>
  <c r="K294" i="5"/>
  <c r="G294" i="5"/>
  <c r="G287" i="5"/>
  <c r="K287" i="5"/>
  <c r="C287" i="5"/>
  <c r="K261" i="5"/>
  <c r="K252" i="5"/>
  <c r="G254" i="5"/>
  <c r="K254" i="5"/>
  <c r="G261" i="5"/>
  <c r="C252" i="5"/>
  <c r="C254" i="5"/>
  <c r="G228" i="5"/>
  <c r="G221" i="5"/>
  <c r="K221" i="5"/>
  <c r="G219" i="5"/>
  <c r="K228" i="5"/>
  <c r="C195" i="5"/>
  <c r="F155" i="5"/>
  <c r="K153" i="5"/>
  <c r="G155" i="5"/>
  <c r="K155" i="5"/>
  <c r="C155" i="5"/>
  <c r="N129" i="5"/>
  <c r="C129" i="5"/>
  <c r="G120" i="5"/>
  <c r="G129" i="5"/>
  <c r="K120" i="5"/>
  <c r="K129" i="5"/>
  <c r="G122" i="5"/>
  <c r="K122" i="5"/>
  <c r="H160" i="5"/>
  <c r="D160" i="5"/>
  <c r="K160" i="5"/>
  <c r="I160" i="5"/>
  <c r="M160" i="5"/>
  <c r="J160" i="5"/>
  <c r="F160" i="5"/>
  <c r="E160" i="5"/>
  <c r="H127" i="5"/>
  <c r="D127" i="5"/>
  <c r="K127" i="5"/>
  <c r="G127" i="5"/>
  <c r="M127" i="5"/>
  <c r="E127" i="5"/>
  <c r="I127" i="5"/>
  <c r="J127" i="5"/>
  <c r="N127" i="5"/>
  <c r="L193" i="5"/>
  <c r="H193" i="5"/>
  <c r="K193" i="5"/>
  <c r="G193" i="5"/>
  <c r="M193" i="5"/>
  <c r="E193" i="5"/>
  <c r="F193" i="5"/>
  <c r="J193" i="5"/>
  <c r="H226" i="5"/>
  <c r="D226" i="5"/>
  <c r="K226" i="5"/>
  <c r="G226" i="5"/>
  <c r="I226" i="5"/>
  <c r="N226" i="5"/>
  <c r="M226" i="5"/>
  <c r="E226" i="5"/>
  <c r="J226" i="5"/>
  <c r="J124" i="5"/>
  <c r="J120" i="5"/>
  <c r="J190" i="5"/>
  <c r="J186" i="5"/>
  <c r="N190" i="5"/>
  <c r="N186" i="5"/>
  <c r="J188" i="5"/>
  <c r="J259" i="5"/>
  <c r="F289" i="5"/>
  <c r="F294" i="5"/>
  <c r="N289" i="5"/>
  <c r="N294" i="5"/>
  <c r="N285" i="5"/>
  <c r="F287" i="5"/>
  <c r="F129" i="5"/>
  <c r="E153" i="5"/>
  <c r="M153" i="5"/>
  <c r="I219" i="5"/>
  <c r="N287" i="5"/>
  <c r="J157" i="5"/>
  <c r="J153" i="5"/>
  <c r="N157" i="5"/>
  <c r="N153" i="5"/>
  <c r="N256" i="5"/>
  <c r="F285" i="5"/>
  <c r="C426" i="5"/>
  <c r="C419" i="5"/>
  <c r="O419" i="5" s="1"/>
  <c r="G426" i="5"/>
  <c r="G419" i="5"/>
  <c r="F124" i="5"/>
  <c r="F120" i="5"/>
  <c r="N124" i="5"/>
  <c r="N120" i="5"/>
  <c r="J122" i="5"/>
  <c r="F190" i="5"/>
  <c r="O190" i="5" s="1"/>
  <c r="F186" i="5"/>
  <c r="F252" i="5"/>
  <c r="F256" i="5"/>
  <c r="J252" i="5"/>
  <c r="J256" i="5"/>
  <c r="J289" i="5"/>
  <c r="J285" i="5"/>
  <c r="J294" i="5"/>
  <c r="J287" i="5"/>
  <c r="I153" i="5"/>
  <c r="I155" i="5"/>
  <c r="F195" i="5"/>
  <c r="N195" i="5"/>
  <c r="E219" i="5"/>
  <c r="M219" i="5"/>
  <c r="I221" i="5"/>
  <c r="N122" i="5"/>
  <c r="F157" i="5"/>
  <c r="F153" i="5"/>
  <c r="F188" i="5"/>
  <c r="N188" i="5"/>
  <c r="F223" i="5"/>
  <c r="F219" i="5"/>
  <c r="J223" i="5"/>
  <c r="J219" i="5"/>
  <c r="N223" i="5"/>
  <c r="N219" i="5"/>
  <c r="E120" i="5"/>
  <c r="I120" i="5"/>
  <c r="M120" i="5"/>
  <c r="I122" i="5"/>
  <c r="J129" i="5"/>
  <c r="E155" i="5"/>
  <c r="M155" i="5"/>
  <c r="E157" i="5"/>
  <c r="I157" i="5"/>
  <c r="M157" i="5"/>
  <c r="F162" i="5"/>
  <c r="N162" i="5"/>
  <c r="E186" i="5"/>
  <c r="I186" i="5"/>
  <c r="M186" i="5"/>
  <c r="I188" i="5"/>
  <c r="J195" i="5"/>
  <c r="E221" i="5"/>
  <c r="M221" i="5"/>
  <c r="E223" i="5"/>
  <c r="I223" i="5"/>
  <c r="M223" i="5"/>
  <c r="F228" i="5"/>
  <c r="N228" i="5"/>
  <c r="M254" i="5"/>
  <c r="M261" i="5"/>
  <c r="E252" i="5"/>
  <c r="I252" i="5"/>
  <c r="M252" i="5"/>
  <c r="J254" i="5"/>
  <c r="N254" i="5"/>
  <c r="K259" i="5"/>
  <c r="G259" i="5"/>
  <c r="N259" i="5"/>
  <c r="I259" i="5"/>
  <c r="D259" i="5"/>
  <c r="F259" i="5"/>
  <c r="H259" i="5"/>
  <c r="L259" i="5"/>
  <c r="E259" i="5"/>
  <c r="F261" i="5"/>
  <c r="N261" i="5"/>
  <c r="F322" i="5"/>
  <c r="F318" i="5"/>
  <c r="J322" i="5"/>
  <c r="J318" i="5"/>
  <c r="N322" i="5"/>
  <c r="N318" i="5"/>
  <c r="F320" i="5"/>
  <c r="N320" i="5"/>
  <c r="K419" i="5"/>
  <c r="E256" i="5"/>
  <c r="M256" i="5"/>
  <c r="J355" i="5"/>
  <c r="J353" i="5"/>
  <c r="N353" i="5"/>
  <c r="D421" i="5"/>
  <c r="D417" i="5"/>
  <c r="H421" i="5"/>
  <c r="H417" i="5"/>
  <c r="H426" i="5"/>
  <c r="L421" i="5"/>
  <c r="L417" i="5"/>
  <c r="C417" i="5"/>
  <c r="O417" i="5" s="1"/>
  <c r="G417" i="5"/>
  <c r="K417" i="5"/>
  <c r="L419" i="5"/>
  <c r="D294" i="5"/>
  <c r="H294" i="5"/>
  <c r="L294" i="5"/>
  <c r="N351" i="5"/>
  <c r="I256" i="5"/>
  <c r="F351" i="5"/>
  <c r="D261" i="5"/>
  <c r="H261" i="5"/>
  <c r="L261" i="5"/>
  <c r="E285" i="5"/>
  <c r="I285" i="5"/>
  <c r="M285" i="5"/>
  <c r="M287" i="5"/>
  <c r="E289" i="5"/>
  <c r="I289" i="5"/>
  <c r="M289" i="5"/>
  <c r="E318" i="5"/>
  <c r="I318" i="5"/>
  <c r="M318" i="5"/>
  <c r="I320" i="5"/>
  <c r="F355" i="5"/>
  <c r="H419" i="5"/>
  <c r="L426" i="5"/>
  <c r="C351" i="5"/>
  <c r="G351" i="5"/>
  <c r="K351" i="5"/>
  <c r="H351" i="5"/>
  <c r="H360" i="5"/>
  <c r="C386" i="5"/>
  <c r="K386" i="5"/>
  <c r="D454" i="5"/>
  <c r="O454" i="5" s="1"/>
  <c r="H454" i="5"/>
  <c r="L454" i="5"/>
  <c r="C459" i="5"/>
  <c r="G459" i="5"/>
  <c r="K459" i="5"/>
  <c r="C355" i="5"/>
  <c r="G355" i="5"/>
  <c r="K355" i="5"/>
  <c r="F360" i="5"/>
  <c r="J360" i="5"/>
  <c r="N360" i="5"/>
  <c r="D388" i="5"/>
  <c r="O388" i="5" s="1"/>
  <c r="D384" i="5"/>
  <c r="O384" i="5" s="1"/>
  <c r="H388" i="5"/>
  <c r="H384" i="5"/>
  <c r="L388" i="5"/>
  <c r="L384" i="5"/>
  <c r="C421" i="5"/>
  <c r="G421" i="5"/>
  <c r="K421" i="5"/>
  <c r="K450" i="5"/>
  <c r="D445" i="7"/>
  <c r="E445" i="7"/>
  <c r="F445" i="7"/>
  <c r="G445" i="7"/>
  <c r="H445" i="7"/>
  <c r="I445" i="7"/>
  <c r="J445" i="7"/>
  <c r="K445" i="7"/>
  <c r="L445" i="7"/>
  <c r="M445" i="7"/>
  <c r="N445" i="7"/>
  <c r="C445" i="7"/>
  <c r="D442" i="7"/>
  <c r="E442" i="7"/>
  <c r="F442" i="7"/>
  <c r="G442" i="7"/>
  <c r="H442" i="7"/>
  <c r="I442" i="7"/>
  <c r="J442" i="7"/>
  <c r="K442" i="7"/>
  <c r="L442" i="7"/>
  <c r="M442" i="7"/>
  <c r="N442" i="7"/>
  <c r="C442" i="7"/>
  <c r="D440" i="7"/>
  <c r="E440" i="7"/>
  <c r="F440" i="7"/>
  <c r="G440" i="7"/>
  <c r="H440" i="7"/>
  <c r="I440" i="7"/>
  <c r="J440" i="7"/>
  <c r="K440" i="7"/>
  <c r="L440" i="7"/>
  <c r="M440" i="7"/>
  <c r="N440" i="7"/>
  <c r="C440" i="7"/>
  <c r="D438" i="7"/>
  <c r="E438" i="7"/>
  <c r="F438" i="7"/>
  <c r="G438" i="7"/>
  <c r="H438" i="7"/>
  <c r="I438" i="7"/>
  <c r="J438" i="7"/>
  <c r="K438" i="7"/>
  <c r="L438" i="7"/>
  <c r="M438" i="7"/>
  <c r="N438" i="7"/>
  <c r="C438" i="7"/>
  <c r="D436" i="7"/>
  <c r="E436" i="7"/>
  <c r="F436" i="7"/>
  <c r="G436" i="7"/>
  <c r="H436" i="7"/>
  <c r="I436" i="7"/>
  <c r="J436" i="7"/>
  <c r="K436" i="7"/>
  <c r="L436" i="7"/>
  <c r="M436" i="7"/>
  <c r="N436" i="7"/>
  <c r="C436" i="7"/>
  <c r="D435" i="7"/>
  <c r="E435" i="7"/>
  <c r="F435" i="7"/>
  <c r="G435" i="7"/>
  <c r="H435" i="7"/>
  <c r="I435" i="7"/>
  <c r="J435" i="7"/>
  <c r="K435" i="7"/>
  <c r="L435" i="7"/>
  <c r="M435" i="7"/>
  <c r="N435" i="7"/>
  <c r="C435" i="7"/>
  <c r="D412" i="7"/>
  <c r="E412" i="7"/>
  <c r="F412" i="7"/>
  <c r="G412" i="7"/>
  <c r="H412" i="7"/>
  <c r="I412" i="7"/>
  <c r="J412" i="7"/>
  <c r="K412" i="7"/>
  <c r="L412" i="7"/>
  <c r="M412" i="7"/>
  <c r="N412" i="7"/>
  <c r="C412" i="7"/>
  <c r="D409" i="7"/>
  <c r="E409" i="7"/>
  <c r="F409" i="7"/>
  <c r="G409" i="7"/>
  <c r="H409" i="7"/>
  <c r="I409" i="7"/>
  <c r="J409" i="7"/>
  <c r="K409" i="7"/>
  <c r="L409" i="7"/>
  <c r="M409" i="7"/>
  <c r="N409" i="7"/>
  <c r="C409" i="7"/>
  <c r="D407" i="7"/>
  <c r="E407" i="7"/>
  <c r="F407" i="7"/>
  <c r="G407" i="7"/>
  <c r="H407" i="7"/>
  <c r="I407" i="7"/>
  <c r="J407" i="7"/>
  <c r="K407" i="7"/>
  <c r="L407" i="7"/>
  <c r="M407" i="7"/>
  <c r="N407" i="7"/>
  <c r="C407" i="7"/>
  <c r="D405" i="7"/>
  <c r="E405" i="7"/>
  <c r="F405" i="7"/>
  <c r="G405" i="7"/>
  <c r="H405" i="7"/>
  <c r="I405" i="7"/>
  <c r="J405" i="7"/>
  <c r="K405" i="7"/>
  <c r="L405" i="7"/>
  <c r="M405" i="7"/>
  <c r="N405" i="7"/>
  <c r="C405" i="7"/>
  <c r="D403" i="7"/>
  <c r="E403" i="7"/>
  <c r="F403" i="7"/>
  <c r="G403" i="7"/>
  <c r="H403" i="7"/>
  <c r="I403" i="7"/>
  <c r="J403" i="7"/>
  <c r="K403" i="7"/>
  <c r="L403" i="7"/>
  <c r="M403" i="7"/>
  <c r="N403" i="7"/>
  <c r="C403" i="7"/>
  <c r="D402" i="7"/>
  <c r="E402" i="7"/>
  <c r="F402" i="7"/>
  <c r="G402" i="7"/>
  <c r="H402" i="7"/>
  <c r="I402" i="7"/>
  <c r="J402" i="7"/>
  <c r="K402" i="7"/>
  <c r="L402" i="7"/>
  <c r="M402" i="7"/>
  <c r="N402" i="7"/>
  <c r="C402" i="7"/>
  <c r="O316" i="10" l="1"/>
  <c r="D390" i="5"/>
  <c r="D391" i="5" s="1"/>
  <c r="H390" i="5"/>
  <c r="H391" i="5" s="1"/>
  <c r="L390" i="5"/>
  <c r="L391" i="5" s="1"/>
  <c r="E390" i="5"/>
  <c r="E391" i="5" s="1"/>
  <c r="I390" i="5"/>
  <c r="I391" i="5" s="1"/>
  <c r="M390" i="5"/>
  <c r="M391" i="5" s="1"/>
  <c r="F390" i="5"/>
  <c r="F391" i="5" s="1"/>
  <c r="J390" i="5"/>
  <c r="J391" i="5" s="1"/>
  <c r="C390" i="5"/>
  <c r="N390" i="5"/>
  <c r="N391" i="5" s="1"/>
  <c r="G390" i="5"/>
  <c r="G391" i="5" s="1"/>
  <c r="K390" i="5"/>
  <c r="K391" i="5" s="1"/>
  <c r="O153" i="5"/>
  <c r="O223" i="5"/>
  <c r="O256" i="5"/>
  <c r="O254" i="5"/>
  <c r="O222" i="10"/>
  <c r="O314" i="10"/>
  <c r="O192" i="5"/>
  <c r="O250" i="10"/>
  <c r="G120" i="10"/>
  <c r="G121" i="10" s="1"/>
  <c r="K120" i="10"/>
  <c r="K121" i="10" s="1"/>
  <c r="C120" i="10"/>
  <c r="D120" i="10"/>
  <c r="D121" i="10" s="1"/>
  <c r="H120" i="10"/>
  <c r="H121" i="10" s="1"/>
  <c r="L120" i="10"/>
  <c r="L121" i="10" s="1"/>
  <c r="E120" i="10"/>
  <c r="E121" i="10" s="1"/>
  <c r="I120" i="10"/>
  <c r="I121" i="10" s="1"/>
  <c r="M120" i="10"/>
  <c r="M121" i="10" s="1"/>
  <c r="F120" i="10"/>
  <c r="F121" i="10" s="1"/>
  <c r="J120" i="10"/>
  <c r="J121" i="10" s="1"/>
  <c r="N120" i="10"/>
  <c r="N121" i="10" s="1"/>
  <c r="O450" i="10"/>
  <c r="O339" i="2"/>
  <c r="O405" i="2"/>
  <c r="D423" i="5"/>
  <c r="D424" i="5" s="1"/>
  <c r="H423" i="5"/>
  <c r="H424" i="5" s="1"/>
  <c r="M423" i="5"/>
  <c r="M424" i="5" s="1"/>
  <c r="E423" i="5"/>
  <c r="E424" i="5" s="1"/>
  <c r="I423" i="5"/>
  <c r="I424" i="5" s="1"/>
  <c r="N423" i="5"/>
  <c r="N424" i="5" s="1"/>
  <c r="F423" i="5"/>
  <c r="F424" i="5" s="1"/>
  <c r="K423" i="5"/>
  <c r="K424" i="5" s="1"/>
  <c r="C423" i="5"/>
  <c r="J423" i="5"/>
  <c r="J424" i="5" s="1"/>
  <c r="G423" i="5"/>
  <c r="G424" i="5" s="1"/>
  <c r="L423" i="5"/>
  <c r="L424" i="5" s="1"/>
  <c r="E357" i="5"/>
  <c r="E358" i="5" s="1"/>
  <c r="I357" i="5"/>
  <c r="I358" i="5" s="1"/>
  <c r="M357" i="5"/>
  <c r="M358" i="5" s="1"/>
  <c r="F357" i="5"/>
  <c r="F358" i="5" s="1"/>
  <c r="J357" i="5"/>
  <c r="J358" i="5" s="1"/>
  <c r="N357" i="5"/>
  <c r="N358" i="5" s="1"/>
  <c r="G357" i="5"/>
  <c r="G358" i="5" s="1"/>
  <c r="K357" i="5"/>
  <c r="K358" i="5" s="1"/>
  <c r="C357" i="5"/>
  <c r="H357" i="5"/>
  <c r="H358" i="5" s="1"/>
  <c r="L357" i="5"/>
  <c r="L358" i="5" s="1"/>
  <c r="D357" i="5"/>
  <c r="D358" i="5" s="1"/>
  <c r="E291" i="5"/>
  <c r="E292" i="5" s="1"/>
  <c r="I291" i="5"/>
  <c r="I292" i="5" s="1"/>
  <c r="M291" i="5"/>
  <c r="M292" i="5" s="1"/>
  <c r="F291" i="5"/>
  <c r="F292" i="5" s="1"/>
  <c r="J291" i="5"/>
  <c r="J292" i="5" s="1"/>
  <c r="N291" i="5"/>
  <c r="N292" i="5" s="1"/>
  <c r="G291" i="5"/>
  <c r="G292" i="5" s="1"/>
  <c r="K291" i="5"/>
  <c r="K292" i="5" s="1"/>
  <c r="C291" i="5"/>
  <c r="D291" i="5"/>
  <c r="D292" i="5" s="1"/>
  <c r="H291" i="5"/>
  <c r="H292" i="5" s="1"/>
  <c r="L291" i="5"/>
  <c r="L292" i="5" s="1"/>
  <c r="O188" i="5"/>
  <c r="O289" i="5"/>
  <c r="O122" i="5"/>
  <c r="G285" i="10"/>
  <c r="G286" i="10" s="1"/>
  <c r="K285" i="10"/>
  <c r="K286" i="10" s="1"/>
  <c r="C285" i="10"/>
  <c r="D285" i="10"/>
  <c r="D286" i="10" s="1"/>
  <c r="H285" i="10"/>
  <c r="H286" i="10" s="1"/>
  <c r="L285" i="10"/>
  <c r="L286" i="10" s="1"/>
  <c r="F285" i="10"/>
  <c r="F286" i="10" s="1"/>
  <c r="N285" i="10"/>
  <c r="N286" i="10" s="1"/>
  <c r="E285" i="10"/>
  <c r="E286" i="10" s="1"/>
  <c r="I285" i="10"/>
  <c r="I286" i="10" s="1"/>
  <c r="M285" i="10"/>
  <c r="M286" i="10" s="1"/>
  <c r="J285" i="10"/>
  <c r="J286" i="10" s="1"/>
  <c r="O405" i="7"/>
  <c r="O435" i="7"/>
  <c r="O436" i="7"/>
  <c r="O438" i="7"/>
  <c r="O440" i="7"/>
  <c r="O442" i="7"/>
  <c r="O155" i="5"/>
  <c r="O252" i="5"/>
  <c r="O322" i="5"/>
  <c r="O353" i="5"/>
  <c r="O114" i="10"/>
  <c r="O147" i="10"/>
  <c r="O118" i="10"/>
  <c r="O217" i="10"/>
  <c r="O248" i="10"/>
  <c r="O283" i="10"/>
  <c r="O312" i="10"/>
  <c r="O225" i="5"/>
  <c r="O108" i="2"/>
  <c r="G186" i="10"/>
  <c r="G187" i="10" s="1"/>
  <c r="K186" i="10"/>
  <c r="K187" i="10" s="1"/>
  <c r="C186" i="10"/>
  <c r="D186" i="10"/>
  <c r="D187" i="10" s="1"/>
  <c r="H186" i="10"/>
  <c r="H187" i="10" s="1"/>
  <c r="L186" i="10"/>
  <c r="L187" i="10" s="1"/>
  <c r="F186" i="10"/>
  <c r="F187" i="10" s="1"/>
  <c r="E186" i="10"/>
  <c r="E187" i="10" s="1"/>
  <c r="I186" i="10"/>
  <c r="I187" i="10" s="1"/>
  <c r="M186" i="10"/>
  <c r="M187" i="10" s="1"/>
  <c r="J186" i="10"/>
  <c r="J187" i="10" s="1"/>
  <c r="N186" i="10"/>
  <c r="N187" i="10" s="1"/>
  <c r="O221" i="5"/>
  <c r="O157" i="5"/>
  <c r="O287" i="5"/>
  <c r="G153" i="10"/>
  <c r="G154" i="10" s="1"/>
  <c r="K153" i="10"/>
  <c r="K154" i="10" s="1"/>
  <c r="C153" i="10"/>
  <c r="D153" i="10"/>
  <c r="D154" i="10" s="1"/>
  <c r="H153" i="10"/>
  <c r="H154" i="10" s="1"/>
  <c r="L153" i="10"/>
  <c r="L154" i="10" s="1"/>
  <c r="E153" i="10"/>
  <c r="E154" i="10" s="1"/>
  <c r="I153" i="10"/>
  <c r="I154" i="10" s="1"/>
  <c r="M153" i="10"/>
  <c r="M154" i="10" s="1"/>
  <c r="F153" i="10"/>
  <c r="F154" i="10" s="1"/>
  <c r="J153" i="10"/>
  <c r="J154" i="10" s="1"/>
  <c r="N153" i="10"/>
  <c r="N154" i="10" s="1"/>
  <c r="O442" i="4"/>
  <c r="C443" i="4"/>
  <c r="O443" i="4" s="1"/>
  <c r="O244" i="4"/>
  <c r="C245" i="4"/>
  <c r="O245" i="4" s="1"/>
  <c r="O402" i="7"/>
  <c r="O403" i="7"/>
  <c r="O407" i="7"/>
  <c r="O409" i="7"/>
  <c r="O421" i="5"/>
  <c r="O355" i="5"/>
  <c r="O386" i="5"/>
  <c r="O351" i="5"/>
  <c r="F127" i="5"/>
  <c r="O246" i="10"/>
  <c r="O281" i="10"/>
  <c r="O351" i="10"/>
  <c r="O240" i="2"/>
  <c r="O372" i="2"/>
  <c r="O438" i="2"/>
  <c r="G318" i="10"/>
  <c r="G319" i="10" s="1"/>
  <c r="K318" i="10"/>
  <c r="K319" i="10" s="1"/>
  <c r="C318" i="10"/>
  <c r="C319" i="10" s="1"/>
  <c r="O319" i="10" s="1"/>
  <c r="F318" i="10"/>
  <c r="F319" i="10" s="1"/>
  <c r="N318" i="10"/>
  <c r="N319" i="10" s="1"/>
  <c r="D318" i="10"/>
  <c r="D319" i="10" s="1"/>
  <c r="H318" i="10"/>
  <c r="H319" i="10" s="1"/>
  <c r="L318" i="10"/>
  <c r="L319" i="10" s="1"/>
  <c r="J318" i="10"/>
  <c r="J319" i="10" s="1"/>
  <c r="E318" i="10"/>
  <c r="E319" i="10" s="1"/>
  <c r="I318" i="10"/>
  <c r="I319" i="10" s="1"/>
  <c r="M318" i="10"/>
  <c r="M319" i="10" s="1"/>
  <c r="G252" i="10"/>
  <c r="G253" i="10" s="1"/>
  <c r="K252" i="10"/>
  <c r="C252" i="10"/>
  <c r="O252" i="10" s="1"/>
  <c r="J252" i="10"/>
  <c r="D252" i="10"/>
  <c r="H252" i="10"/>
  <c r="L252" i="10"/>
  <c r="L253" i="10" s="1"/>
  <c r="F252" i="10"/>
  <c r="E252" i="10"/>
  <c r="I252" i="10"/>
  <c r="M252" i="10"/>
  <c r="M253" i="10" s="1"/>
  <c r="N252" i="10"/>
  <c r="G219" i="10"/>
  <c r="G220" i="10" s="1"/>
  <c r="K219" i="10"/>
  <c r="C219" i="10"/>
  <c r="D219" i="10"/>
  <c r="H219" i="10"/>
  <c r="H220" i="10" s="1"/>
  <c r="L219" i="10"/>
  <c r="J219" i="10"/>
  <c r="J220" i="10" s="1"/>
  <c r="E219" i="10"/>
  <c r="I219" i="10"/>
  <c r="M219" i="10"/>
  <c r="F219" i="10"/>
  <c r="F220" i="10" s="1"/>
  <c r="N219" i="10"/>
  <c r="O417" i="10"/>
  <c r="O174" i="2"/>
  <c r="O306" i="2"/>
  <c r="E456" i="5"/>
  <c r="E457" i="5" s="1"/>
  <c r="I456" i="5"/>
  <c r="I457" i="5" s="1"/>
  <c r="M456" i="5"/>
  <c r="M457" i="5" s="1"/>
  <c r="F456" i="5"/>
  <c r="F457" i="5" s="1"/>
  <c r="J456" i="5"/>
  <c r="J457" i="5" s="1"/>
  <c r="N456" i="5"/>
  <c r="N457" i="5" s="1"/>
  <c r="G456" i="5"/>
  <c r="G457" i="5" s="1"/>
  <c r="K456" i="5"/>
  <c r="K457" i="5" s="1"/>
  <c r="C456" i="5"/>
  <c r="L456" i="5"/>
  <c r="L457" i="5" s="1"/>
  <c r="D456" i="5"/>
  <c r="D457" i="5" s="1"/>
  <c r="H456" i="5"/>
  <c r="H457" i="5" s="1"/>
  <c r="Q323" i="5"/>
  <c r="E324" i="5"/>
  <c r="E325" i="5" s="1"/>
  <c r="I324" i="5"/>
  <c r="I325" i="5" s="1"/>
  <c r="M324" i="5"/>
  <c r="M325" i="5" s="1"/>
  <c r="F324" i="5"/>
  <c r="F325" i="5" s="1"/>
  <c r="J324" i="5"/>
  <c r="J325" i="5" s="1"/>
  <c r="N324" i="5"/>
  <c r="N325" i="5" s="1"/>
  <c r="G324" i="5"/>
  <c r="G325" i="5" s="1"/>
  <c r="K324" i="5"/>
  <c r="K325" i="5" s="1"/>
  <c r="C324" i="5"/>
  <c r="L324" i="5"/>
  <c r="L325" i="5" s="1"/>
  <c r="D324" i="5"/>
  <c r="D325" i="5" s="1"/>
  <c r="H324" i="5"/>
  <c r="H325" i="5" s="1"/>
  <c r="O318" i="5"/>
  <c r="O124" i="5"/>
  <c r="O120" i="5"/>
  <c r="O186" i="5"/>
  <c r="O285" i="5"/>
  <c r="O354" i="10"/>
  <c r="O321" i="10"/>
  <c r="O288" i="10"/>
  <c r="O255" i="10"/>
  <c r="O189" i="10"/>
  <c r="O156" i="10"/>
  <c r="O123" i="10"/>
  <c r="O459" i="5"/>
  <c r="O426" i="5"/>
  <c r="O393" i="5"/>
  <c r="O360" i="5"/>
  <c r="O294" i="5"/>
  <c r="O261" i="5"/>
  <c r="O228" i="5"/>
  <c r="O195" i="5"/>
  <c r="O162" i="5"/>
  <c r="O129" i="5"/>
  <c r="O445" i="7"/>
  <c r="O412" i="7"/>
  <c r="H415" i="10"/>
  <c r="M453" i="10"/>
  <c r="F415" i="10"/>
  <c r="H420" i="10"/>
  <c r="G415" i="10"/>
  <c r="G420" i="10"/>
  <c r="G411" i="10"/>
  <c r="N415" i="10"/>
  <c r="F413" i="10"/>
  <c r="N413" i="10"/>
  <c r="E387" i="10"/>
  <c r="H387" i="10"/>
  <c r="I382" i="10"/>
  <c r="M444" i="10"/>
  <c r="D387" i="10"/>
  <c r="O387" i="10" s="1"/>
  <c r="E382" i="10"/>
  <c r="O382" i="10" s="1"/>
  <c r="D415" i="10"/>
  <c r="O415" i="10" s="1"/>
  <c r="D411" i="10"/>
  <c r="O411" i="10" s="1"/>
  <c r="J420" i="10"/>
  <c r="J413" i="10"/>
  <c r="K220" i="10"/>
  <c r="M220" i="10"/>
  <c r="L220" i="10"/>
  <c r="E220" i="10"/>
  <c r="N220" i="10"/>
  <c r="D220" i="10"/>
  <c r="I220" i="10"/>
  <c r="L411" i="10"/>
  <c r="F382" i="10"/>
  <c r="I415" i="10"/>
  <c r="K382" i="10"/>
  <c r="K378" i="10"/>
  <c r="K253" i="10"/>
  <c r="N253" i="10"/>
  <c r="I253" i="10"/>
  <c r="D253" i="10"/>
  <c r="H253" i="10"/>
  <c r="F253" i="10"/>
  <c r="E253" i="10"/>
  <c r="J253" i="10"/>
  <c r="C187" i="10"/>
  <c r="I411" i="10"/>
  <c r="J415" i="10"/>
  <c r="J411" i="10"/>
  <c r="H380" i="10"/>
  <c r="K380" i="10"/>
  <c r="M448" i="10"/>
  <c r="I420" i="10"/>
  <c r="N387" i="10"/>
  <c r="N380" i="10"/>
  <c r="L415" i="10"/>
  <c r="N382" i="10"/>
  <c r="K387" i="10"/>
  <c r="C352" i="10"/>
  <c r="O352" i="10" s="1"/>
  <c r="C286" i="10"/>
  <c r="L418" i="10"/>
  <c r="H418" i="10"/>
  <c r="D418" i="10"/>
  <c r="K418" i="10"/>
  <c r="G418" i="10"/>
  <c r="M418" i="10"/>
  <c r="E418" i="10"/>
  <c r="I418" i="10"/>
  <c r="N418" i="10"/>
  <c r="J418" i="10"/>
  <c r="F418" i="10"/>
  <c r="F387" i="10"/>
  <c r="F380" i="10"/>
  <c r="O380" i="10" s="1"/>
  <c r="C121" i="10"/>
  <c r="C154" i="10"/>
  <c r="O154" i="10" s="1"/>
  <c r="D413" i="10"/>
  <c r="F378" i="10"/>
  <c r="O378" i="10" s="1"/>
  <c r="K411" i="10"/>
  <c r="K415" i="10"/>
  <c r="K420" i="10"/>
  <c r="D420" i="10"/>
  <c r="O420" i="10" s="1"/>
  <c r="L413" i="10"/>
  <c r="M387" i="10"/>
  <c r="M378" i="10"/>
  <c r="L385" i="10"/>
  <c r="H385" i="10"/>
  <c r="D385" i="10"/>
  <c r="K385" i="10"/>
  <c r="G385" i="10"/>
  <c r="I385" i="10"/>
  <c r="J385" i="10"/>
  <c r="M385" i="10"/>
  <c r="F385" i="10"/>
  <c r="N385" i="10"/>
  <c r="E385" i="10"/>
  <c r="G378" i="10"/>
  <c r="G382" i="10"/>
  <c r="M382" i="10"/>
  <c r="L382" i="10"/>
  <c r="L378" i="10"/>
  <c r="G387" i="10"/>
  <c r="C424" i="5"/>
  <c r="O424" i="5" s="1"/>
  <c r="C127" i="5"/>
  <c r="O127" i="5" s="1"/>
  <c r="C292" i="5"/>
  <c r="C358" i="5"/>
  <c r="C391" i="5"/>
  <c r="O391" i="5" s="1"/>
  <c r="C325" i="5"/>
  <c r="C226" i="5"/>
  <c r="O226" i="5" s="1"/>
  <c r="C193" i="5"/>
  <c r="O193" i="5" s="1"/>
  <c r="C160" i="5"/>
  <c r="O160" i="5" s="1"/>
  <c r="C259" i="5"/>
  <c r="O259" i="5" s="1"/>
  <c r="C457" i="5"/>
  <c r="D379" i="7"/>
  <c r="E379" i="7"/>
  <c r="F379" i="7"/>
  <c r="G379" i="7"/>
  <c r="H379" i="7"/>
  <c r="I379" i="7"/>
  <c r="J379" i="7"/>
  <c r="K379" i="7"/>
  <c r="L379" i="7"/>
  <c r="M379" i="7"/>
  <c r="N379" i="7"/>
  <c r="C379" i="7"/>
  <c r="D376" i="7"/>
  <c r="E376" i="7"/>
  <c r="F376" i="7"/>
  <c r="G376" i="7"/>
  <c r="H376" i="7"/>
  <c r="I376" i="7"/>
  <c r="J376" i="7"/>
  <c r="K376" i="7"/>
  <c r="L376" i="7"/>
  <c r="M376" i="7"/>
  <c r="N376" i="7"/>
  <c r="C376" i="7"/>
  <c r="D374" i="7"/>
  <c r="E374" i="7"/>
  <c r="F374" i="7"/>
  <c r="G374" i="7"/>
  <c r="H374" i="7"/>
  <c r="I374" i="7"/>
  <c r="J374" i="7"/>
  <c r="K374" i="7"/>
  <c r="L374" i="7"/>
  <c r="M374" i="7"/>
  <c r="N374" i="7"/>
  <c r="C374" i="7"/>
  <c r="D372" i="7"/>
  <c r="E372" i="7"/>
  <c r="F372" i="7"/>
  <c r="G372" i="7"/>
  <c r="H372" i="7"/>
  <c r="I372" i="7"/>
  <c r="J372" i="7"/>
  <c r="K372" i="7"/>
  <c r="L372" i="7"/>
  <c r="M372" i="7"/>
  <c r="N372" i="7"/>
  <c r="C372" i="7"/>
  <c r="D370" i="7"/>
  <c r="E370" i="7"/>
  <c r="F370" i="7"/>
  <c r="G370" i="7"/>
  <c r="H370" i="7"/>
  <c r="I370" i="7"/>
  <c r="J370" i="7"/>
  <c r="K370" i="7"/>
  <c r="L370" i="7"/>
  <c r="M370" i="7"/>
  <c r="N370" i="7"/>
  <c r="C370" i="7"/>
  <c r="D369" i="7"/>
  <c r="E369" i="7"/>
  <c r="F369" i="7"/>
  <c r="G369" i="7"/>
  <c r="H369" i="7"/>
  <c r="I369" i="7"/>
  <c r="J369" i="7"/>
  <c r="K369" i="7"/>
  <c r="L369" i="7"/>
  <c r="M369" i="7"/>
  <c r="N369" i="7"/>
  <c r="C369" i="7"/>
  <c r="D346" i="7"/>
  <c r="E346" i="7"/>
  <c r="F346" i="7"/>
  <c r="G346" i="7"/>
  <c r="H346" i="7"/>
  <c r="I346" i="7"/>
  <c r="J346" i="7"/>
  <c r="K346" i="7"/>
  <c r="L346" i="7"/>
  <c r="M346" i="7"/>
  <c r="N346" i="7"/>
  <c r="C346" i="7"/>
  <c r="D343" i="7"/>
  <c r="E343" i="7"/>
  <c r="F343" i="7"/>
  <c r="G343" i="7"/>
  <c r="H343" i="7"/>
  <c r="I343" i="7"/>
  <c r="J343" i="7"/>
  <c r="K343" i="7"/>
  <c r="L343" i="7"/>
  <c r="M343" i="7"/>
  <c r="N343" i="7"/>
  <c r="C343" i="7"/>
  <c r="D341" i="7"/>
  <c r="E341" i="7"/>
  <c r="F341" i="7"/>
  <c r="G341" i="7"/>
  <c r="H341" i="7"/>
  <c r="I341" i="7"/>
  <c r="J341" i="7"/>
  <c r="K341" i="7"/>
  <c r="L341" i="7"/>
  <c r="M341" i="7"/>
  <c r="N341" i="7"/>
  <c r="C341" i="7"/>
  <c r="D339" i="7"/>
  <c r="E339" i="7"/>
  <c r="F339" i="7"/>
  <c r="G339" i="7"/>
  <c r="H339" i="7"/>
  <c r="I339" i="7"/>
  <c r="J339" i="7"/>
  <c r="K339" i="7"/>
  <c r="L339" i="7"/>
  <c r="M339" i="7"/>
  <c r="N339" i="7"/>
  <c r="C339" i="7"/>
  <c r="D337" i="7"/>
  <c r="E337" i="7"/>
  <c r="F337" i="7"/>
  <c r="G337" i="7"/>
  <c r="H337" i="7"/>
  <c r="I337" i="7"/>
  <c r="J337" i="7"/>
  <c r="K337" i="7"/>
  <c r="L337" i="7"/>
  <c r="M337" i="7"/>
  <c r="N337" i="7"/>
  <c r="C337" i="7"/>
  <c r="D336" i="7"/>
  <c r="E336" i="7"/>
  <c r="F336" i="7"/>
  <c r="G336" i="7"/>
  <c r="H336" i="7"/>
  <c r="I336" i="7"/>
  <c r="J336" i="7"/>
  <c r="K336" i="7"/>
  <c r="L336" i="7"/>
  <c r="M336" i="7"/>
  <c r="N336" i="7"/>
  <c r="C336" i="7"/>
  <c r="D310" i="7"/>
  <c r="E310" i="7"/>
  <c r="F310" i="7"/>
  <c r="G310" i="7"/>
  <c r="H310" i="7"/>
  <c r="I310" i="7"/>
  <c r="J310" i="7"/>
  <c r="K310" i="7"/>
  <c r="L310" i="7"/>
  <c r="M310" i="7"/>
  <c r="N310" i="7"/>
  <c r="C310" i="7"/>
  <c r="D308" i="7"/>
  <c r="E308" i="7"/>
  <c r="E309" i="7" s="1"/>
  <c r="F308" i="7"/>
  <c r="G308" i="7"/>
  <c r="H308" i="7"/>
  <c r="I308" i="7"/>
  <c r="J308" i="7"/>
  <c r="K308" i="7"/>
  <c r="L308" i="7"/>
  <c r="M308" i="7"/>
  <c r="M309" i="7" s="1"/>
  <c r="N308" i="7"/>
  <c r="C308" i="7"/>
  <c r="D306" i="7"/>
  <c r="E306" i="7"/>
  <c r="E307" i="7" s="1"/>
  <c r="F306" i="7"/>
  <c r="G306" i="7"/>
  <c r="H306" i="7"/>
  <c r="I306" i="7"/>
  <c r="I307" i="7" s="1"/>
  <c r="J306" i="7"/>
  <c r="K306" i="7"/>
  <c r="L306" i="7"/>
  <c r="M306" i="7"/>
  <c r="N306" i="7"/>
  <c r="C306" i="7"/>
  <c r="D304" i="7"/>
  <c r="E304" i="7"/>
  <c r="E305" i="7" s="1"/>
  <c r="F304" i="7"/>
  <c r="G304" i="7"/>
  <c r="H304" i="7"/>
  <c r="I304" i="7"/>
  <c r="I305" i="7" s="1"/>
  <c r="J304" i="7"/>
  <c r="K304" i="7"/>
  <c r="L304" i="7"/>
  <c r="M304" i="7"/>
  <c r="N304" i="7"/>
  <c r="C304" i="7"/>
  <c r="D303" i="7"/>
  <c r="E303" i="7"/>
  <c r="F303" i="7"/>
  <c r="G303" i="7"/>
  <c r="G309" i="7" s="1"/>
  <c r="H303" i="7"/>
  <c r="H305" i="7" s="1"/>
  <c r="I303" i="7"/>
  <c r="J303" i="7"/>
  <c r="K303" i="7"/>
  <c r="L303" i="7"/>
  <c r="L305" i="7" s="1"/>
  <c r="M303" i="7"/>
  <c r="N303" i="7"/>
  <c r="C303" i="7"/>
  <c r="D280" i="7"/>
  <c r="E280" i="7"/>
  <c r="F280" i="7"/>
  <c r="G280" i="7"/>
  <c r="H280" i="7"/>
  <c r="I280" i="7"/>
  <c r="J280" i="7"/>
  <c r="K280" i="7"/>
  <c r="L280" i="7"/>
  <c r="M280" i="7"/>
  <c r="N280" i="7"/>
  <c r="C280" i="7"/>
  <c r="D277" i="7"/>
  <c r="E277" i="7"/>
  <c r="F277" i="7"/>
  <c r="G277" i="7"/>
  <c r="H277" i="7"/>
  <c r="I277" i="7"/>
  <c r="J277" i="7"/>
  <c r="K277" i="7"/>
  <c r="L277" i="7"/>
  <c r="M277" i="7"/>
  <c r="N277" i="7"/>
  <c r="C277" i="7"/>
  <c r="D275" i="7"/>
  <c r="E275" i="7"/>
  <c r="E276" i="7" s="1"/>
  <c r="F275" i="7"/>
  <c r="G275" i="7"/>
  <c r="H275" i="7"/>
  <c r="I275" i="7"/>
  <c r="J275" i="7"/>
  <c r="K275" i="7"/>
  <c r="L275" i="7"/>
  <c r="M275" i="7"/>
  <c r="M276" i="7" s="1"/>
  <c r="N275" i="7"/>
  <c r="C275" i="7"/>
  <c r="D273" i="7"/>
  <c r="E273" i="7"/>
  <c r="F273" i="7"/>
  <c r="G273" i="7"/>
  <c r="H273" i="7"/>
  <c r="I273" i="7"/>
  <c r="J273" i="7"/>
  <c r="K273" i="7"/>
  <c r="L273" i="7"/>
  <c r="M273" i="7"/>
  <c r="N273" i="7"/>
  <c r="C273" i="7"/>
  <c r="D271" i="7"/>
  <c r="E271" i="7"/>
  <c r="E272" i="7" s="1"/>
  <c r="F271" i="7"/>
  <c r="G271" i="7"/>
  <c r="H271" i="7"/>
  <c r="I271" i="7"/>
  <c r="J271" i="7"/>
  <c r="K271" i="7"/>
  <c r="L271" i="7"/>
  <c r="M271" i="7"/>
  <c r="M272" i="7" s="1"/>
  <c r="N271" i="7"/>
  <c r="C271" i="7"/>
  <c r="D270" i="7"/>
  <c r="E270" i="7"/>
  <c r="F270" i="7"/>
  <c r="F274" i="7" s="1"/>
  <c r="G270" i="7"/>
  <c r="H270" i="7"/>
  <c r="I270" i="7"/>
  <c r="J270" i="7"/>
  <c r="J274" i="7" s="1"/>
  <c r="K270" i="7"/>
  <c r="L270" i="7"/>
  <c r="M270" i="7"/>
  <c r="N270" i="7"/>
  <c r="N274" i="7" s="1"/>
  <c r="C270" i="7"/>
  <c r="D247" i="7"/>
  <c r="E247" i="7"/>
  <c r="F247" i="7"/>
  <c r="G247" i="7"/>
  <c r="H247" i="7"/>
  <c r="I247" i="7"/>
  <c r="J247" i="7"/>
  <c r="K247" i="7"/>
  <c r="L247" i="7"/>
  <c r="M247" i="7"/>
  <c r="N247" i="7"/>
  <c r="C247" i="7"/>
  <c r="D244" i="7"/>
  <c r="E244" i="7"/>
  <c r="F244" i="7"/>
  <c r="G244" i="7"/>
  <c r="H244" i="7"/>
  <c r="I244" i="7"/>
  <c r="J244" i="7"/>
  <c r="K244" i="7"/>
  <c r="L244" i="7"/>
  <c r="M244" i="7"/>
  <c r="N244" i="7"/>
  <c r="C244" i="7"/>
  <c r="D242" i="7"/>
  <c r="E242" i="7"/>
  <c r="E243" i="7" s="1"/>
  <c r="F242" i="7"/>
  <c r="G242" i="7"/>
  <c r="H242" i="7"/>
  <c r="I242" i="7"/>
  <c r="J242" i="7"/>
  <c r="K242" i="7"/>
  <c r="L242" i="7"/>
  <c r="M242" i="7"/>
  <c r="M243" i="7" s="1"/>
  <c r="N242" i="7"/>
  <c r="C242" i="7"/>
  <c r="D240" i="7"/>
  <c r="E240" i="7"/>
  <c r="F240" i="7"/>
  <c r="G240" i="7"/>
  <c r="H240" i="7"/>
  <c r="I240" i="7"/>
  <c r="J240" i="7"/>
  <c r="K240" i="7"/>
  <c r="L240" i="7"/>
  <c r="M240" i="7"/>
  <c r="N240" i="7"/>
  <c r="C240" i="7"/>
  <c r="D238" i="7"/>
  <c r="E238" i="7"/>
  <c r="E239" i="7" s="1"/>
  <c r="F238" i="7"/>
  <c r="G238" i="7"/>
  <c r="H238" i="7"/>
  <c r="I238" i="7"/>
  <c r="J238" i="7"/>
  <c r="K238" i="7"/>
  <c r="L238" i="7"/>
  <c r="M238" i="7"/>
  <c r="N238" i="7"/>
  <c r="C238" i="7"/>
  <c r="D237" i="7"/>
  <c r="E237" i="7"/>
  <c r="F237" i="7"/>
  <c r="G237" i="7"/>
  <c r="G248" i="7" s="1"/>
  <c r="H237" i="7"/>
  <c r="I237" i="7"/>
  <c r="J237" i="7"/>
  <c r="K237" i="7"/>
  <c r="L237" i="7"/>
  <c r="M237" i="7"/>
  <c r="N237" i="7"/>
  <c r="N241" i="7" s="1"/>
  <c r="C237" i="7"/>
  <c r="D214" i="7"/>
  <c r="E214" i="7"/>
  <c r="F214" i="7"/>
  <c r="G214" i="7"/>
  <c r="H214" i="7"/>
  <c r="I214" i="7"/>
  <c r="J214" i="7"/>
  <c r="K214" i="7"/>
  <c r="L214" i="7"/>
  <c r="M214" i="7"/>
  <c r="N214" i="7"/>
  <c r="C214" i="7"/>
  <c r="D211" i="7"/>
  <c r="E211" i="7"/>
  <c r="F211" i="7"/>
  <c r="G211" i="7"/>
  <c r="H211" i="7"/>
  <c r="I211" i="7"/>
  <c r="J211" i="7"/>
  <c r="K211" i="7"/>
  <c r="L211" i="7"/>
  <c r="M211" i="7"/>
  <c r="N211" i="7"/>
  <c r="C211" i="7"/>
  <c r="D209" i="7"/>
  <c r="E209" i="7"/>
  <c r="F209" i="7"/>
  <c r="G209" i="7"/>
  <c r="H209" i="7"/>
  <c r="I209" i="7"/>
  <c r="J209" i="7"/>
  <c r="K209" i="7"/>
  <c r="L209" i="7"/>
  <c r="M209" i="7"/>
  <c r="N209" i="7"/>
  <c r="C209" i="7"/>
  <c r="D207" i="7"/>
  <c r="E207" i="7"/>
  <c r="F207" i="7"/>
  <c r="G207" i="7"/>
  <c r="H207" i="7"/>
  <c r="I207" i="7"/>
  <c r="J207" i="7"/>
  <c r="K207" i="7"/>
  <c r="L207" i="7"/>
  <c r="M207" i="7"/>
  <c r="N207" i="7"/>
  <c r="C207" i="7"/>
  <c r="D205" i="7"/>
  <c r="E205" i="7"/>
  <c r="F205" i="7"/>
  <c r="G205" i="7"/>
  <c r="H205" i="7"/>
  <c r="I205" i="7"/>
  <c r="I206" i="7" s="1"/>
  <c r="J205" i="7"/>
  <c r="K205" i="7"/>
  <c r="L205" i="7"/>
  <c r="M205" i="7"/>
  <c r="N205" i="7"/>
  <c r="C205" i="7"/>
  <c r="D204" i="7"/>
  <c r="E204" i="7"/>
  <c r="F204" i="7"/>
  <c r="G204" i="7"/>
  <c r="H204" i="7"/>
  <c r="I204" i="7"/>
  <c r="J204" i="7"/>
  <c r="K204" i="7"/>
  <c r="L204" i="7"/>
  <c r="M204" i="7"/>
  <c r="M206" i="7" s="1"/>
  <c r="N204" i="7"/>
  <c r="C204" i="7"/>
  <c r="D181" i="7"/>
  <c r="D182" i="7" s="1"/>
  <c r="E181" i="7"/>
  <c r="F181" i="7"/>
  <c r="G181" i="7"/>
  <c r="H181" i="7"/>
  <c r="H182" i="7" s="1"/>
  <c r="I181" i="7"/>
  <c r="J181" i="7"/>
  <c r="K181" i="7"/>
  <c r="L181" i="7"/>
  <c r="L182" i="7" s="1"/>
  <c r="M181" i="7"/>
  <c r="N181" i="7"/>
  <c r="C181" i="7"/>
  <c r="D178" i="7"/>
  <c r="E178" i="7"/>
  <c r="F178" i="7"/>
  <c r="G178" i="7"/>
  <c r="H178" i="7"/>
  <c r="I178" i="7"/>
  <c r="J178" i="7"/>
  <c r="K178" i="7"/>
  <c r="L178" i="7"/>
  <c r="M178" i="7"/>
  <c r="N178" i="7"/>
  <c r="C178" i="7"/>
  <c r="O178" i="7" s="1"/>
  <c r="F179" i="7" s="1"/>
  <c r="D176" i="7"/>
  <c r="E176" i="7"/>
  <c r="F176" i="7"/>
  <c r="G176" i="7"/>
  <c r="G177" i="7" s="1"/>
  <c r="H176" i="7"/>
  <c r="I176" i="7"/>
  <c r="J176" i="7"/>
  <c r="K176" i="7"/>
  <c r="K177" i="7" s="1"/>
  <c r="L176" i="7"/>
  <c r="M176" i="7"/>
  <c r="N176" i="7"/>
  <c r="C176" i="7"/>
  <c r="O176" i="7" s="1"/>
  <c r="D174" i="7"/>
  <c r="E174" i="7"/>
  <c r="F174" i="7"/>
  <c r="G174" i="7"/>
  <c r="G175" i="7" s="1"/>
  <c r="H174" i="7"/>
  <c r="I174" i="7"/>
  <c r="J174" i="7"/>
  <c r="K174" i="7"/>
  <c r="L174" i="7"/>
  <c r="M174" i="7"/>
  <c r="N174" i="7"/>
  <c r="C174" i="7"/>
  <c r="O174" i="7" s="1"/>
  <c r="D172" i="7"/>
  <c r="E172" i="7"/>
  <c r="F172" i="7"/>
  <c r="G172" i="7"/>
  <c r="G173" i="7" s="1"/>
  <c r="H172" i="7"/>
  <c r="I172" i="7"/>
  <c r="J172" i="7"/>
  <c r="K172" i="7"/>
  <c r="L172" i="7"/>
  <c r="M172" i="7"/>
  <c r="N172" i="7"/>
  <c r="C172" i="7"/>
  <c r="O172" i="7" s="1"/>
  <c r="D171" i="7"/>
  <c r="E171" i="7"/>
  <c r="E175" i="7" s="1"/>
  <c r="F171" i="7"/>
  <c r="G171" i="7"/>
  <c r="H171" i="7"/>
  <c r="I171" i="7"/>
  <c r="J171" i="7"/>
  <c r="K171" i="7"/>
  <c r="L171" i="7"/>
  <c r="M171" i="7"/>
  <c r="N171" i="7"/>
  <c r="C171" i="7"/>
  <c r="O171" i="7" s="1"/>
  <c r="D148" i="7"/>
  <c r="E148" i="7"/>
  <c r="F148" i="7"/>
  <c r="G148" i="7"/>
  <c r="H148" i="7"/>
  <c r="I148" i="7"/>
  <c r="J148" i="7"/>
  <c r="K148" i="7"/>
  <c r="L148" i="7"/>
  <c r="M148" i="7"/>
  <c r="N148" i="7"/>
  <c r="C148" i="7"/>
  <c r="D145" i="7"/>
  <c r="E145" i="7"/>
  <c r="F145" i="7"/>
  <c r="G145" i="7"/>
  <c r="H145" i="7"/>
  <c r="I145" i="7"/>
  <c r="J145" i="7"/>
  <c r="K145" i="7"/>
  <c r="L145" i="7"/>
  <c r="M145" i="7"/>
  <c r="N145" i="7"/>
  <c r="C145" i="7"/>
  <c r="O145" i="7" s="1"/>
  <c r="D146" i="7" s="1"/>
  <c r="D143" i="7"/>
  <c r="E143" i="7"/>
  <c r="F143" i="7"/>
  <c r="G143" i="7"/>
  <c r="H143" i="7"/>
  <c r="I143" i="7"/>
  <c r="J143" i="7"/>
  <c r="K143" i="7"/>
  <c r="L143" i="7"/>
  <c r="M143" i="7"/>
  <c r="N143" i="7"/>
  <c r="C143" i="7"/>
  <c r="O143" i="7" s="1"/>
  <c r="D141" i="7"/>
  <c r="E141" i="7"/>
  <c r="F141" i="7"/>
  <c r="G141" i="7"/>
  <c r="H141" i="7"/>
  <c r="I141" i="7"/>
  <c r="J141" i="7"/>
  <c r="K141" i="7"/>
  <c r="L141" i="7"/>
  <c r="M141" i="7"/>
  <c r="N141" i="7"/>
  <c r="C141" i="7"/>
  <c r="O141" i="7" s="1"/>
  <c r="D139" i="7"/>
  <c r="E139" i="7"/>
  <c r="F139" i="7"/>
  <c r="G139" i="7"/>
  <c r="H139" i="7"/>
  <c r="I139" i="7"/>
  <c r="I140" i="7" s="1"/>
  <c r="J139" i="7"/>
  <c r="K139" i="7"/>
  <c r="L139" i="7"/>
  <c r="M139" i="7"/>
  <c r="N139" i="7"/>
  <c r="C139" i="7"/>
  <c r="O139" i="7" s="1"/>
  <c r="D138" i="7"/>
  <c r="E138" i="7"/>
  <c r="F138" i="7"/>
  <c r="G138" i="7"/>
  <c r="H138" i="7"/>
  <c r="I138" i="7"/>
  <c r="I149" i="7" s="1"/>
  <c r="J138" i="7"/>
  <c r="K138" i="7"/>
  <c r="K149" i="7" s="1"/>
  <c r="L138" i="7"/>
  <c r="M138" i="7"/>
  <c r="N138" i="7"/>
  <c r="C138" i="7"/>
  <c r="O138" i="7" s="1"/>
  <c r="D115" i="7"/>
  <c r="E115" i="7"/>
  <c r="F115" i="7"/>
  <c r="G115" i="7"/>
  <c r="H115" i="7"/>
  <c r="J115" i="7"/>
  <c r="J116" i="7" s="1"/>
  <c r="K115" i="7"/>
  <c r="L115" i="7"/>
  <c r="L116" i="7" s="1"/>
  <c r="M115" i="7"/>
  <c r="C115" i="7"/>
  <c r="D112" i="7"/>
  <c r="E112" i="7"/>
  <c r="F112" i="7"/>
  <c r="G112" i="7"/>
  <c r="H112" i="7"/>
  <c r="I112" i="7"/>
  <c r="J112" i="7"/>
  <c r="K112" i="7"/>
  <c r="L112" i="7"/>
  <c r="M112" i="7"/>
  <c r="N112" i="7"/>
  <c r="C112" i="7"/>
  <c r="D110" i="7"/>
  <c r="E110" i="7"/>
  <c r="F110" i="7"/>
  <c r="G110" i="7"/>
  <c r="H110" i="7"/>
  <c r="I110" i="7"/>
  <c r="J110" i="7"/>
  <c r="K110" i="7"/>
  <c r="L110" i="7"/>
  <c r="M110" i="7"/>
  <c r="N110" i="7"/>
  <c r="C110" i="7"/>
  <c r="D108" i="7"/>
  <c r="E108" i="7"/>
  <c r="F108" i="7"/>
  <c r="G108" i="7"/>
  <c r="H108" i="7"/>
  <c r="I108" i="7"/>
  <c r="J108" i="7"/>
  <c r="K108" i="7"/>
  <c r="L108" i="7"/>
  <c r="M108" i="7"/>
  <c r="N108" i="7"/>
  <c r="C108" i="7"/>
  <c r="D106" i="7"/>
  <c r="E106" i="7"/>
  <c r="F106" i="7"/>
  <c r="G106" i="7"/>
  <c r="H106" i="7"/>
  <c r="I106" i="7"/>
  <c r="J106" i="7"/>
  <c r="K106" i="7"/>
  <c r="L106" i="7"/>
  <c r="M106" i="7"/>
  <c r="N106" i="7"/>
  <c r="C106" i="7"/>
  <c r="D105" i="7"/>
  <c r="E105" i="7"/>
  <c r="F105" i="7"/>
  <c r="G105" i="7"/>
  <c r="H105" i="7"/>
  <c r="I105" i="7"/>
  <c r="J105" i="7"/>
  <c r="K105" i="7"/>
  <c r="L105" i="7"/>
  <c r="M105" i="7"/>
  <c r="N105" i="7"/>
  <c r="C105" i="7"/>
  <c r="L309" i="7"/>
  <c r="H309" i="7"/>
  <c r="D309" i="7"/>
  <c r="M307" i="7"/>
  <c r="K307" i="7"/>
  <c r="M305" i="7"/>
  <c r="D305" i="7"/>
  <c r="K309" i="7"/>
  <c r="C309" i="7"/>
  <c r="L281" i="7"/>
  <c r="H281" i="7"/>
  <c r="L276" i="7"/>
  <c r="H276" i="7"/>
  <c r="D276" i="7"/>
  <c r="I276" i="7"/>
  <c r="C276" i="7"/>
  <c r="L274" i="7"/>
  <c r="I274" i="7"/>
  <c r="H274" i="7"/>
  <c r="D274" i="7"/>
  <c r="C274" i="7"/>
  <c r="L272" i="7"/>
  <c r="H272" i="7"/>
  <c r="D272" i="7"/>
  <c r="I272" i="7"/>
  <c r="C272" i="7"/>
  <c r="D248" i="7"/>
  <c r="L243" i="7"/>
  <c r="H243" i="7"/>
  <c r="D243" i="7"/>
  <c r="I243" i="7"/>
  <c r="C243" i="7"/>
  <c r="L241" i="7"/>
  <c r="I241" i="7"/>
  <c r="H241" i="7"/>
  <c r="D241" i="7"/>
  <c r="C241" i="7"/>
  <c r="L239" i="7"/>
  <c r="H239" i="7"/>
  <c r="D239" i="7"/>
  <c r="C239" i="7"/>
  <c r="N215" i="7"/>
  <c r="J215" i="7"/>
  <c r="N210" i="7"/>
  <c r="J210" i="7"/>
  <c r="F210" i="7"/>
  <c r="J208" i="7"/>
  <c r="L208" i="7"/>
  <c r="H208" i="7"/>
  <c r="N206" i="7"/>
  <c r="G206" i="7"/>
  <c r="E206" i="7"/>
  <c r="C206" i="7"/>
  <c r="L206" i="7"/>
  <c r="H206" i="7"/>
  <c r="F208" i="7"/>
  <c r="D210" i="7"/>
  <c r="C208" i="7"/>
  <c r="L177" i="7"/>
  <c r="H177" i="7"/>
  <c r="D177" i="7"/>
  <c r="L173" i="7"/>
  <c r="K173" i="7"/>
  <c r="H173" i="7"/>
  <c r="D173" i="7"/>
  <c r="C173" i="7"/>
  <c r="I173" i="7"/>
  <c r="N177" i="7"/>
  <c r="M175" i="7"/>
  <c r="L175" i="7"/>
  <c r="J177" i="7"/>
  <c r="I175" i="7"/>
  <c r="H175" i="7"/>
  <c r="F177" i="7"/>
  <c r="D175" i="7"/>
  <c r="L144" i="7"/>
  <c r="H144" i="7"/>
  <c r="D144" i="7"/>
  <c r="L140" i="7"/>
  <c r="H140" i="7"/>
  <c r="D140" i="7"/>
  <c r="M140" i="7"/>
  <c r="E140" i="7"/>
  <c r="L142" i="7"/>
  <c r="J144" i="7"/>
  <c r="H142" i="7"/>
  <c r="F142" i="7"/>
  <c r="D142" i="7"/>
  <c r="N116" i="7"/>
  <c r="L111" i="7"/>
  <c r="H111" i="7"/>
  <c r="D111" i="7"/>
  <c r="C111" i="7"/>
  <c r="L107" i="7"/>
  <c r="H107" i="7"/>
  <c r="D107" i="7"/>
  <c r="D452" i="13"/>
  <c r="E452" i="13"/>
  <c r="F452" i="13"/>
  <c r="G452" i="13"/>
  <c r="H452" i="13"/>
  <c r="I452" i="13"/>
  <c r="J452" i="13"/>
  <c r="K452" i="13"/>
  <c r="L452" i="13"/>
  <c r="M452" i="13"/>
  <c r="N452" i="13"/>
  <c r="C452" i="13"/>
  <c r="D449" i="13"/>
  <c r="E449" i="13"/>
  <c r="F449" i="13"/>
  <c r="G449" i="13"/>
  <c r="H449" i="13"/>
  <c r="I449" i="13"/>
  <c r="J449" i="13"/>
  <c r="K449" i="13"/>
  <c r="L449" i="13"/>
  <c r="M449" i="13"/>
  <c r="N449" i="13"/>
  <c r="C449" i="13"/>
  <c r="D447" i="13"/>
  <c r="E447" i="13"/>
  <c r="F447" i="13"/>
  <c r="F448" i="13" s="1"/>
  <c r="G447" i="13"/>
  <c r="H447" i="13"/>
  <c r="I447" i="13"/>
  <c r="J447" i="13"/>
  <c r="J448" i="13" s="1"/>
  <c r="K447" i="13"/>
  <c r="L447" i="13"/>
  <c r="M447" i="13"/>
  <c r="N447" i="13"/>
  <c r="N448" i="13" s="1"/>
  <c r="C447" i="13"/>
  <c r="D445" i="13"/>
  <c r="E445" i="13"/>
  <c r="F445" i="13"/>
  <c r="G445" i="13"/>
  <c r="H445" i="13"/>
  <c r="I445" i="13"/>
  <c r="J445" i="13"/>
  <c r="J446" i="13" s="1"/>
  <c r="K445" i="13"/>
  <c r="L445" i="13"/>
  <c r="M445" i="13"/>
  <c r="N445" i="13"/>
  <c r="C445" i="13"/>
  <c r="D443" i="13"/>
  <c r="E443" i="13"/>
  <c r="F443" i="13"/>
  <c r="F444" i="13" s="1"/>
  <c r="G443" i="13"/>
  <c r="H443" i="13"/>
  <c r="I443" i="13"/>
  <c r="J443" i="13"/>
  <c r="K443" i="13"/>
  <c r="L443" i="13"/>
  <c r="M443" i="13"/>
  <c r="N443" i="13"/>
  <c r="N444" i="13" s="1"/>
  <c r="C443" i="13"/>
  <c r="D442" i="13"/>
  <c r="E442" i="13"/>
  <c r="F442" i="13"/>
  <c r="G442" i="13"/>
  <c r="G444" i="13" s="1"/>
  <c r="H442" i="13"/>
  <c r="I442" i="13"/>
  <c r="I446" i="13" s="1"/>
  <c r="J442" i="13"/>
  <c r="K442" i="13"/>
  <c r="K448" i="13" s="1"/>
  <c r="L442" i="13"/>
  <c r="M442" i="13"/>
  <c r="N442" i="13"/>
  <c r="C442" i="13"/>
  <c r="D419" i="13"/>
  <c r="E419" i="13"/>
  <c r="F419" i="13"/>
  <c r="G419" i="13"/>
  <c r="H419" i="13"/>
  <c r="I419" i="13"/>
  <c r="J419" i="13"/>
  <c r="K419" i="13"/>
  <c r="L419" i="13"/>
  <c r="M419" i="13"/>
  <c r="N419" i="13"/>
  <c r="C419" i="13"/>
  <c r="D416" i="13"/>
  <c r="E416" i="13"/>
  <c r="F416" i="13"/>
  <c r="G416" i="13"/>
  <c r="H416" i="13"/>
  <c r="I416" i="13"/>
  <c r="J416" i="13"/>
  <c r="K416" i="13"/>
  <c r="L416" i="13"/>
  <c r="M416" i="13"/>
  <c r="N416" i="13"/>
  <c r="C416" i="13"/>
  <c r="D414" i="13"/>
  <c r="E414" i="13"/>
  <c r="F414" i="13"/>
  <c r="G414" i="13"/>
  <c r="H414" i="13"/>
  <c r="I414" i="13"/>
  <c r="J414" i="13"/>
  <c r="J415" i="13" s="1"/>
  <c r="K414" i="13"/>
  <c r="L414" i="13"/>
  <c r="M414" i="13"/>
  <c r="N414" i="13"/>
  <c r="C414" i="13"/>
  <c r="D412" i="13"/>
  <c r="E412" i="13"/>
  <c r="F412" i="13"/>
  <c r="F413" i="13" s="1"/>
  <c r="G412" i="13"/>
  <c r="H412" i="13"/>
  <c r="I412" i="13"/>
  <c r="J412" i="13"/>
  <c r="J413" i="13" s="1"/>
  <c r="K412" i="13"/>
  <c r="L412" i="13"/>
  <c r="M412" i="13"/>
  <c r="N412" i="13"/>
  <c r="N413" i="13" s="1"/>
  <c r="C412" i="13"/>
  <c r="D410" i="13"/>
  <c r="E410" i="13"/>
  <c r="F410" i="13"/>
  <c r="F411" i="13" s="1"/>
  <c r="G410" i="13"/>
  <c r="H410" i="13"/>
  <c r="I410" i="13"/>
  <c r="J410" i="13"/>
  <c r="K410" i="13"/>
  <c r="L410" i="13"/>
  <c r="M410" i="13"/>
  <c r="N410" i="13"/>
  <c r="N411" i="13" s="1"/>
  <c r="C410" i="13"/>
  <c r="D409" i="13"/>
  <c r="E409" i="13"/>
  <c r="F409" i="13"/>
  <c r="G409" i="13"/>
  <c r="H409" i="13"/>
  <c r="I409" i="13"/>
  <c r="J409" i="13"/>
  <c r="K409" i="13"/>
  <c r="L409" i="13"/>
  <c r="M409" i="13"/>
  <c r="N409" i="13"/>
  <c r="C409" i="13"/>
  <c r="D386" i="13"/>
  <c r="E386" i="13"/>
  <c r="F386" i="13"/>
  <c r="G386" i="13"/>
  <c r="H386" i="13"/>
  <c r="I386" i="13"/>
  <c r="J386" i="13"/>
  <c r="K386" i="13"/>
  <c r="L386" i="13"/>
  <c r="M386" i="13"/>
  <c r="N386" i="13"/>
  <c r="C386" i="13"/>
  <c r="D383" i="13"/>
  <c r="E383" i="13"/>
  <c r="F383" i="13"/>
  <c r="G383" i="13"/>
  <c r="H383" i="13"/>
  <c r="I383" i="13"/>
  <c r="J383" i="13"/>
  <c r="K383" i="13"/>
  <c r="L383" i="13"/>
  <c r="M383" i="13"/>
  <c r="N383" i="13"/>
  <c r="C383" i="13"/>
  <c r="D381" i="13"/>
  <c r="E381" i="13"/>
  <c r="F381" i="13"/>
  <c r="F382" i="13" s="1"/>
  <c r="G381" i="13"/>
  <c r="H381" i="13"/>
  <c r="I381" i="13"/>
  <c r="J381" i="13"/>
  <c r="J382" i="13" s="1"/>
  <c r="K381" i="13"/>
  <c r="L381" i="13"/>
  <c r="M381" i="13"/>
  <c r="N381" i="13"/>
  <c r="N382" i="13" s="1"/>
  <c r="C381" i="13"/>
  <c r="D379" i="13"/>
  <c r="E379" i="13"/>
  <c r="F379" i="13"/>
  <c r="F380" i="13" s="1"/>
  <c r="G379" i="13"/>
  <c r="H379" i="13"/>
  <c r="I379" i="13"/>
  <c r="J379" i="13"/>
  <c r="K379" i="13"/>
  <c r="L379" i="13"/>
  <c r="M379" i="13"/>
  <c r="N379" i="13"/>
  <c r="N380" i="13" s="1"/>
  <c r="C379" i="13"/>
  <c r="D377" i="13"/>
  <c r="E377" i="13"/>
  <c r="F377" i="13"/>
  <c r="G377" i="13"/>
  <c r="H377" i="13"/>
  <c r="I377" i="13"/>
  <c r="J377" i="13"/>
  <c r="J378" i="13" s="1"/>
  <c r="K377" i="13"/>
  <c r="L377" i="13"/>
  <c r="M377" i="13"/>
  <c r="N377" i="13"/>
  <c r="C377" i="13"/>
  <c r="D376" i="13"/>
  <c r="E376" i="13"/>
  <c r="F376" i="13"/>
  <c r="G376" i="13"/>
  <c r="G380" i="13" s="1"/>
  <c r="H376" i="13"/>
  <c r="I376" i="13"/>
  <c r="J376" i="13"/>
  <c r="K376" i="13"/>
  <c r="K378" i="13" s="1"/>
  <c r="L376" i="13"/>
  <c r="M376" i="13"/>
  <c r="N376" i="13"/>
  <c r="C376" i="13"/>
  <c r="D353" i="13"/>
  <c r="E353" i="13"/>
  <c r="F353" i="13"/>
  <c r="G353" i="13"/>
  <c r="H353" i="13"/>
  <c r="I353" i="13"/>
  <c r="J353" i="13"/>
  <c r="K353" i="13"/>
  <c r="L353" i="13"/>
  <c r="M353" i="13"/>
  <c r="N353" i="13"/>
  <c r="C353" i="13"/>
  <c r="D350" i="13"/>
  <c r="E350" i="13"/>
  <c r="F350" i="13"/>
  <c r="G350" i="13"/>
  <c r="H350" i="13"/>
  <c r="I350" i="13"/>
  <c r="J350" i="13"/>
  <c r="K350" i="13"/>
  <c r="L350" i="13"/>
  <c r="M350" i="13"/>
  <c r="N350" i="13"/>
  <c r="C350" i="13"/>
  <c r="D348" i="13"/>
  <c r="E348" i="13"/>
  <c r="F348" i="13"/>
  <c r="G348" i="13"/>
  <c r="H348" i="13"/>
  <c r="I348" i="13"/>
  <c r="J348" i="13"/>
  <c r="K348" i="13"/>
  <c r="L348" i="13"/>
  <c r="M348" i="13"/>
  <c r="N348" i="13"/>
  <c r="C348" i="13"/>
  <c r="D346" i="13"/>
  <c r="E346" i="13"/>
  <c r="F346" i="13"/>
  <c r="G346" i="13"/>
  <c r="H346" i="13"/>
  <c r="I346" i="13"/>
  <c r="J346" i="13"/>
  <c r="K346" i="13"/>
  <c r="L346" i="13"/>
  <c r="M346" i="13"/>
  <c r="N346" i="13"/>
  <c r="C346" i="13"/>
  <c r="D344" i="13"/>
  <c r="E344" i="13"/>
  <c r="F344" i="13"/>
  <c r="F345" i="13" s="1"/>
  <c r="G344" i="13"/>
  <c r="H344" i="13"/>
  <c r="I344" i="13"/>
  <c r="J344" i="13"/>
  <c r="K344" i="13"/>
  <c r="L344" i="13"/>
  <c r="M344" i="13"/>
  <c r="N344" i="13"/>
  <c r="N345" i="13" s="1"/>
  <c r="C344" i="13"/>
  <c r="D343" i="13"/>
  <c r="E343" i="13"/>
  <c r="F343" i="13"/>
  <c r="F354" i="13" s="1"/>
  <c r="G343" i="13"/>
  <c r="H343" i="13"/>
  <c r="I343" i="13"/>
  <c r="J343" i="13"/>
  <c r="K343" i="13"/>
  <c r="L343" i="13"/>
  <c r="M343" i="13"/>
  <c r="N343" i="13"/>
  <c r="N354" i="13" s="1"/>
  <c r="C343" i="13"/>
  <c r="D320" i="13"/>
  <c r="E320" i="13"/>
  <c r="F320" i="13"/>
  <c r="G320" i="13"/>
  <c r="H320" i="13"/>
  <c r="I320" i="13"/>
  <c r="J320" i="13"/>
  <c r="K320" i="13"/>
  <c r="L320" i="13"/>
  <c r="M320" i="13"/>
  <c r="N320" i="13"/>
  <c r="C320" i="13"/>
  <c r="D317" i="13"/>
  <c r="E317" i="13"/>
  <c r="F317" i="13"/>
  <c r="G317" i="13"/>
  <c r="H317" i="13"/>
  <c r="I317" i="13"/>
  <c r="J317" i="13"/>
  <c r="K317" i="13"/>
  <c r="L317" i="13"/>
  <c r="M317" i="13"/>
  <c r="N317" i="13"/>
  <c r="C317" i="13"/>
  <c r="D315" i="13"/>
  <c r="E315" i="13"/>
  <c r="F315" i="13"/>
  <c r="G315" i="13"/>
  <c r="H315" i="13"/>
  <c r="I315" i="13"/>
  <c r="J315" i="13"/>
  <c r="K315" i="13"/>
  <c r="L315" i="13"/>
  <c r="M315" i="13"/>
  <c r="N315" i="13"/>
  <c r="C315" i="13"/>
  <c r="D313" i="13"/>
  <c r="E313" i="13"/>
  <c r="F313" i="13"/>
  <c r="G313" i="13"/>
  <c r="H313" i="13"/>
  <c r="I313" i="13"/>
  <c r="J313" i="13"/>
  <c r="J314" i="13" s="1"/>
  <c r="K313" i="13"/>
  <c r="L313" i="13"/>
  <c r="M313" i="13"/>
  <c r="N313" i="13"/>
  <c r="C313" i="13"/>
  <c r="D311" i="13"/>
  <c r="E311" i="13"/>
  <c r="F311" i="13"/>
  <c r="G311" i="13"/>
  <c r="H311" i="13"/>
  <c r="I311" i="13"/>
  <c r="J311" i="13"/>
  <c r="K311" i="13"/>
  <c r="L311" i="13"/>
  <c r="M311" i="13"/>
  <c r="N311" i="13"/>
  <c r="C311" i="13"/>
  <c r="D310" i="13"/>
  <c r="E310" i="13"/>
  <c r="E314" i="13" s="1"/>
  <c r="F310" i="13"/>
  <c r="G310" i="13"/>
  <c r="G316" i="13" s="1"/>
  <c r="H310" i="13"/>
  <c r="I310" i="13"/>
  <c r="J310" i="13"/>
  <c r="K310" i="13"/>
  <c r="L310" i="13"/>
  <c r="M310" i="13"/>
  <c r="M314" i="13" s="1"/>
  <c r="N310" i="13"/>
  <c r="C310" i="13"/>
  <c r="D287" i="13"/>
  <c r="E287" i="13"/>
  <c r="F287" i="13"/>
  <c r="G287" i="13"/>
  <c r="H287" i="13"/>
  <c r="I287" i="13"/>
  <c r="J287" i="13"/>
  <c r="K287" i="13"/>
  <c r="L287" i="13"/>
  <c r="M287" i="13"/>
  <c r="N287" i="13"/>
  <c r="C287" i="13"/>
  <c r="D284" i="13"/>
  <c r="E284" i="13"/>
  <c r="F284" i="13"/>
  <c r="G284" i="13"/>
  <c r="H284" i="13"/>
  <c r="I284" i="13"/>
  <c r="J284" i="13"/>
  <c r="K284" i="13"/>
  <c r="L284" i="13"/>
  <c r="M284" i="13"/>
  <c r="N284" i="13"/>
  <c r="C284" i="13"/>
  <c r="D282" i="13"/>
  <c r="E282" i="13"/>
  <c r="F282" i="13"/>
  <c r="F283" i="13" s="1"/>
  <c r="G282" i="13"/>
  <c r="H282" i="13"/>
  <c r="I282" i="13"/>
  <c r="J282" i="13"/>
  <c r="J283" i="13" s="1"/>
  <c r="K282" i="13"/>
  <c r="L282" i="13"/>
  <c r="M282" i="13"/>
  <c r="N282" i="13"/>
  <c r="C282" i="13"/>
  <c r="D280" i="13"/>
  <c r="E280" i="13"/>
  <c r="F280" i="13"/>
  <c r="F281" i="13" s="1"/>
  <c r="G280" i="13"/>
  <c r="H280" i="13"/>
  <c r="I280" i="13"/>
  <c r="J280" i="13"/>
  <c r="J281" i="13" s="1"/>
  <c r="K280" i="13"/>
  <c r="L280" i="13"/>
  <c r="M280" i="13"/>
  <c r="N280" i="13"/>
  <c r="N281" i="13" s="1"/>
  <c r="C280" i="13"/>
  <c r="D278" i="13"/>
  <c r="E278" i="13"/>
  <c r="F278" i="13"/>
  <c r="G278" i="13"/>
  <c r="H278" i="13"/>
  <c r="I278" i="13"/>
  <c r="J278" i="13"/>
  <c r="K278" i="13"/>
  <c r="L278" i="13"/>
  <c r="M278" i="13"/>
  <c r="N278" i="13"/>
  <c r="N279" i="13" s="1"/>
  <c r="C278" i="13"/>
  <c r="D277" i="13"/>
  <c r="E277" i="13"/>
  <c r="E288" i="13" s="1"/>
  <c r="F277" i="13"/>
  <c r="G277" i="13"/>
  <c r="G288" i="13" s="1"/>
  <c r="H277" i="13"/>
  <c r="I277" i="13"/>
  <c r="J277" i="13"/>
  <c r="K277" i="13"/>
  <c r="L277" i="13"/>
  <c r="M277" i="13"/>
  <c r="N277" i="13"/>
  <c r="C277" i="13"/>
  <c r="D254" i="13"/>
  <c r="E254" i="13"/>
  <c r="F254" i="13"/>
  <c r="F255" i="13" s="1"/>
  <c r="G254" i="13"/>
  <c r="H254" i="13"/>
  <c r="I254" i="13"/>
  <c r="J254" i="13"/>
  <c r="K254" i="13"/>
  <c r="L254" i="13"/>
  <c r="M254" i="13"/>
  <c r="N254" i="13"/>
  <c r="C254" i="13"/>
  <c r="D251" i="13"/>
  <c r="E251" i="13"/>
  <c r="F251" i="13"/>
  <c r="G251" i="13"/>
  <c r="H251" i="13"/>
  <c r="I251" i="13"/>
  <c r="J251" i="13"/>
  <c r="K251" i="13"/>
  <c r="L251" i="13"/>
  <c r="M251" i="13"/>
  <c r="N251" i="13"/>
  <c r="C251" i="13"/>
  <c r="D249" i="13"/>
  <c r="E249" i="13"/>
  <c r="F249" i="13"/>
  <c r="G249" i="13"/>
  <c r="H249" i="13"/>
  <c r="I249" i="13"/>
  <c r="J249" i="13"/>
  <c r="K249" i="13"/>
  <c r="L249" i="13"/>
  <c r="M249" i="13"/>
  <c r="N249" i="13"/>
  <c r="C249" i="13"/>
  <c r="D247" i="13"/>
  <c r="E247" i="13"/>
  <c r="F247" i="13"/>
  <c r="F248" i="13" s="1"/>
  <c r="G247" i="13"/>
  <c r="H247" i="13"/>
  <c r="I247" i="13"/>
  <c r="J247" i="13"/>
  <c r="K247" i="13"/>
  <c r="L247" i="13"/>
  <c r="M247" i="13"/>
  <c r="N247" i="13"/>
  <c r="N248" i="13" s="1"/>
  <c r="C247" i="13"/>
  <c r="D245" i="13"/>
  <c r="E245" i="13"/>
  <c r="F245" i="13"/>
  <c r="G245" i="13"/>
  <c r="H245" i="13"/>
  <c r="I245" i="13"/>
  <c r="J245" i="13"/>
  <c r="K245" i="13"/>
  <c r="L245" i="13"/>
  <c r="M245" i="13"/>
  <c r="N245" i="13"/>
  <c r="C245" i="13"/>
  <c r="D244" i="13"/>
  <c r="E244" i="13"/>
  <c r="F244" i="13"/>
  <c r="G244" i="13"/>
  <c r="H244" i="13"/>
  <c r="I244" i="13"/>
  <c r="J244" i="13"/>
  <c r="J248" i="13" s="1"/>
  <c r="K244" i="13"/>
  <c r="L244" i="13"/>
  <c r="M244" i="13"/>
  <c r="N244" i="13"/>
  <c r="C244" i="13"/>
  <c r="D221" i="13"/>
  <c r="E221" i="13"/>
  <c r="F221" i="13"/>
  <c r="G221" i="13"/>
  <c r="H221" i="13"/>
  <c r="I221" i="13"/>
  <c r="J221" i="13"/>
  <c r="K221" i="13"/>
  <c r="L221" i="13"/>
  <c r="M221" i="13"/>
  <c r="N221" i="13"/>
  <c r="C221" i="13"/>
  <c r="D218" i="13"/>
  <c r="E218" i="13"/>
  <c r="F218" i="13"/>
  <c r="G218" i="13"/>
  <c r="H218" i="13"/>
  <c r="I218" i="13"/>
  <c r="J218" i="13"/>
  <c r="K218" i="13"/>
  <c r="L218" i="13"/>
  <c r="M218" i="13"/>
  <c r="N218" i="13"/>
  <c r="C218" i="13"/>
  <c r="D216" i="13"/>
  <c r="E216" i="13"/>
  <c r="F216" i="13"/>
  <c r="F217" i="13" s="1"/>
  <c r="G216" i="13"/>
  <c r="H216" i="13"/>
  <c r="I216" i="13"/>
  <c r="J216" i="13"/>
  <c r="J217" i="13" s="1"/>
  <c r="K216" i="13"/>
  <c r="L216" i="13"/>
  <c r="M216" i="13"/>
  <c r="N216" i="13"/>
  <c r="C216" i="13"/>
  <c r="D214" i="13"/>
  <c r="E214" i="13"/>
  <c r="F214" i="13"/>
  <c r="G214" i="13"/>
  <c r="H214" i="13"/>
  <c r="I214" i="13"/>
  <c r="J214" i="13"/>
  <c r="K214" i="13"/>
  <c r="L214" i="13"/>
  <c r="M214" i="13"/>
  <c r="N214" i="13"/>
  <c r="N215" i="13" s="1"/>
  <c r="C214" i="13"/>
  <c r="D212" i="13"/>
  <c r="E212" i="13"/>
  <c r="F212" i="13"/>
  <c r="F213" i="13" s="1"/>
  <c r="G212" i="13"/>
  <c r="H212" i="13"/>
  <c r="I212" i="13"/>
  <c r="J212" i="13"/>
  <c r="K212" i="13"/>
  <c r="L212" i="13"/>
  <c r="M212" i="13"/>
  <c r="N212" i="13"/>
  <c r="N213" i="13" s="1"/>
  <c r="C212" i="13"/>
  <c r="D211" i="13"/>
  <c r="E211" i="13"/>
  <c r="F211" i="13"/>
  <c r="G211" i="13"/>
  <c r="G222" i="13" s="1"/>
  <c r="H211" i="13"/>
  <c r="I211" i="13"/>
  <c r="J211" i="13"/>
  <c r="K211" i="13"/>
  <c r="L211" i="13"/>
  <c r="M211" i="13"/>
  <c r="M215" i="13" s="1"/>
  <c r="N211" i="13"/>
  <c r="C211" i="13"/>
  <c r="D188" i="13"/>
  <c r="E188" i="13"/>
  <c r="F188" i="13"/>
  <c r="G188" i="13"/>
  <c r="H188" i="13"/>
  <c r="I188" i="13"/>
  <c r="J188" i="13"/>
  <c r="K188" i="13"/>
  <c r="L188" i="13"/>
  <c r="M188" i="13"/>
  <c r="N188" i="13"/>
  <c r="C188" i="13"/>
  <c r="D185" i="13"/>
  <c r="E185" i="13"/>
  <c r="F185" i="13"/>
  <c r="G185" i="13"/>
  <c r="H185" i="13"/>
  <c r="I185" i="13"/>
  <c r="J185" i="13"/>
  <c r="K185" i="13"/>
  <c r="L185" i="13"/>
  <c r="M185" i="13"/>
  <c r="N185" i="13"/>
  <c r="C185" i="13"/>
  <c r="D183" i="13"/>
  <c r="E183" i="13"/>
  <c r="F183" i="13"/>
  <c r="G183" i="13"/>
  <c r="H183" i="13"/>
  <c r="I183" i="13"/>
  <c r="J183" i="13"/>
  <c r="K183" i="13"/>
  <c r="L183" i="13"/>
  <c r="M183" i="13"/>
  <c r="N183" i="13"/>
  <c r="C183" i="13"/>
  <c r="D181" i="13"/>
  <c r="E181" i="13"/>
  <c r="F181" i="13"/>
  <c r="G181" i="13"/>
  <c r="H181" i="13"/>
  <c r="I181" i="13"/>
  <c r="J181" i="13"/>
  <c r="K181" i="13"/>
  <c r="L181" i="13"/>
  <c r="M181" i="13"/>
  <c r="N181" i="13"/>
  <c r="C181" i="13"/>
  <c r="D179" i="13"/>
  <c r="E179" i="13"/>
  <c r="F179" i="13"/>
  <c r="G179" i="13"/>
  <c r="H179" i="13"/>
  <c r="I179" i="13"/>
  <c r="J179" i="13"/>
  <c r="K179" i="13"/>
  <c r="L179" i="13"/>
  <c r="M179" i="13"/>
  <c r="N179" i="13"/>
  <c r="C179" i="13"/>
  <c r="D178" i="13"/>
  <c r="E178" i="13"/>
  <c r="E184" i="13" s="1"/>
  <c r="F178" i="13"/>
  <c r="G178" i="13"/>
  <c r="H178" i="13"/>
  <c r="I178" i="13"/>
  <c r="I184" i="13" s="1"/>
  <c r="J178" i="13"/>
  <c r="K178" i="13"/>
  <c r="L178" i="13"/>
  <c r="M178" i="13"/>
  <c r="M182" i="13" s="1"/>
  <c r="N178" i="13"/>
  <c r="C178" i="13"/>
  <c r="D155" i="13"/>
  <c r="E155" i="13"/>
  <c r="F155" i="13"/>
  <c r="F156" i="13" s="1"/>
  <c r="G155" i="13"/>
  <c r="H155" i="13"/>
  <c r="I155" i="13"/>
  <c r="J155" i="13"/>
  <c r="K155" i="13"/>
  <c r="L155" i="13"/>
  <c r="M155" i="13"/>
  <c r="N155" i="13"/>
  <c r="C155" i="13"/>
  <c r="D152" i="13"/>
  <c r="E152" i="13"/>
  <c r="F152" i="13"/>
  <c r="G152" i="13"/>
  <c r="H152" i="13"/>
  <c r="I152" i="13"/>
  <c r="J152" i="13"/>
  <c r="K152" i="13"/>
  <c r="L152" i="13"/>
  <c r="M152" i="13"/>
  <c r="N152" i="13"/>
  <c r="C152" i="13"/>
  <c r="D150" i="13"/>
  <c r="E150" i="13"/>
  <c r="F150" i="13"/>
  <c r="F151" i="13" s="1"/>
  <c r="G150" i="13"/>
  <c r="H150" i="13"/>
  <c r="I150" i="13"/>
  <c r="J150" i="13"/>
  <c r="J151" i="13" s="1"/>
  <c r="K150" i="13"/>
  <c r="L150" i="13"/>
  <c r="M150" i="13"/>
  <c r="N150" i="13"/>
  <c r="C150" i="13"/>
  <c r="D148" i="13"/>
  <c r="E148" i="13"/>
  <c r="F148" i="13"/>
  <c r="G148" i="13"/>
  <c r="H148" i="13"/>
  <c r="I148" i="13"/>
  <c r="J148" i="13"/>
  <c r="K148" i="13"/>
  <c r="L148" i="13"/>
  <c r="M148" i="13"/>
  <c r="N148" i="13"/>
  <c r="N149" i="13" s="1"/>
  <c r="C148" i="13"/>
  <c r="D146" i="13"/>
  <c r="E146" i="13"/>
  <c r="F146" i="13"/>
  <c r="G146" i="13"/>
  <c r="H146" i="13"/>
  <c r="I146" i="13"/>
  <c r="J146" i="13"/>
  <c r="K146" i="13"/>
  <c r="L146" i="13"/>
  <c r="M146" i="13"/>
  <c r="N146" i="13"/>
  <c r="N147" i="13" s="1"/>
  <c r="C146" i="13"/>
  <c r="D145" i="13"/>
  <c r="E145" i="13"/>
  <c r="E147" i="13" s="1"/>
  <c r="F145" i="13"/>
  <c r="G145" i="13"/>
  <c r="G149" i="13" s="1"/>
  <c r="H145" i="13"/>
  <c r="I145" i="13"/>
  <c r="I147" i="13" s="1"/>
  <c r="J145" i="13"/>
  <c r="K145" i="13"/>
  <c r="L145" i="13"/>
  <c r="M145" i="13"/>
  <c r="M147" i="13" s="1"/>
  <c r="N145" i="13"/>
  <c r="C145" i="13"/>
  <c r="D122" i="13"/>
  <c r="E122" i="13"/>
  <c r="F122" i="13"/>
  <c r="G122" i="13"/>
  <c r="H122" i="13"/>
  <c r="I122" i="13"/>
  <c r="J122" i="13"/>
  <c r="K122" i="13"/>
  <c r="L122" i="13"/>
  <c r="M122" i="13"/>
  <c r="N122" i="13"/>
  <c r="C122" i="13"/>
  <c r="D119" i="13"/>
  <c r="E119" i="13"/>
  <c r="F119" i="13"/>
  <c r="G119" i="13"/>
  <c r="H119" i="13"/>
  <c r="I119" i="13"/>
  <c r="J119" i="13"/>
  <c r="K119" i="13"/>
  <c r="L119" i="13"/>
  <c r="M119" i="13"/>
  <c r="N119" i="13"/>
  <c r="C119" i="13"/>
  <c r="D117" i="13"/>
  <c r="E117" i="13"/>
  <c r="F117" i="13"/>
  <c r="G117" i="13"/>
  <c r="H117" i="13"/>
  <c r="I117" i="13"/>
  <c r="J117" i="13"/>
  <c r="K117" i="13"/>
  <c r="L117" i="13"/>
  <c r="M117" i="13"/>
  <c r="N117" i="13"/>
  <c r="C117" i="13"/>
  <c r="D115" i="13"/>
  <c r="E115" i="13"/>
  <c r="F115" i="13"/>
  <c r="G115" i="13"/>
  <c r="H115" i="13"/>
  <c r="I115" i="13"/>
  <c r="J115" i="13"/>
  <c r="K115" i="13"/>
  <c r="L115" i="13"/>
  <c r="M115" i="13"/>
  <c r="N115" i="13"/>
  <c r="C115" i="13"/>
  <c r="D113" i="13"/>
  <c r="E113" i="13"/>
  <c r="F113" i="13"/>
  <c r="G113" i="13"/>
  <c r="H113" i="13"/>
  <c r="I113" i="13"/>
  <c r="J113" i="13"/>
  <c r="K113" i="13"/>
  <c r="L113" i="13"/>
  <c r="M113" i="13"/>
  <c r="N113" i="13"/>
  <c r="C113" i="13"/>
  <c r="D112" i="13"/>
  <c r="E112" i="13"/>
  <c r="F112" i="13"/>
  <c r="G112" i="13"/>
  <c r="G123" i="13" s="1"/>
  <c r="H112" i="13"/>
  <c r="I112" i="13"/>
  <c r="J112" i="13"/>
  <c r="K112" i="13"/>
  <c r="L112" i="13"/>
  <c r="M112" i="13"/>
  <c r="N112" i="13"/>
  <c r="C112" i="13"/>
  <c r="L453" i="13"/>
  <c r="H453" i="13"/>
  <c r="D453" i="13"/>
  <c r="L448" i="13"/>
  <c r="H448" i="13"/>
  <c r="D448" i="13"/>
  <c r="G446" i="13"/>
  <c r="N446" i="13"/>
  <c r="L446" i="13"/>
  <c r="H446" i="13"/>
  <c r="F446" i="13"/>
  <c r="D446" i="13"/>
  <c r="L444" i="13"/>
  <c r="J444" i="13"/>
  <c r="H444" i="13"/>
  <c r="D444" i="13"/>
  <c r="L420" i="13"/>
  <c r="H420" i="13"/>
  <c r="D420" i="13"/>
  <c r="M415" i="13"/>
  <c r="N415" i="13"/>
  <c r="L415" i="13"/>
  <c r="H415" i="13"/>
  <c r="F415" i="13"/>
  <c r="D415" i="13"/>
  <c r="M413" i="13"/>
  <c r="L413" i="13"/>
  <c r="H413" i="13"/>
  <c r="D413" i="13"/>
  <c r="I411" i="13"/>
  <c r="L411" i="13"/>
  <c r="J411" i="13"/>
  <c r="H411" i="13"/>
  <c r="D411" i="13"/>
  <c r="M411" i="13"/>
  <c r="E411" i="13"/>
  <c r="L387" i="13"/>
  <c r="H387" i="13"/>
  <c r="D387" i="13"/>
  <c r="I382" i="13"/>
  <c r="C382" i="13"/>
  <c r="L382" i="13"/>
  <c r="H382" i="13"/>
  <c r="D382" i="13"/>
  <c r="I380" i="13"/>
  <c r="L380" i="13"/>
  <c r="J380" i="13"/>
  <c r="H380" i="13"/>
  <c r="D380" i="13"/>
  <c r="N378" i="13"/>
  <c r="L378" i="13"/>
  <c r="H378" i="13"/>
  <c r="F378" i="13"/>
  <c r="D378" i="13"/>
  <c r="C378" i="13"/>
  <c r="L354" i="13"/>
  <c r="H354" i="13"/>
  <c r="D354" i="13"/>
  <c r="M349" i="13"/>
  <c r="E349" i="13"/>
  <c r="L349" i="13"/>
  <c r="H349" i="13"/>
  <c r="D349" i="13"/>
  <c r="M347" i="13"/>
  <c r="I347" i="13"/>
  <c r="E347" i="13"/>
  <c r="L347" i="13"/>
  <c r="H347" i="13"/>
  <c r="D347" i="13"/>
  <c r="I345" i="13"/>
  <c r="L345" i="13"/>
  <c r="J345" i="13"/>
  <c r="H345" i="13"/>
  <c r="D345" i="13"/>
  <c r="M345" i="13"/>
  <c r="I349" i="13"/>
  <c r="E345" i="13"/>
  <c r="H321" i="13"/>
  <c r="D321" i="13"/>
  <c r="C316" i="13"/>
  <c r="L316" i="13"/>
  <c r="H316" i="13"/>
  <c r="D316" i="13"/>
  <c r="K312" i="13"/>
  <c r="H312" i="13"/>
  <c r="G312" i="13"/>
  <c r="L312" i="13"/>
  <c r="D312" i="13"/>
  <c r="L314" i="13"/>
  <c r="H314" i="13"/>
  <c r="D314" i="13"/>
  <c r="H283" i="13"/>
  <c r="I281" i="13"/>
  <c r="D281" i="13"/>
  <c r="C281" i="13"/>
  <c r="L279" i="13"/>
  <c r="H279" i="13"/>
  <c r="D279" i="13"/>
  <c r="C279" i="13"/>
  <c r="L283" i="13"/>
  <c r="H281" i="13"/>
  <c r="D283" i="13"/>
  <c r="M255" i="13"/>
  <c r="L250" i="13"/>
  <c r="H250" i="13"/>
  <c r="D250" i="13"/>
  <c r="L248" i="13"/>
  <c r="K248" i="13"/>
  <c r="H248" i="13"/>
  <c r="G248" i="13"/>
  <c r="D248" i="13"/>
  <c r="L246" i="13"/>
  <c r="H246" i="13"/>
  <c r="E246" i="13"/>
  <c r="I248" i="13"/>
  <c r="L222" i="13"/>
  <c r="L217" i="13"/>
  <c r="H217" i="13"/>
  <c r="D217" i="13"/>
  <c r="N217" i="13"/>
  <c r="F215" i="13"/>
  <c r="L215" i="13"/>
  <c r="H215" i="13"/>
  <c r="D215" i="13"/>
  <c r="L213" i="13"/>
  <c r="H213" i="13"/>
  <c r="D213" i="13"/>
  <c r="J213" i="13"/>
  <c r="L189" i="13"/>
  <c r="H189" i="13"/>
  <c r="D189" i="13"/>
  <c r="L184" i="13"/>
  <c r="H184" i="13"/>
  <c r="D184" i="13"/>
  <c r="L182" i="13"/>
  <c r="H182" i="13"/>
  <c r="D182" i="13"/>
  <c r="L180" i="13"/>
  <c r="H180" i="13"/>
  <c r="D180" i="13"/>
  <c r="E182" i="13"/>
  <c r="H156" i="13"/>
  <c r="L156" i="13"/>
  <c r="D156" i="13"/>
  <c r="L151" i="13"/>
  <c r="H151" i="13"/>
  <c r="D151" i="13"/>
  <c r="F149" i="13"/>
  <c r="L149" i="13"/>
  <c r="H149" i="13"/>
  <c r="D149" i="13"/>
  <c r="L147" i="13"/>
  <c r="H147" i="13"/>
  <c r="D147" i="13"/>
  <c r="J147" i="13"/>
  <c r="M149" i="13"/>
  <c r="L123" i="13"/>
  <c r="D123" i="13"/>
  <c r="M118" i="13"/>
  <c r="L118" i="13"/>
  <c r="I118" i="13"/>
  <c r="H118" i="13"/>
  <c r="E118" i="13"/>
  <c r="D118" i="13"/>
  <c r="L116" i="13"/>
  <c r="H116" i="13"/>
  <c r="D116" i="13"/>
  <c r="C116" i="13"/>
  <c r="L114" i="13"/>
  <c r="H114" i="13"/>
  <c r="D114" i="13"/>
  <c r="M114" i="13"/>
  <c r="I114" i="13"/>
  <c r="E114" i="13"/>
  <c r="M116" i="13"/>
  <c r="I116" i="13"/>
  <c r="E116" i="13"/>
  <c r="J123" i="13" l="1"/>
  <c r="J189" i="13"/>
  <c r="F222" i="13"/>
  <c r="F288" i="13"/>
  <c r="J354" i="13"/>
  <c r="N387" i="13"/>
  <c r="F420" i="13"/>
  <c r="N453" i="13"/>
  <c r="G140" i="7"/>
  <c r="E179" i="7"/>
  <c r="I239" i="7"/>
  <c r="E241" i="7"/>
  <c r="O241" i="7" s="1"/>
  <c r="I281" i="7"/>
  <c r="I309" i="7"/>
  <c r="M123" i="13"/>
  <c r="I123" i="13"/>
  <c r="E123" i="13"/>
  <c r="M156" i="13"/>
  <c r="I156" i="13"/>
  <c r="E156" i="13"/>
  <c r="M189" i="13"/>
  <c r="I189" i="13"/>
  <c r="M213" i="13"/>
  <c r="I213" i="13"/>
  <c r="E213" i="13"/>
  <c r="I215" i="13"/>
  <c r="E215" i="13"/>
  <c r="M217" i="13"/>
  <c r="I217" i="13"/>
  <c r="E217" i="13"/>
  <c r="M246" i="13"/>
  <c r="I246" i="13"/>
  <c r="M248" i="13"/>
  <c r="M250" i="13"/>
  <c r="I250" i="13"/>
  <c r="E255" i="13"/>
  <c r="I288" i="13"/>
  <c r="M316" i="13"/>
  <c r="I316" i="13"/>
  <c r="I321" i="13"/>
  <c r="E321" i="13"/>
  <c r="M354" i="13"/>
  <c r="I354" i="13"/>
  <c r="E354" i="13"/>
  <c r="I378" i="13"/>
  <c r="E378" i="13"/>
  <c r="I413" i="13"/>
  <c r="E413" i="13"/>
  <c r="E415" i="13"/>
  <c r="M420" i="13"/>
  <c r="I420" i="13"/>
  <c r="E420" i="13"/>
  <c r="I444" i="13"/>
  <c r="E444" i="13"/>
  <c r="I448" i="13"/>
  <c r="K116" i="7"/>
  <c r="F116" i="7"/>
  <c r="N146" i="7"/>
  <c r="J146" i="7"/>
  <c r="J147" i="7" s="1"/>
  <c r="F146" i="7"/>
  <c r="N149" i="7"/>
  <c r="J149" i="7"/>
  <c r="F149" i="7"/>
  <c r="N179" i="7"/>
  <c r="I179" i="7"/>
  <c r="C182" i="7"/>
  <c r="K182" i="7"/>
  <c r="G182" i="7"/>
  <c r="D179" i="7"/>
  <c r="L248" i="7"/>
  <c r="H248" i="7"/>
  <c r="D281" i="7"/>
  <c r="O358" i="5"/>
  <c r="O121" i="10"/>
  <c r="O187" i="10"/>
  <c r="O291" i="5"/>
  <c r="O357" i="5"/>
  <c r="O423" i="5"/>
  <c r="O390" i="5"/>
  <c r="N123" i="13"/>
  <c r="F147" i="13"/>
  <c r="N156" i="13"/>
  <c r="F189" i="13"/>
  <c r="N222" i="13"/>
  <c r="N288" i="13"/>
  <c r="F387" i="13"/>
  <c r="J420" i="13"/>
  <c r="J453" i="13"/>
  <c r="K140" i="7"/>
  <c r="K146" i="7"/>
  <c r="G146" i="7"/>
  <c r="O146" i="7" s="1"/>
  <c r="G149" i="7"/>
  <c r="J179" i="7"/>
  <c r="M239" i="7"/>
  <c r="E274" i="7"/>
  <c r="O274" i="7" s="1"/>
  <c r="E281" i="7"/>
  <c r="O318" i="10"/>
  <c r="H123" i="13"/>
  <c r="H222" i="13"/>
  <c r="D222" i="13"/>
  <c r="D246" i="13"/>
  <c r="L321" i="13"/>
  <c r="C142" i="7"/>
  <c r="O105" i="7"/>
  <c r="O106" i="7"/>
  <c r="O108" i="7"/>
  <c r="O110" i="7"/>
  <c r="O112" i="7"/>
  <c r="E116" i="7"/>
  <c r="M146" i="7"/>
  <c r="I146" i="7"/>
  <c r="E146" i="7"/>
  <c r="M149" i="7"/>
  <c r="E149" i="7"/>
  <c r="M173" i="7"/>
  <c r="E173" i="7"/>
  <c r="E177" i="7"/>
  <c r="M179" i="7"/>
  <c r="G179" i="7"/>
  <c r="O204" i="7"/>
  <c r="O205" i="7"/>
  <c r="K206" i="7"/>
  <c r="O207" i="7"/>
  <c r="O209" i="7"/>
  <c r="O211" i="7"/>
  <c r="K215" i="7"/>
  <c r="G215" i="7"/>
  <c r="O237" i="7"/>
  <c r="O238" i="7"/>
  <c r="O240" i="7"/>
  <c r="O242" i="7"/>
  <c r="O244" i="7"/>
  <c r="O270" i="7"/>
  <c r="O271" i="7"/>
  <c r="G272" i="7"/>
  <c r="O273" i="7"/>
  <c r="O275" i="7"/>
  <c r="G276" i="7"/>
  <c r="O277" i="7"/>
  <c r="G281" i="7"/>
  <c r="O303" i="7"/>
  <c r="O304" i="7"/>
  <c r="O306" i="7"/>
  <c r="G307" i="7"/>
  <c r="O308" i="7"/>
  <c r="O310" i="7"/>
  <c r="O336" i="7"/>
  <c r="O337" i="7"/>
  <c r="O339" i="7"/>
  <c r="O341" i="7"/>
  <c r="O343" i="7"/>
  <c r="O369" i="7"/>
  <c r="O370" i="7"/>
  <c r="O372" i="7"/>
  <c r="O374" i="7"/>
  <c r="O376" i="7"/>
  <c r="O457" i="5"/>
  <c r="O292" i="5"/>
  <c r="O324" i="5"/>
  <c r="F410" i="7"/>
  <c r="J410" i="7"/>
  <c r="N410" i="7"/>
  <c r="I410" i="7"/>
  <c r="G410" i="7"/>
  <c r="K410" i="7"/>
  <c r="C410" i="7"/>
  <c r="E410" i="7"/>
  <c r="M410" i="7"/>
  <c r="D410" i="7"/>
  <c r="H410" i="7"/>
  <c r="L410" i="7"/>
  <c r="O120" i="10"/>
  <c r="F123" i="13"/>
  <c r="N151" i="13"/>
  <c r="J156" i="13"/>
  <c r="N189" i="13"/>
  <c r="J222" i="13"/>
  <c r="J288" i="13"/>
  <c r="J387" i="13"/>
  <c r="N420" i="13"/>
  <c r="F453" i="13"/>
  <c r="C146" i="7"/>
  <c r="K175" i="7"/>
  <c r="C179" i="7"/>
  <c r="M241" i="7"/>
  <c r="M274" i="7"/>
  <c r="M281" i="7"/>
  <c r="O219" i="10"/>
  <c r="F443" i="7"/>
  <c r="J443" i="7"/>
  <c r="N443" i="7"/>
  <c r="E443" i="7"/>
  <c r="M443" i="7"/>
  <c r="G443" i="7"/>
  <c r="K443" i="7"/>
  <c r="C443" i="7"/>
  <c r="I443" i="7"/>
  <c r="D443" i="7"/>
  <c r="H443" i="7"/>
  <c r="L443" i="7"/>
  <c r="O112" i="13"/>
  <c r="O113" i="13"/>
  <c r="O115" i="13"/>
  <c r="O117" i="13"/>
  <c r="O119" i="13"/>
  <c r="O145" i="13"/>
  <c r="O146" i="13"/>
  <c r="O148" i="13"/>
  <c r="O150" i="13"/>
  <c r="O152" i="13"/>
  <c r="G156" i="13"/>
  <c r="C189" i="13"/>
  <c r="O178" i="13"/>
  <c r="O179" i="13"/>
  <c r="O181" i="13"/>
  <c r="K182" i="13"/>
  <c r="G182" i="13"/>
  <c r="O183" i="13"/>
  <c r="O185" i="13"/>
  <c r="K189" i="13"/>
  <c r="G189" i="13"/>
  <c r="O211" i="13"/>
  <c r="O212" i="13"/>
  <c r="O214" i="13"/>
  <c r="G215" i="13"/>
  <c r="O216" i="13"/>
  <c r="O218" i="13"/>
  <c r="K222" i="13"/>
  <c r="O244" i="13"/>
  <c r="O245" i="13"/>
  <c r="O247" i="13"/>
  <c r="O249" i="13"/>
  <c r="O251" i="13"/>
  <c r="O277" i="13"/>
  <c r="O278" i="13"/>
  <c r="O280" i="13"/>
  <c r="O282" i="13"/>
  <c r="K283" i="13"/>
  <c r="O284" i="13"/>
  <c r="C312" i="13"/>
  <c r="O310" i="13"/>
  <c r="O311" i="13"/>
  <c r="O313" i="13"/>
  <c r="O315" i="13"/>
  <c r="K316" i="13"/>
  <c r="O317" i="13"/>
  <c r="G321" i="13"/>
  <c r="C349" i="13"/>
  <c r="O343" i="13"/>
  <c r="O344" i="13"/>
  <c r="O346" i="13"/>
  <c r="O348" i="13"/>
  <c r="O350" i="13"/>
  <c r="O353" i="13"/>
  <c r="O376" i="13"/>
  <c r="O377" i="13"/>
  <c r="O379" i="13"/>
  <c r="O381" i="13"/>
  <c r="O383" i="13"/>
  <c r="O409" i="13"/>
  <c r="O410" i="13"/>
  <c r="O412" i="13"/>
  <c r="O414" i="13"/>
  <c r="O416" i="13"/>
  <c r="C448" i="13"/>
  <c r="O442" i="13"/>
  <c r="O443" i="13"/>
  <c r="O445" i="13"/>
  <c r="O447" i="13"/>
  <c r="O449" i="13"/>
  <c r="K453" i="13"/>
  <c r="G453" i="13"/>
  <c r="C144" i="7"/>
  <c r="C177" i="7"/>
  <c r="H116" i="7"/>
  <c r="D116" i="7"/>
  <c r="L146" i="7"/>
  <c r="H146" i="7"/>
  <c r="L149" i="7"/>
  <c r="H149" i="7"/>
  <c r="D149" i="7"/>
  <c r="K179" i="7"/>
  <c r="M182" i="7"/>
  <c r="I182" i="7"/>
  <c r="E182" i="7"/>
  <c r="J206" i="7"/>
  <c r="F206" i="7"/>
  <c r="N208" i="7"/>
  <c r="F215" i="7"/>
  <c r="J241" i="7"/>
  <c r="F241" i="7"/>
  <c r="O325" i="5"/>
  <c r="O413" i="10"/>
  <c r="O286" i="10"/>
  <c r="K15" i="14"/>
  <c r="E326" i="5"/>
  <c r="E327" i="5" s="1"/>
  <c r="I326" i="5"/>
  <c r="I327" i="5" s="1"/>
  <c r="M326" i="5"/>
  <c r="M327" i="5" s="1"/>
  <c r="F326" i="5"/>
  <c r="F327" i="5" s="1"/>
  <c r="J326" i="5"/>
  <c r="J327" i="5" s="1"/>
  <c r="N326" i="5"/>
  <c r="N327" i="5" s="1"/>
  <c r="G326" i="5"/>
  <c r="G327" i="5" s="1"/>
  <c r="K326" i="5"/>
  <c r="K327" i="5" s="1"/>
  <c r="C326" i="5"/>
  <c r="L326" i="5"/>
  <c r="L327" i="5" s="1"/>
  <c r="D326" i="5"/>
  <c r="D327" i="5" s="1"/>
  <c r="H326" i="5"/>
  <c r="H327" i="5" s="1"/>
  <c r="O456" i="5"/>
  <c r="O153" i="10"/>
  <c r="O186" i="10"/>
  <c r="O285" i="10"/>
  <c r="O379" i="7"/>
  <c r="O346" i="7"/>
  <c r="C281" i="7"/>
  <c r="O280" i="7"/>
  <c r="C248" i="7"/>
  <c r="O247" i="7"/>
  <c r="O214" i="7"/>
  <c r="O181" i="7"/>
  <c r="O148" i="7"/>
  <c r="G116" i="7"/>
  <c r="M116" i="7"/>
  <c r="I116" i="7"/>
  <c r="O115" i="7"/>
  <c r="O452" i="13"/>
  <c r="O419" i="13"/>
  <c r="C387" i="13"/>
  <c r="O386" i="13"/>
  <c r="C321" i="13"/>
  <c r="O320" i="13"/>
  <c r="M288" i="13"/>
  <c r="O287" i="13"/>
  <c r="C288" i="13"/>
  <c r="O254" i="13"/>
  <c r="C222" i="13"/>
  <c r="O221" i="13"/>
  <c r="O188" i="13"/>
  <c r="C156" i="13"/>
  <c r="O155" i="13"/>
  <c r="C123" i="13"/>
  <c r="O122" i="13"/>
  <c r="J453" i="10"/>
  <c r="J446" i="10"/>
  <c r="J448" i="10"/>
  <c r="J444" i="10"/>
  <c r="C385" i="10"/>
  <c r="O385" i="10" s="1"/>
  <c r="C418" i="10"/>
  <c r="O418" i="10" s="1"/>
  <c r="C448" i="10"/>
  <c r="C444" i="10"/>
  <c r="C453" i="10"/>
  <c r="C446" i="10"/>
  <c r="D448" i="10"/>
  <c r="D453" i="10"/>
  <c r="D446" i="10"/>
  <c r="D444" i="10"/>
  <c r="F453" i="10"/>
  <c r="F446" i="10"/>
  <c r="F444" i="10"/>
  <c r="F448" i="10"/>
  <c r="H448" i="10"/>
  <c r="H444" i="10"/>
  <c r="H453" i="10"/>
  <c r="H446" i="10"/>
  <c r="N453" i="10"/>
  <c r="N446" i="10"/>
  <c r="N444" i="10"/>
  <c r="N448" i="10"/>
  <c r="I446" i="10"/>
  <c r="I448" i="10"/>
  <c r="I444" i="10"/>
  <c r="I453" i="10"/>
  <c r="G444" i="10"/>
  <c r="G448" i="10"/>
  <c r="G453" i="10"/>
  <c r="G446" i="10"/>
  <c r="L444" i="10"/>
  <c r="L448" i="10"/>
  <c r="L453" i="10"/>
  <c r="L446" i="10"/>
  <c r="L451" i="10"/>
  <c r="H451" i="10"/>
  <c r="D451" i="10"/>
  <c r="K451" i="10"/>
  <c r="G451" i="10"/>
  <c r="I451" i="10"/>
  <c r="F451" i="10"/>
  <c r="J451" i="10"/>
  <c r="E451" i="10"/>
  <c r="N451" i="10"/>
  <c r="M451" i="10"/>
  <c r="C253" i="10"/>
  <c r="O253" i="10" s="1"/>
  <c r="C220" i="10"/>
  <c r="O220" i="10" s="1"/>
  <c r="K448" i="10"/>
  <c r="K444" i="10"/>
  <c r="K453" i="10"/>
  <c r="K446" i="10"/>
  <c r="J347" i="7"/>
  <c r="K305" i="7"/>
  <c r="G305" i="7"/>
  <c r="K281" i="7"/>
  <c r="K272" i="7"/>
  <c r="K276" i="7"/>
  <c r="G274" i="7"/>
  <c r="K274" i="7"/>
  <c r="F276" i="7"/>
  <c r="O276" i="7" s="1"/>
  <c r="J276" i="7"/>
  <c r="N276" i="7"/>
  <c r="K248" i="7"/>
  <c r="G241" i="7"/>
  <c r="K241" i="7"/>
  <c r="G243" i="7"/>
  <c r="K243" i="7"/>
  <c r="G239" i="7"/>
  <c r="K239" i="7"/>
  <c r="E248" i="7"/>
  <c r="I248" i="7"/>
  <c r="M248" i="7"/>
  <c r="G208" i="7"/>
  <c r="K208" i="7"/>
  <c r="E210" i="7"/>
  <c r="I210" i="7"/>
  <c r="M210" i="7"/>
  <c r="E215" i="7"/>
  <c r="I215" i="7"/>
  <c r="M215" i="7"/>
  <c r="E208" i="7"/>
  <c r="I208" i="7"/>
  <c r="M208" i="7"/>
  <c r="L179" i="7"/>
  <c r="O179" i="7" s="1"/>
  <c r="H179" i="7"/>
  <c r="I177" i="7"/>
  <c r="M177" i="7"/>
  <c r="E142" i="7"/>
  <c r="I142" i="7"/>
  <c r="M142" i="7"/>
  <c r="E144" i="7"/>
  <c r="I144" i="7"/>
  <c r="M144" i="7"/>
  <c r="G142" i="7"/>
  <c r="K142" i="7"/>
  <c r="G144" i="7"/>
  <c r="K144" i="7"/>
  <c r="C149" i="7"/>
  <c r="C140" i="7"/>
  <c r="C116" i="7"/>
  <c r="I107" i="7"/>
  <c r="M107" i="7"/>
  <c r="G109" i="7"/>
  <c r="K109" i="7"/>
  <c r="G111" i="7"/>
  <c r="K111" i="7"/>
  <c r="E111" i="7"/>
  <c r="O111" i="7" s="1"/>
  <c r="I111" i="7"/>
  <c r="M111" i="7"/>
  <c r="M180" i="7"/>
  <c r="I180" i="7"/>
  <c r="E180" i="7"/>
  <c r="K180" i="7"/>
  <c r="F180" i="7"/>
  <c r="J180" i="7"/>
  <c r="D180" i="7"/>
  <c r="N180" i="7"/>
  <c r="H180" i="7"/>
  <c r="G180" i="7"/>
  <c r="M147" i="7"/>
  <c r="I147" i="7"/>
  <c r="E147" i="7"/>
  <c r="L147" i="7"/>
  <c r="H147" i="7"/>
  <c r="D147" i="7"/>
  <c r="N147" i="7"/>
  <c r="K147" i="7"/>
  <c r="F147" i="7"/>
  <c r="N347" i="7"/>
  <c r="J109" i="7"/>
  <c r="J142" i="7"/>
  <c r="N142" i="7"/>
  <c r="J175" i="7"/>
  <c r="N175" i="7"/>
  <c r="J182" i="7"/>
  <c r="L210" i="7"/>
  <c r="J239" i="7"/>
  <c r="N239" i="7"/>
  <c r="G340" i="7"/>
  <c r="F380" i="7"/>
  <c r="J380" i="7"/>
  <c r="N380" i="7"/>
  <c r="E107" i="7"/>
  <c r="C109" i="7"/>
  <c r="C175" i="7"/>
  <c r="D206" i="7"/>
  <c r="O206" i="7" s="1"/>
  <c r="C210" i="7"/>
  <c r="G210" i="7"/>
  <c r="K210" i="7"/>
  <c r="H210" i="7"/>
  <c r="C215" i="7"/>
  <c r="F248" i="7"/>
  <c r="J248" i="7"/>
  <c r="N248" i="7"/>
  <c r="F272" i="7"/>
  <c r="O272" i="7" s="1"/>
  <c r="J272" i="7"/>
  <c r="N272" i="7"/>
  <c r="C307" i="7"/>
  <c r="F347" i="7"/>
  <c r="H406" i="7"/>
  <c r="G441" i="7"/>
  <c r="F175" i="7"/>
  <c r="F182" i="7"/>
  <c r="D208" i="7"/>
  <c r="O208" i="7" s="1"/>
  <c r="D342" i="7"/>
  <c r="H347" i="7"/>
  <c r="L338" i="7"/>
  <c r="F107" i="7"/>
  <c r="J107" i="7"/>
  <c r="N107" i="7"/>
  <c r="E439" i="7"/>
  <c r="M439" i="7"/>
  <c r="D109" i="7"/>
  <c r="H109" i="7"/>
  <c r="L109" i="7"/>
  <c r="F111" i="7"/>
  <c r="J111" i="7"/>
  <c r="N111" i="7"/>
  <c r="F140" i="7"/>
  <c r="J140" i="7"/>
  <c r="N140" i="7"/>
  <c r="F144" i="7"/>
  <c r="N144" i="7"/>
  <c r="F173" i="7"/>
  <c r="O173" i="7" s="1"/>
  <c r="J173" i="7"/>
  <c r="N173" i="7"/>
  <c r="D215" i="7"/>
  <c r="H215" i="7"/>
  <c r="L215" i="7"/>
  <c r="F281" i="7"/>
  <c r="J281" i="7"/>
  <c r="N281" i="7"/>
  <c r="K340" i="7"/>
  <c r="G347" i="7"/>
  <c r="L406" i="7"/>
  <c r="F109" i="7"/>
  <c r="N109" i="7"/>
  <c r="N182" i="7"/>
  <c r="F239" i="7"/>
  <c r="O239" i="7" s="1"/>
  <c r="H342" i="7"/>
  <c r="E340" i="7"/>
  <c r="I340" i="7"/>
  <c r="M340" i="7"/>
  <c r="D380" i="7"/>
  <c r="H380" i="7"/>
  <c r="L380" i="7"/>
  <c r="C107" i="7"/>
  <c r="G107" i="7"/>
  <c r="K107" i="7"/>
  <c r="F439" i="7"/>
  <c r="J439" i="7"/>
  <c r="N439" i="7"/>
  <c r="E109" i="7"/>
  <c r="I109" i="7"/>
  <c r="M109" i="7"/>
  <c r="F243" i="7"/>
  <c r="J243" i="7"/>
  <c r="N243" i="7"/>
  <c r="O243" i="7" s="1"/>
  <c r="K380" i="7"/>
  <c r="C441" i="7"/>
  <c r="K441" i="7"/>
  <c r="F305" i="7"/>
  <c r="J305" i="7"/>
  <c r="N305" i="7"/>
  <c r="D307" i="7"/>
  <c r="H307" i="7"/>
  <c r="L307" i="7"/>
  <c r="H340" i="7"/>
  <c r="L340" i="7"/>
  <c r="M342" i="7"/>
  <c r="D347" i="7"/>
  <c r="C305" i="7"/>
  <c r="F309" i="7"/>
  <c r="O309" i="7" s="1"/>
  <c r="J309" i="7"/>
  <c r="N309" i="7"/>
  <c r="M338" i="7"/>
  <c r="F342" i="7"/>
  <c r="J342" i="7"/>
  <c r="N342" i="7"/>
  <c r="D371" i="7"/>
  <c r="H371" i="7"/>
  <c r="J437" i="7"/>
  <c r="N437" i="7"/>
  <c r="F307" i="7"/>
  <c r="J307" i="7"/>
  <c r="N307" i="7"/>
  <c r="F338" i="7"/>
  <c r="J338" i="7"/>
  <c r="N338" i="7"/>
  <c r="J340" i="7"/>
  <c r="N340" i="7"/>
  <c r="I413" i="7"/>
  <c r="M413" i="7"/>
  <c r="J446" i="7"/>
  <c r="E347" i="7"/>
  <c r="M347" i="7"/>
  <c r="F373" i="7"/>
  <c r="N373" i="7"/>
  <c r="F375" i="7"/>
  <c r="N375" i="7"/>
  <c r="E380" i="7"/>
  <c r="I380" i="7"/>
  <c r="M380" i="7"/>
  <c r="C437" i="7"/>
  <c r="K437" i="7"/>
  <c r="D439" i="7"/>
  <c r="H439" i="7"/>
  <c r="L439" i="7"/>
  <c r="F371" i="7"/>
  <c r="N371" i="7"/>
  <c r="D406" i="7"/>
  <c r="H373" i="7"/>
  <c r="L373" i="7"/>
  <c r="D375" i="7"/>
  <c r="H375" i="7"/>
  <c r="C380" i="7"/>
  <c r="G380" i="7"/>
  <c r="J441" i="7"/>
  <c r="E446" i="7"/>
  <c r="K444" i="13"/>
  <c r="G448" i="13"/>
  <c r="C444" i="13"/>
  <c r="C453" i="13"/>
  <c r="G382" i="13"/>
  <c r="G378" i="13"/>
  <c r="O378" i="13" s="1"/>
  <c r="K382" i="13"/>
  <c r="G387" i="13"/>
  <c r="K387" i="13"/>
  <c r="K349" i="13"/>
  <c r="K347" i="13"/>
  <c r="K345" i="13"/>
  <c r="F347" i="13"/>
  <c r="J347" i="13"/>
  <c r="N347" i="13"/>
  <c r="F349" i="13"/>
  <c r="J349" i="13"/>
  <c r="N349" i="13"/>
  <c r="K321" i="13"/>
  <c r="E316" i="13"/>
  <c r="O316" i="13" s="1"/>
  <c r="G314" i="13"/>
  <c r="K314" i="13"/>
  <c r="C314" i="13"/>
  <c r="G281" i="13"/>
  <c r="K281" i="13"/>
  <c r="G283" i="13"/>
  <c r="G279" i="13"/>
  <c r="K279" i="13"/>
  <c r="E281" i="13"/>
  <c r="M281" i="13"/>
  <c r="O281" i="13" s="1"/>
  <c r="E283" i="13"/>
  <c r="I283" i="13"/>
  <c r="M283" i="13"/>
  <c r="K288" i="13"/>
  <c r="E250" i="13"/>
  <c r="E222" i="13"/>
  <c r="I222" i="13"/>
  <c r="M222" i="13"/>
  <c r="E189" i="13"/>
  <c r="I182" i="13"/>
  <c r="M184" i="13"/>
  <c r="E180" i="13"/>
  <c r="I180" i="13"/>
  <c r="M180" i="13"/>
  <c r="C182" i="13"/>
  <c r="K156" i="13"/>
  <c r="I149" i="13"/>
  <c r="E151" i="13"/>
  <c r="I151" i="13"/>
  <c r="M151" i="13"/>
  <c r="E149" i="13"/>
  <c r="K123" i="13"/>
  <c r="G116" i="13"/>
  <c r="K116" i="13"/>
  <c r="J116" i="13"/>
  <c r="C415" i="13"/>
  <c r="C411" i="13"/>
  <c r="C118" i="13"/>
  <c r="C114" i="13"/>
  <c r="K118" i="13"/>
  <c r="K114" i="13"/>
  <c r="F114" i="13"/>
  <c r="C184" i="13"/>
  <c r="C180" i="13"/>
  <c r="K184" i="13"/>
  <c r="K180" i="13"/>
  <c r="F180" i="13"/>
  <c r="G250" i="13"/>
  <c r="G246" i="13"/>
  <c r="F246" i="13"/>
  <c r="C248" i="13"/>
  <c r="N255" i="13"/>
  <c r="F316" i="13"/>
  <c r="F312" i="13"/>
  <c r="F321" i="13"/>
  <c r="J316" i="13"/>
  <c r="J312" i="13"/>
  <c r="J321" i="13"/>
  <c r="N316" i="13"/>
  <c r="N312" i="13"/>
  <c r="F314" i="13"/>
  <c r="N314" i="13"/>
  <c r="F116" i="13"/>
  <c r="O116" i="13" s="1"/>
  <c r="N116" i="13"/>
  <c r="J149" i="13"/>
  <c r="F182" i="13"/>
  <c r="N182" i="13"/>
  <c r="J215" i="13"/>
  <c r="C255" i="13"/>
  <c r="G255" i="13"/>
  <c r="C413" i="13"/>
  <c r="O413" i="13" s="1"/>
  <c r="J182" i="13"/>
  <c r="G411" i="13"/>
  <c r="G413" i="13"/>
  <c r="G415" i="13"/>
  <c r="K415" i="13"/>
  <c r="K411" i="13"/>
  <c r="K413" i="13"/>
  <c r="G118" i="13"/>
  <c r="G114" i="13"/>
  <c r="J114" i="13"/>
  <c r="N114" i="13"/>
  <c r="G184" i="13"/>
  <c r="G180" i="13"/>
  <c r="J180" i="13"/>
  <c r="N180" i="13"/>
  <c r="C250" i="13"/>
  <c r="C246" i="13"/>
  <c r="K250" i="13"/>
  <c r="K246" i="13"/>
  <c r="J246" i="13"/>
  <c r="N246" i="13"/>
  <c r="J255" i="13"/>
  <c r="F118" i="13"/>
  <c r="J118" i="13"/>
  <c r="N118" i="13"/>
  <c r="C151" i="13"/>
  <c r="O151" i="13" s="1"/>
  <c r="C147" i="13"/>
  <c r="G151" i="13"/>
  <c r="G147" i="13"/>
  <c r="K151" i="13"/>
  <c r="K147" i="13"/>
  <c r="C149" i="13"/>
  <c r="K149" i="13"/>
  <c r="F184" i="13"/>
  <c r="J184" i="13"/>
  <c r="N184" i="13"/>
  <c r="C217" i="13"/>
  <c r="C213" i="13"/>
  <c r="G217" i="13"/>
  <c r="G213" i="13"/>
  <c r="K217" i="13"/>
  <c r="K213" i="13"/>
  <c r="C215" i="13"/>
  <c r="K215" i="13"/>
  <c r="F250" i="13"/>
  <c r="J250" i="13"/>
  <c r="N250" i="13"/>
  <c r="K255" i="13"/>
  <c r="C347" i="13"/>
  <c r="D255" i="13"/>
  <c r="H255" i="13"/>
  <c r="L255" i="13"/>
  <c r="I255" i="13"/>
  <c r="E279" i="13"/>
  <c r="O279" i="13" s="1"/>
  <c r="I279" i="13"/>
  <c r="M279" i="13"/>
  <c r="J279" i="13"/>
  <c r="L281" i="13"/>
  <c r="C283" i="13"/>
  <c r="O283" i="13" s="1"/>
  <c r="N283" i="13"/>
  <c r="D288" i="13"/>
  <c r="H288" i="13"/>
  <c r="L288" i="13"/>
  <c r="N321" i="13"/>
  <c r="C345" i="13"/>
  <c r="O345" i="13" s="1"/>
  <c r="E380" i="13"/>
  <c r="E382" i="13"/>
  <c r="O382" i="13" s="1"/>
  <c r="M380" i="13"/>
  <c r="M382" i="13"/>
  <c r="M378" i="13"/>
  <c r="E446" i="13"/>
  <c r="E448" i="13"/>
  <c r="M446" i="13"/>
  <c r="M448" i="13"/>
  <c r="M444" i="13"/>
  <c r="G345" i="13"/>
  <c r="G347" i="13"/>
  <c r="E248" i="13"/>
  <c r="F279" i="13"/>
  <c r="E312" i="13"/>
  <c r="I312" i="13"/>
  <c r="M312" i="13"/>
  <c r="I314" i="13"/>
  <c r="G349" i="13"/>
  <c r="M321" i="13"/>
  <c r="C380" i="13"/>
  <c r="O380" i="13" s="1"/>
  <c r="K380" i="13"/>
  <c r="I415" i="13"/>
  <c r="C446" i="13"/>
  <c r="K446" i="13"/>
  <c r="C354" i="13"/>
  <c r="G354" i="13"/>
  <c r="K354" i="13"/>
  <c r="E387" i="13"/>
  <c r="I387" i="13"/>
  <c r="M387" i="13"/>
  <c r="C420" i="13"/>
  <c r="G420" i="13"/>
  <c r="K420" i="13"/>
  <c r="E453" i="13"/>
  <c r="I453" i="13"/>
  <c r="M453" i="13"/>
  <c r="D442" i="8"/>
  <c r="E442" i="8"/>
  <c r="F442" i="8"/>
  <c r="G442" i="8"/>
  <c r="H442" i="8"/>
  <c r="I442" i="8"/>
  <c r="J442" i="8"/>
  <c r="K442" i="8"/>
  <c r="L442" i="8"/>
  <c r="M442" i="8"/>
  <c r="N442" i="8"/>
  <c r="C442" i="8"/>
  <c r="D439" i="8"/>
  <c r="E439" i="8"/>
  <c r="F439" i="8"/>
  <c r="G439" i="8"/>
  <c r="H439" i="8"/>
  <c r="I439" i="8"/>
  <c r="J439" i="8"/>
  <c r="K439" i="8"/>
  <c r="L439" i="8"/>
  <c r="M439" i="8"/>
  <c r="N439" i="8"/>
  <c r="C439" i="8"/>
  <c r="D437" i="8"/>
  <c r="E437" i="8"/>
  <c r="F437" i="8"/>
  <c r="G437" i="8"/>
  <c r="H437" i="8"/>
  <c r="I437" i="8"/>
  <c r="J437" i="8"/>
  <c r="J438" i="8" s="1"/>
  <c r="K437" i="8"/>
  <c r="L437" i="8"/>
  <c r="M437" i="8"/>
  <c r="N437" i="8"/>
  <c r="C437" i="8"/>
  <c r="D435" i="8"/>
  <c r="E435" i="8"/>
  <c r="F435" i="8"/>
  <c r="G435" i="8"/>
  <c r="H435" i="8"/>
  <c r="I435" i="8"/>
  <c r="J435" i="8"/>
  <c r="K435" i="8"/>
  <c r="L435" i="8"/>
  <c r="M435" i="8"/>
  <c r="N435" i="8"/>
  <c r="C435" i="8"/>
  <c r="D433" i="8"/>
  <c r="E433" i="8"/>
  <c r="F433" i="8"/>
  <c r="G433" i="8"/>
  <c r="H433" i="8"/>
  <c r="I433" i="8"/>
  <c r="J433" i="8"/>
  <c r="K433" i="8"/>
  <c r="L433" i="8"/>
  <c r="M433" i="8"/>
  <c r="M434" i="8" s="1"/>
  <c r="N433" i="8"/>
  <c r="N434" i="8" s="1"/>
  <c r="C433" i="8"/>
  <c r="D432" i="8"/>
  <c r="E432" i="8"/>
  <c r="E443" i="8" s="1"/>
  <c r="F432" i="8"/>
  <c r="G432" i="8"/>
  <c r="H432" i="8"/>
  <c r="I432" i="8"/>
  <c r="I434" i="8" s="1"/>
  <c r="J432" i="8"/>
  <c r="K432" i="8"/>
  <c r="L432" i="8"/>
  <c r="M432" i="8"/>
  <c r="M443" i="8" s="1"/>
  <c r="N432" i="8"/>
  <c r="C432" i="8"/>
  <c r="F438" i="8"/>
  <c r="L438" i="8"/>
  <c r="G438" i="8"/>
  <c r="D438" i="8"/>
  <c r="N436" i="8"/>
  <c r="J436" i="8"/>
  <c r="F436" i="8"/>
  <c r="J434" i="8"/>
  <c r="F434" i="8"/>
  <c r="L434" i="8"/>
  <c r="H434" i="8"/>
  <c r="D434" i="8"/>
  <c r="L436" i="8"/>
  <c r="H436" i="8"/>
  <c r="E434" i="8"/>
  <c r="D436" i="8"/>
  <c r="D409" i="8"/>
  <c r="E409" i="8"/>
  <c r="F409" i="8"/>
  <c r="G409" i="8"/>
  <c r="H409" i="8"/>
  <c r="I409" i="8"/>
  <c r="J409" i="8"/>
  <c r="K409" i="8"/>
  <c r="L409" i="8"/>
  <c r="M409" i="8"/>
  <c r="N409" i="8"/>
  <c r="C409" i="8"/>
  <c r="D406" i="8"/>
  <c r="E406" i="8"/>
  <c r="F406" i="8"/>
  <c r="G406" i="8"/>
  <c r="H406" i="8"/>
  <c r="I406" i="8"/>
  <c r="J406" i="8"/>
  <c r="K406" i="8"/>
  <c r="L406" i="8"/>
  <c r="M406" i="8"/>
  <c r="N406" i="8"/>
  <c r="C406" i="8"/>
  <c r="D404" i="8"/>
  <c r="E404" i="8"/>
  <c r="F404" i="8"/>
  <c r="F405" i="8" s="1"/>
  <c r="G404" i="8"/>
  <c r="H404" i="8"/>
  <c r="I404" i="8"/>
  <c r="J404" i="8"/>
  <c r="K404" i="8"/>
  <c r="L404" i="8"/>
  <c r="M404" i="8"/>
  <c r="N404" i="8"/>
  <c r="N405" i="8" s="1"/>
  <c r="C404" i="8"/>
  <c r="D402" i="8"/>
  <c r="D403" i="8" s="1"/>
  <c r="E402" i="8"/>
  <c r="F402" i="8"/>
  <c r="G402" i="8"/>
  <c r="H402" i="8"/>
  <c r="H403" i="8" s="1"/>
  <c r="I402" i="8"/>
  <c r="J402" i="8"/>
  <c r="K402" i="8"/>
  <c r="L402" i="8"/>
  <c r="L403" i="8" s="1"/>
  <c r="M402" i="8"/>
  <c r="N402" i="8"/>
  <c r="C402" i="8"/>
  <c r="D400" i="8"/>
  <c r="E400" i="8"/>
  <c r="F400" i="8"/>
  <c r="F401" i="8" s="1"/>
  <c r="G400" i="8"/>
  <c r="H400" i="8"/>
  <c r="I400" i="8"/>
  <c r="J400" i="8"/>
  <c r="K400" i="8"/>
  <c r="L400" i="8"/>
  <c r="M400" i="8"/>
  <c r="N400" i="8"/>
  <c r="N401" i="8" s="1"/>
  <c r="C400" i="8"/>
  <c r="D399" i="8"/>
  <c r="E399" i="8"/>
  <c r="E410" i="8" s="1"/>
  <c r="F399" i="8"/>
  <c r="G399" i="8"/>
  <c r="H399" i="8"/>
  <c r="I399" i="8"/>
  <c r="I410" i="8" s="1"/>
  <c r="J399" i="8"/>
  <c r="K399" i="8"/>
  <c r="L399" i="8"/>
  <c r="M399" i="8"/>
  <c r="N399" i="8"/>
  <c r="C399" i="8"/>
  <c r="L410" i="8"/>
  <c r="J401" i="8"/>
  <c r="M401" i="8"/>
  <c r="I401" i="8"/>
  <c r="G401" i="8"/>
  <c r="E401" i="8"/>
  <c r="J405" i="8"/>
  <c r="D373" i="8"/>
  <c r="E373" i="8"/>
  <c r="F373" i="8"/>
  <c r="G373" i="8"/>
  <c r="H373" i="8"/>
  <c r="I373" i="8"/>
  <c r="J373" i="8"/>
  <c r="K373" i="8"/>
  <c r="L373" i="8"/>
  <c r="M373" i="8"/>
  <c r="N373" i="8"/>
  <c r="C373" i="8"/>
  <c r="D371" i="8"/>
  <c r="D372" i="8" s="1"/>
  <c r="E371" i="8"/>
  <c r="F371" i="8"/>
  <c r="G371" i="8"/>
  <c r="H371" i="8"/>
  <c r="H372" i="8" s="1"/>
  <c r="I371" i="8"/>
  <c r="J371" i="8"/>
  <c r="K371" i="8"/>
  <c r="L371" i="8"/>
  <c r="L372" i="8" s="1"/>
  <c r="M371" i="8"/>
  <c r="N371" i="8"/>
  <c r="C371" i="8"/>
  <c r="D369" i="8"/>
  <c r="D370" i="8" s="1"/>
  <c r="E369" i="8"/>
  <c r="F369" i="8"/>
  <c r="G369" i="8"/>
  <c r="H369" i="8"/>
  <c r="H370" i="8" s="1"/>
  <c r="I369" i="8"/>
  <c r="J369" i="8"/>
  <c r="K369" i="8"/>
  <c r="L369" i="8"/>
  <c r="L370" i="8" s="1"/>
  <c r="M369" i="8"/>
  <c r="N369" i="8"/>
  <c r="C369" i="8"/>
  <c r="D367" i="8"/>
  <c r="E367" i="8"/>
  <c r="F367" i="8"/>
  <c r="G367" i="8"/>
  <c r="H367" i="8"/>
  <c r="H368" i="8" s="1"/>
  <c r="I367" i="8"/>
  <c r="J367" i="8"/>
  <c r="K367" i="8"/>
  <c r="L367" i="8"/>
  <c r="L368" i="8" s="1"/>
  <c r="M367" i="8"/>
  <c r="N367" i="8"/>
  <c r="C367" i="8"/>
  <c r="D366" i="8"/>
  <c r="E366" i="8"/>
  <c r="F366" i="8"/>
  <c r="G366" i="8"/>
  <c r="G372" i="8" s="1"/>
  <c r="H366" i="8"/>
  <c r="I366" i="8"/>
  <c r="J366" i="8"/>
  <c r="K366" i="8"/>
  <c r="L366" i="8"/>
  <c r="M366" i="8"/>
  <c r="N366" i="8"/>
  <c r="C366" i="8"/>
  <c r="N372" i="8"/>
  <c r="J372" i="8"/>
  <c r="F372" i="8"/>
  <c r="N370" i="8"/>
  <c r="J370" i="8"/>
  <c r="F370" i="8"/>
  <c r="C368" i="8"/>
  <c r="D368" i="8"/>
  <c r="I370" i="8"/>
  <c r="D343" i="8"/>
  <c r="E343" i="8"/>
  <c r="F343" i="8"/>
  <c r="G343" i="8"/>
  <c r="H343" i="8"/>
  <c r="I343" i="8"/>
  <c r="J343" i="8"/>
  <c r="K343" i="8"/>
  <c r="L343" i="8"/>
  <c r="M343" i="8"/>
  <c r="N343" i="8"/>
  <c r="C343" i="8"/>
  <c r="D340" i="8"/>
  <c r="E340" i="8"/>
  <c r="F340" i="8"/>
  <c r="G340" i="8"/>
  <c r="H340" i="8"/>
  <c r="I340" i="8"/>
  <c r="J340" i="8"/>
  <c r="K340" i="8"/>
  <c r="L340" i="8"/>
  <c r="M340" i="8"/>
  <c r="N340" i="8"/>
  <c r="C340" i="8"/>
  <c r="D338" i="8"/>
  <c r="E338" i="8"/>
  <c r="F338" i="8"/>
  <c r="F339" i="8" s="1"/>
  <c r="G338" i="8"/>
  <c r="H338" i="8"/>
  <c r="I338" i="8"/>
  <c r="J338" i="8"/>
  <c r="J339" i="8" s="1"/>
  <c r="K338" i="8"/>
  <c r="L338" i="8"/>
  <c r="M338" i="8"/>
  <c r="N338" i="8"/>
  <c r="N339" i="8" s="1"/>
  <c r="C338" i="8"/>
  <c r="D336" i="8"/>
  <c r="E336" i="8"/>
  <c r="F336" i="8"/>
  <c r="G336" i="8"/>
  <c r="H336" i="8"/>
  <c r="I336" i="8"/>
  <c r="J336" i="8"/>
  <c r="K336" i="8"/>
  <c r="L336" i="8"/>
  <c r="M336" i="8"/>
  <c r="N336" i="8"/>
  <c r="C336" i="8"/>
  <c r="D334" i="8"/>
  <c r="D335" i="8" s="1"/>
  <c r="E334" i="8"/>
  <c r="F334" i="8"/>
  <c r="G334" i="8"/>
  <c r="H334" i="8"/>
  <c r="I334" i="8"/>
  <c r="J334" i="8"/>
  <c r="K334" i="8"/>
  <c r="L334" i="8"/>
  <c r="L335" i="8" s="1"/>
  <c r="M334" i="8"/>
  <c r="N334" i="8"/>
  <c r="C334" i="8"/>
  <c r="D333" i="8"/>
  <c r="E333" i="8"/>
  <c r="F333" i="8"/>
  <c r="G333" i="8"/>
  <c r="H333" i="8"/>
  <c r="I333" i="8"/>
  <c r="J333" i="8"/>
  <c r="K333" i="8"/>
  <c r="L333" i="8"/>
  <c r="M333" i="8"/>
  <c r="N333" i="8"/>
  <c r="C333" i="8"/>
  <c r="L344" i="8"/>
  <c r="I339" i="8"/>
  <c r="I337" i="8"/>
  <c r="H335" i="8"/>
  <c r="I335" i="8"/>
  <c r="L337" i="8"/>
  <c r="H337" i="8"/>
  <c r="D337" i="8"/>
  <c r="D310" i="8"/>
  <c r="E310" i="8"/>
  <c r="E311" i="8" s="1"/>
  <c r="F310" i="8"/>
  <c r="G310" i="8"/>
  <c r="H310" i="8"/>
  <c r="I310" i="8"/>
  <c r="I311" i="8" s="1"/>
  <c r="J310" i="8"/>
  <c r="K310" i="8"/>
  <c r="L310" i="8"/>
  <c r="M310" i="8"/>
  <c r="N310" i="8"/>
  <c r="C310" i="8"/>
  <c r="D307" i="8"/>
  <c r="E307" i="8"/>
  <c r="F307" i="8"/>
  <c r="G307" i="8"/>
  <c r="H307" i="8"/>
  <c r="I307" i="8"/>
  <c r="J307" i="8"/>
  <c r="K307" i="8"/>
  <c r="L307" i="8"/>
  <c r="M307" i="8"/>
  <c r="N307" i="8"/>
  <c r="D305" i="8"/>
  <c r="E305" i="8"/>
  <c r="F305" i="8"/>
  <c r="G305" i="8"/>
  <c r="H305" i="8"/>
  <c r="I305" i="8"/>
  <c r="J305" i="8"/>
  <c r="K305" i="8"/>
  <c r="L305" i="8"/>
  <c r="M305" i="8"/>
  <c r="N305" i="8"/>
  <c r="C305" i="8"/>
  <c r="D303" i="8"/>
  <c r="D304" i="8" s="1"/>
  <c r="E303" i="8"/>
  <c r="F303" i="8"/>
  <c r="G303" i="8"/>
  <c r="H303" i="8"/>
  <c r="I303" i="8"/>
  <c r="J303" i="8"/>
  <c r="K303" i="8"/>
  <c r="L303" i="8"/>
  <c r="M303" i="8"/>
  <c r="N303" i="8"/>
  <c r="C303" i="8"/>
  <c r="D301" i="8"/>
  <c r="E301" i="8"/>
  <c r="F301" i="8"/>
  <c r="G301" i="8"/>
  <c r="H301" i="8"/>
  <c r="I301" i="8"/>
  <c r="J301" i="8"/>
  <c r="K301" i="8"/>
  <c r="L301" i="8"/>
  <c r="M301" i="8"/>
  <c r="N301" i="8"/>
  <c r="C301" i="8"/>
  <c r="D300" i="8"/>
  <c r="E300" i="8"/>
  <c r="F300" i="8"/>
  <c r="G300" i="8"/>
  <c r="H300" i="8"/>
  <c r="I300" i="8"/>
  <c r="J300" i="8"/>
  <c r="K300" i="8"/>
  <c r="L300" i="8"/>
  <c r="M300" i="8"/>
  <c r="N300" i="8"/>
  <c r="N306" i="8" s="1"/>
  <c r="C300" i="8"/>
  <c r="M306" i="8"/>
  <c r="I306" i="8"/>
  <c r="E306" i="8"/>
  <c r="C306" i="8"/>
  <c r="M304" i="8"/>
  <c r="I304" i="8"/>
  <c r="E304" i="8"/>
  <c r="C304" i="8"/>
  <c r="M302" i="8"/>
  <c r="I302" i="8"/>
  <c r="E302" i="8"/>
  <c r="L304" i="8"/>
  <c r="H304" i="8"/>
  <c r="D277" i="8"/>
  <c r="E277" i="8"/>
  <c r="F277" i="8"/>
  <c r="G277" i="8"/>
  <c r="H277" i="8"/>
  <c r="I277" i="8"/>
  <c r="J277" i="8"/>
  <c r="K277" i="8"/>
  <c r="L277" i="8"/>
  <c r="M277" i="8"/>
  <c r="N277" i="8"/>
  <c r="C277" i="8"/>
  <c r="D274" i="8"/>
  <c r="E274" i="8"/>
  <c r="F274" i="8"/>
  <c r="G274" i="8"/>
  <c r="H274" i="8"/>
  <c r="I274" i="8"/>
  <c r="J274" i="8"/>
  <c r="K274" i="8"/>
  <c r="L274" i="8"/>
  <c r="M274" i="8"/>
  <c r="N274" i="8"/>
  <c r="C274" i="8"/>
  <c r="D272" i="8"/>
  <c r="E272" i="8"/>
  <c r="F272" i="8"/>
  <c r="G272" i="8"/>
  <c r="H272" i="8"/>
  <c r="I272" i="8"/>
  <c r="J272" i="8"/>
  <c r="K272" i="8"/>
  <c r="L272" i="8"/>
  <c r="M272" i="8"/>
  <c r="N272" i="8"/>
  <c r="C272" i="8"/>
  <c r="D270" i="8"/>
  <c r="E270" i="8"/>
  <c r="F270" i="8"/>
  <c r="G270" i="8"/>
  <c r="H270" i="8"/>
  <c r="H271" i="8" s="1"/>
  <c r="I270" i="8"/>
  <c r="J270" i="8"/>
  <c r="K270" i="8"/>
  <c r="L270" i="8"/>
  <c r="L271" i="8" s="1"/>
  <c r="M270" i="8"/>
  <c r="N270" i="8"/>
  <c r="C270" i="8"/>
  <c r="D268" i="8"/>
  <c r="E268" i="8"/>
  <c r="F268" i="8"/>
  <c r="G268" i="8"/>
  <c r="H268" i="8"/>
  <c r="I268" i="8"/>
  <c r="J268" i="8"/>
  <c r="K268" i="8"/>
  <c r="L268" i="8"/>
  <c r="M268" i="8"/>
  <c r="N268" i="8"/>
  <c r="C268" i="8"/>
  <c r="D267" i="8"/>
  <c r="E267" i="8"/>
  <c r="F267" i="8"/>
  <c r="F269" i="8" s="1"/>
  <c r="G267" i="8"/>
  <c r="H267" i="8"/>
  <c r="I267" i="8"/>
  <c r="J267" i="8"/>
  <c r="K267" i="8"/>
  <c r="L267" i="8"/>
  <c r="M267" i="8"/>
  <c r="M278" i="8" s="1"/>
  <c r="N267" i="8"/>
  <c r="N273" i="8" s="1"/>
  <c r="C267" i="8"/>
  <c r="M273" i="8"/>
  <c r="I273" i="8"/>
  <c r="E273" i="8"/>
  <c r="C273" i="8"/>
  <c r="M271" i="8"/>
  <c r="I271" i="8"/>
  <c r="E271" i="8"/>
  <c r="C271" i="8"/>
  <c r="N269" i="8"/>
  <c r="J269" i="8"/>
  <c r="M269" i="8"/>
  <c r="I269" i="8"/>
  <c r="E269" i="8"/>
  <c r="J273" i="8"/>
  <c r="D271" i="8"/>
  <c r="D244" i="8"/>
  <c r="E244" i="8"/>
  <c r="F244" i="8"/>
  <c r="G244" i="8"/>
  <c r="H244" i="8"/>
  <c r="I244" i="8"/>
  <c r="J244" i="8"/>
  <c r="K244" i="8"/>
  <c r="L244" i="8"/>
  <c r="M244" i="8"/>
  <c r="N244" i="8"/>
  <c r="C244" i="8"/>
  <c r="D241" i="8"/>
  <c r="E241" i="8"/>
  <c r="F241" i="8"/>
  <c r="G241" i="8"/>
  <c r="H241" i="8"/>
  <c r="I241" i="8"/>
  <c r="J241" i="8"/>
  <c r="K241" i="8"/>
  <c r="L241" i="8"/>
  <c r="M241" i="8"/>
  <c r="N241" i="8"/>
  <c r="C241" i="8"/>
  <c r="O241" i="8" s="1"/>
  <c r="D242" i="8" s="1"/>
  <c r="D239" i="8"/>
  <c r="E239" i="8"/>
  <c r="F239" i="8"/>
  <c r="G239" i="8"/>
  <c r="H239" i="8"/>
  <c r="I239" i="8"/>
  <c r="J239" i="8"/>
  <c r="K239" i="8"/>
  <c r="L239" i="8"/>
  <c r="M239" i="8"/>
  <c r="N239" i="8"/>
  <c r="C239" i="8"/>
  <c r="O239" i="8" s="1"/>
  <c r="D237" i="8"/>
  <c r="E237" i="8"/>
  <c r="F237" i="8"/>
  <c r="G237" i="8"/>
  <c r="H237" i="8"/>
  <c r="I237" i="8"/>
  <c r="J237" i="8"/>
  <c r="K237" i="8"/>
  <c r="L237" i="8"/>
  <c r="M237" i="8"/>
  <c r="N237" i="8"/>
  <c r="C237" i="8"/>
  <c r="O237" i="8" s="1"/>
  <c r="D235" i="8"/>
  <c r="E235" i="8"/>
  <c r="F235" i="8"/>
  <c r="G235" i="8"/>
  <c r="H235" i="8"/>
  <c r="I235" i="8"/>
  <c r="J235" i="8"/>
  <c r="K235" i="8"/>
  <c r="L235" i="8"/>
  <c r="M235" i="8"/>
  <c r="N235" i="8"/>
  <c r="C235" i="8"/>
  <c r="O235" i="8" s="1"/>
  <c r="D234" i="8"/>
  <c r="E234" i="8"/>
  <c r="F234" i="8"/>
  <c r="G234" i="8"/>
  <c r="G245" i="8" s="1"/>
  <c r="H234" i="8"/>
  <c r="I234" i="8"/>
  <c r="J234" i="8"/>
  <c r="J240" i="8" s="1"/>
  <c r="K234" i="8"/>
  <c r="K245" i="8" s="1"/>
  <c r="L234" i="8"/>
  <c r="M234" i="8"/>
  <c r="N234" i="8"/>
  <c r="C234" i="8"/>
  <c r="O234" i="8" s="1"/>
  <c r="M240" i="8"/>
  <c r="I240" i="8"/>
  <c r="E240" i="8"/>
  <c r="C240" i="8"/>
  <c r="M238" i="8"/>
  <c r="I238" i="8"/>
  <c r="E238" i="8"/>
  <c r="C238" i="8"/>
  <c r="M236" i="8"/>
  <c r="I236" i="8"/>
  <c r="E236" i="8"/>
  <c r="C236" i="8"/>
  <c r="N240" i="8"/>
  <c r="L238" i="8"/>
  <c r="H238" i="8"/>
  <c r="F240" i="8"/>
  <c r="D238" i="8"/>
  <c r="D211" i="8"/>
  <c r="E211" i="8"/>
  <c r="F211" i="8"/>
  <c r="G211" i="8"/>
  <c r="H211" i="8"/>
  <c r="I211" i="8"/>
  <c r="J211" i="8"/>
  <c r="K211" i="8"/>
  <c r="L211" i="8"/>
  <c r="M211" i="8"/>
  <c r="N211" i="8"/>
  <c r="C211" i="8"/>
  <c r="D208" i="8"/>
  <c r="E208" i="8"/>
  <c r="F208" i="8"/>
  <c r="G208" i="8"/>
  <c r="H208" i="8"/>
  <c r="I208" i="8"/>
  <c r="J208" i="8"/>
  <c r="K208" i="8"/>
  <c r="L208" i="8"/>
  <c r="M208" i="8"/>
  <c r="N208" i="8"/>
  <c r="C208" i="8"/>
  <c r="D206" i="8"/>
  <c r="E206" i="8"/>
  <c r="F206" i="8"/>
  <c r="F207" i="8" s="1"/>
  <c r="G206" i="8"/>
  <c r="H206" i="8"/>
  <c r="I206" i="8"/>
  <c r="J206" i="8"/>
  <c r="J207" i="8" s="1"/>
  <c r="K206" i="8"/>
  <c r="L206" i="8"/>
  <c r="M206" i="8"/>
  <c r="N206" i="8"/>
  <c r="C206" i="8"/>
  <c r="D204" i="8"/>
  <c r="E204" i="8"/>
  <c r="F204" i="8"/>
  <c r="G204" i="8"/>
  <c r="H204" i="8"/>
  <c r="I204" i="8"/>
  <c r="J204" i="8"/>
  <c r="K204" i="8"/>
  <c r="L204" i="8"/>
  <c r="M204" i="8"/>
  <c r="N204" i="8"/>
  <c r="C204" i="8"/>
  <c r="D202" i="8"/>
  <c r="E202" i="8"/>
  <c r="F202" i="8"/>
  <c r="G202" i="8"/>
  <c r="H202" i="8"/>
  <c r="I202" i="8"/>
  <c r="J202" i="8"/>
  <c r="K202" i="8"/>
  <c r="L202" i="8"/>
  <c r="M202" i="8"/>
  <c r="N202" i="8"/>
  <c r="C202" i="8"/>
  <c r="D201" i="8"/>
  <c r="E201" i="8"/>
  <c r="F201" i="8"/>
  <c r="F205" i="8" s="1"/>
  <c r="G201" i="8"/>
  <c r="H201" i="8"/>
  <c r="H212" i="8" s="1"/>
  <c r="I201" i="8"/>
  <c r="J201" i="8"/>
  <c r="J205" i="8" s="1"/>
  <c r="K201" i="8"/>
  <c r="L201" i="8"/>
  <c r="M201" i="8"/>
  <c r="N201" i="8"/>
  <c r="N205" i="8" s="1"/>
  <c r="C201" i="8"/>
  <c r="M207" i="8"/>
  <c r="I207" i="8"/>
  <c r="E207" i="8"/>
  <c r="L205" i="8"/>
  <c r="H205" i="8"/>
  <c r="D205" i="8"/>
  <c r="M203" i="8"/>
  <c r="L203" i="8"/>
  <c r="I203" i="8"/>
  <c r="H203" i="8"/>
  <c r="E203" i="8"/>
  <c r="D203" i="8"/>
  <c r="M205" i="8"/>
  <c r="L207" i="8"/>
  <c r="I205" i="8"/>
  <c r="H207" i="8"/>
  <c r="E205" i="8"/>
  <c r="D207" i="8"/>
  <c r="D178" i="8"/>
  <c r="E178" i="8"/>
  <c r="F178" i="8"/>
  <c r="G178" i="8"/>
  <c r="H178" i="8"/>
  <c r="I178" i="8"/>
  <c r="J178" i="8"/>
  <c r="K178" i="8"/>
  <c r="L178" i="8"/>
  <c r="M178" i="8"/>
  <c r="N178" i="8"/>
  <c r="C178" i="8"/>
  <c r="D175" i="8"/>
  <c r="E175" i="8"/>
  <c r="F175" i="8"/>
  <c r="G175" i="8"/>
  <c r="H175" i="8"/>
  <c r="I175" i="8"/>
  <c r="J175" i="8"/>
  <c r="K175" i="8"/>
  <c r="L175" i="8"/>
  <c r="M175" i="8"/>
  <c r="N175" i="8"/>
  <c r="C175" i="8"/>
  <c r="D173" i="8"/>
  <c r="E173" i="8"/>
  <c r="F173" i="8"/>
  <c r="G173" i="8"/>
  <c r="H173" i="8"/>
  <c r="I173" i="8"/>
  <c r="J173" i="8"/>
  <c r="K173" i="8"/>
  <c r="L173" i="8"/>
  <c r="M173" i="8"/>
  <c r="N173" i="8"/>
  <c r="N174" i="8" s="1"/>
  <c r="C173" i="8"/>
  <c r="D171" i="8"/>
  <c r="E171" i="8"/>
  <c r="F171" i="8"/>
  <c r="G171" i="8"/>
  <c r="H171" i="8"/>
  <c r="I171" i="8"/>
  <c r="J171" i="8"/>
  <c r="K171" i="8"/>
  <c r="L171" i="8"/>
  <c r="M171" i="8"/>
  <c r="N171" i="8"/>
  <c r="C171" i="8"/>
  <c r="D169" i="8"/>
  <c r="E169" i="8"/>
  <c r="F169" i="8"/>
  <c r="G169" i="8"/>
  <c r="H169" i="8"/>
  <c r="I169" i="8"/>
  <c r="J169" i="8"/>
  <c r="K169" i="8"/>
  <c r="L169" i="8"/>
  <c r="M169" i="8"/>
  <c r="N169" i="8"/>
  <c r="C169" i="8"/>
  <c r="D168" i="8"/>
  <c r="E168" i="8"/>
  <c r="F168" i="8"/>
  <c r="G168" i="8"/>
  <c r="H168" i="8"/>
  <c r="H172" i="8" s="1"/>
  <c r="I168" i="8"/>
  <c r="J168" i="8"/>
  <c r="K168" i="8"/>
  <c r="K179" i="8" s="1"/>
  <c r="L168" i="8"/>
  <c r="L172" i="8" s="1"/>
  <c r="M168" i="8"/>
  <c r="N168" i="8"/>
  <c r="C168" i="8"/>
  <c r="H179" i="8"/>
  <c r="M174" i="8"/>
  <c r="I174" i="8"/>
  <c r="E174" i="8"/>
  <c r="M172" i="8"/>
  <c r="I172" i="8"/>
  <c r="E172" i="8"/>
  <c r="M170" i="8"/>
  <c r="I170" i="8"/>
  <c r="E170" i="8"/>
  <c r="C170" i="8"/>
  <c r="D145" i="8"/>
  <c r="E145" i="8"/>
  <c r="F145" i="8"/>
  <c r="G145" i="8"/>
  <c r="H145" i="8"/>
  <c r="I145" i="8"/>
  <c r="J145" i="8"/>
  <c r="K145" i="8"/>
  <c r="L145" i="8"/>
  <c r="M145" i="8"/>
  <c r="N145" i="8"/>
  <c r="C145" i="8"/>
  <c r="D142" i="8"/>
  <c r="E142" i="8"/>
  <c r="F142" i="8"/>
  <c r="G142" i="8"/>
  <c r="H142" i="8"/>
  <c r="I142" i="8"/>
  <c r="J142" i="8"/>
  <c r="K142" i="8"/>
  <c r="L142" i="8"/>
  <c r="M142" i="8"/>
  <c r="N142" i="8"/>
  <c r="C142" i="8"/>
  <c r="D140" i="8"/>
  <c r="E140" i="8"/>
  <c r="F140" i="8"/>
  <c r="G140" i="8"/>
  <c r="H140" i="8"/>
  <c r="I140" i="8"/>
  <c r="J140" i="8"/>
  <c r="J141" i="8" s="1"/>
  <c r="K140" i="8"/>
  <c r="L140" i="8"/>
  <c r="M140" i="8"/>
  <c r="N140" i="8"/>
  <c r="C140" i="8"/>
  <c r="D138" i="8"/>
  <c r="E138" i="8"/>
  <c r="F138" i="8"/>
  <c r="G138" i="8"/>
  <c r="H138" i="8"/>
  <c r="I138" i="8"/>
  <c r="J138" i="8"/>
  <c r="K138" i="8"/>
  <c r="L138" i="8"/>
  <c r="M138" i="8"/>
  <c r="N138" i="8"/>
  <c r="C138" i="8"/>
  <c r="D136" i="8"/>
  <c r="E136" i="8"/>
  <c r="F136" i="8"/>
  <c r="G136" i="8"/>
  <c r="H136" i="8"/>
  <c r="I136" i="8"/>
  <c r="J136" i="8"/>
  <c r="K136" i="8"/>
  <c r="L136" i="8"/>
  <c r="M136" i="8"/>
  <c r="N136" i="8"/>
  <c r="C136" i="8"/>
  <c r="D135" i="8"/>
  <c r="E135" i="8"/>
  <c r="F135" i="8"/>
  <c r="F141" i="8" s="1"/>
  <c r="G135" i="8"/>
  <c r="H135" i="8"/>
  <c r="I135" i="8"/>
  <c r="J135" i="8"/>
  <c r="K135" i="8"/>
  <c r="K146" i="8" s="1"/>
  <c r="L135" i="8"/>
  <c r="M135" i="8"/>
  <c r="M146" i="8" s="1"/>
  <c r="N135" i="8"/>
  <c r="N141" i="8" s="1"/>
  <c r="C135" i="8"/>
  <c r="C141" i="8" s="1"/>
  <c r="E146" i="8"/>
  <c r="M141" i="8"/>
  <c r="I141" i="8"/>
  <c r="E141" i="8"/>
  <c r="M139" i="8"/>
  <c r="I139" i="8"/>
  <c r="E139" i="8"/>
  <c r="M137" i="8"/>
  <c r="I137" i="8"/>
  <c r="E137" i="8"/>
  <c r="C137" i="8"/>
  <c r="L139" i="8"/>
  <c r="H139" i="8"/>
  <c r="D139" i="8"/>
  <c r="D112" i="8"/>
  <c r="E112" i="8"/>
  <c r="F112" i="8"/>
  <c r="G112" i="8"/>
  <c r="H112" i="8"/>
  <c r="I112" i="8"/>
  <c r="J112" i="8"/>
  <c r="K112" i="8"/>
  <c r="L112" i="8"/>
  <c r="M112" i="8"/>
  <c r="N112" i="8"/>
  <c r="C112" i="8"/>
  <c r="D109" i="8"/>
  <c r="E109" i="8"/>
  <c r="F109" i="8"/>
  <c r="G109" i="8"/>
  <c r="H109" i="8"/>
  <c r="I109" i="8"/>
  <c r="J109" i="8"/>
  <c r="K109" i="8"/>
  <c r="L109" i="8"/>
  <c r="M109" i="8"/>
  <c r="N109" i="8"/>
  <c r="C109" i="8"/>
  <c r="D107" i="8"/>
  <c r="E107" i="8"/>
  <c r="F107" i="8"/>
  <c r="G107" i="8"/>
  <c r="H107" i="8"/>
  <c r="I107" i="8"/>
  <c r="J107" i="8"/>
  <c r="K107" i="8"/>
  <c r="L107" i="8"/>
  <c r="M107" i="8"/>
  <c r="N107" i="8"/>
  <c r="N108" i="8" s="1"/>
  <c r="C107" i="8"/>
  <c r="D105" i="8"/>
  <c r="E105" i="8"/>
  <c r="F105" i="8"/>
  <c r="F106" i="8" s="1"/>
  <c r="G105" i="8"/>
  <c r="H105" i="8"/>
  <c r="I105" i="8"/>
  <c r="J105" i="8"/>
  <c r="J106" i="8" s="1"/>
  <c r="K105" i="8"/>
  <c r="L105" i="8"/>
  <c r="M105" i="8"/>
  <c r="N105" i="8"/>
  <c r="N106" i="8" s="1"/>
  <c r="C105" i="8"/>
  <c r="D103" i="8"/>
  <c r="E103" i="8"/>
  <c r="F103" i="8"/>
  <c r="G103" i="8"/>
  <c r="H103" i="8"/>
  <c r="I103" i="8"/>
  <c r="J103" i="8"/>
  <c r="K103" i="8"/>
  <c r="L103" i="8"/>
  <c r="M103" i="8"/>
  <c r="N103" i="8"/>
  <c r="N104" i="8" s="1"/>
  <c r="C103" i="8"/>
  <c r="D102" i="8"/>
  <c r="E102" i="8"/>
  <c r="F102" i="8"/>
  <c r="F104" i="8" s="1"/>
  <c r="G102" i="8"/>
  <c r="H102" i="8"/>
  <c r="I102" i="8"/>
  <c r="J102" i="8"/>
  <c r="J108" i="8" s="1"/>
  <c r="K102" i="8"/>
  <c r="L102" i="8"/>
  <c r="M102" i="8"/>
  <c r="N102" i="8"/>
  <c r="C102" i="8"/>
  <c r="M108" i="8"/>
  <c r="L108" i="8"/>
  <c r="I108" i="8"/>
  <c r="H108" i="8"/>
  <c r="E108" i="8"/>
  <c r="D108" i="8"/>
  <c r="M106" i="8"/>
  <c r="I106" i="8"/>
  <c r="E106" i="8"/>
  <c r="M104" i="8"/>
  <c r="L104" i="8"/>
  <c r="I104" i="8"/>
  <c r="H104" i="8"/>
  <c r="E104" i="8"/>
  <c r="D104" i="8"/>
  <c r="C104" i="8"/>
  <c r="L106" i="8"/>
  <c r="H106" i="8"/>
  <c r="D106" i="8"/>
  <c r="F113" i="8" l="1"/>
  <c r="J179" i="8"/>
  <c r="N212" i="8"/>
  <c r="C242" i="8"/>
  <c r="L278" i="8"/>
  <c r="J306" i="8"/>
  <c r="N344" i="8"/>
  <c r="F410" i="8"/>
  <c r="O213" i="13"/>
  <c r="F252" i="13"/>
  <c r="F253" i="13" s="1"/>
  <c r="J252" i="13"/>
  <c r="J253" i="13" s="1"/>
  <c r="N252" i="13"/>
  <c r="N253" i="13" s="1"/>
  <c r="C252" i="13"/>
  <c r="C253" i="13" s="1"/>
  <c r="O253" i="13" s="1"/>
  <c r="G252" i="13"/>
  <c r="G253" i="13" s="1"/>
  <c r="K252" i="13"/>
  <c r="K253" i="13" s="1"/>
  <c r="I252" i="13"/>
  <c r="I253" i="13" s="1"/>
  <c r="D252" i="13"/>
  <c r="D253" i="13" s="1"/>
  <c r="H252" i="13"/>
  <c r="H253" i="13" s="1"/>
  <c r="L252" i="13"/>
  <c r="L253" i="13" s="1"/>
  <c r="E252" i="13"/>
  <c r="E253" i="13" s="1"/>
  <c r="M252" i="13"/>
  <c r="M253" i="13" s="1"/>
  <c r="G120" i="13"/>
  <c r="G121" i="13" s="1"/>
  <c r="K120" i="13"/>
  <c r="K121" i="13" s="1"/>
  <c r="C120" i="13"/>
  <c r="J120" i="13"/>
  <c r="J121" i="13" s="1"/>
  <c r="D120" i="13"/>
  <c r="D121" i="13" s="1"/>
  <c r="H120" i="13"/>
  <c r="H121" i="13" s="1"/>
  <c r="L120" i="13"/>
  <c r="L121" i="13" s="1"/>
  <c r="N120" i="13"/>
  <c r="N121" i="13" s="1"/>
  <c r="E120" i="13"/>
  <c r="E121" i="13" s="1"/>
  <c r="I120" i="13"/>
  <c r="I121" i="13" s="1"/>
  <c r="M120" i="13"/>
  <c r="M121" i="13" s="1"/>
  <c r="F120" i="13"/>
  <c r="F121" i="13" s="1"/>
  <c r="I113" i="8"/>
  <c r="E113" i="8"/>
  <c r="I146" i="8"/>
  <c r="M179" i="8"/>
  <c r="I179" i="8"/>
  <c r="E179" i="8"/>
  <c r="M212" i="8"/>
  <c r="I212" i="8"/>
  <c r="E212" i="8"/>
  <c r="N242" i="8"/>
  <c r="J242" i="8"/>
  <c r="F242" i="8"/>
  <c r="O242" i="8" s="1"/>
  <c r="N245" i="8"/>
  <c r="J245" i="8"/>
  <c r="O267" i="8"/>
  <c r="O268" i="8"/>
  <c r="O270" i="8"/>
  <c r="O272" i="8"/>
  <c r="O274" i="8"/>
  <c r="G278" i="8"/>
  <c r="O307" i="8"/>
  <c r="L311" i="8"/>
  <c r="H311" i="8"/>
  <c r="D311" i="8"/>
  <c r="M335" i="8"/>
  <c r="E335" i="8"/>
  <c r="M337" i="8"/>
  <c r="E337" i="8"/>
  <c r="M339" i="8"/>
  <c r="E339" i="8"/>
  <c r="M344" i="8"/>
  <c r="I344" i="8"/>
  <c r="E344" i="8"/>
  <c r="O366" i="8"/>
  <c r="O367" i="8"/>
  <c r="G368" i="8"/>
  <c r="O369" i="8"/>
  <c r="C372" i="8"/>
  <c r="O371" i="8"/>
  <c r="O373" i="8"/>
  <c r="H438" i="8"/>
  <c r="L443" i="8"/>
  <c r="H443" i="8"/>
  <c r="D443" i="8"/>
  <c r="O217" i="13"/>
  <c r="O246" i="13"/>
  <c r="O180" i="13"/>
  <c r="O415" i="13"/>
  <c r="O182" i="13"/>
  <c r="O175" i="7"/>
  <c r="O140" i="7"/>
  <c r="O444" i="10"/>
  <c r="G417" i="13"/>
  <c r="G418" i="13" s="1"/>
  <c r="K417" i="13"/>
  <c r="K418" i="13" s="1"/>
  <c r="C417" i="13"/>
  <c r="N417" i="13"/>
  <c r="N418" i="13" s="1"/>
  <c r="D417" i="13"/>
  <c r="D418" i="13" s="1"/>
  <c r="H417" i="13"/>
  <c r="H418" i="13" s="1"/>
  <c r="L417" i="13"/>
  <c r="L418" i="13" s="1"/>
  <c r="J417" i="13"/>
  <c r="J418" i="13" s="1"/>
  <c r="E417" i="13"/>
  <c r="E418" i="13" s="1"/>
  <c r="I417" i="13"/>
  <c r="I418" i="13" s="1"/>
  <c r="M417" i="13"/>
  <c r="M418" i="13" s="1"/>
  <c r="F417" i="13"/>
  <c r="F418" i="13" s="1"/>
  <c r="O349" i="13"/>
  <c r="O312" i="13"/>
  <c r="O443" i="7"/>
  <c r="F377" i="7"/>
  <c r="J377" i="7"/>
  <c r="N377" i="7"/>
  <c r="N378" i="7" s="1"/>
  <c r="I377" i="7"/>
  <c r="G377" i="7"/>
  <c r="K377" i="7"/>
  <c r="C377" i="7"/>
  <c r="O377" i="7" s="1"/>
  <c r="M377" i="7"/>
  <c r="D377" i="7"/>
  <c r="H377" i="7"/>
  <c r="L377" i="7"/>
  <c r="L378" i="7" s="1"/>
  <c r="E377" i="7"/>
  <c r="F245" i="7"/>
  <c r="F246" i="7" s="1"/>
  <c r="J245" i="7"/>
  <c r="J246" i="7" s="1"/>
  <c r="N245" i="7"/>
  <c r="N246" i="7" s="1"/>
  <c r="I245" i="7"/>
  <c r="I246" i="7" s="1"/>
  <c r="G245" i="7"/>
  <c r="G246" i="7" s="1"/>
  <c r="K245" i="7"/>
  <c r="K246" i="7" s="1"/>
  <c r="C245" i="7"/>
  <c r="O245" i="7" s="1"/>
  <c r="M245" i="7"/>
  <c r="M246" i="7" s="1"/>
  <c r="D245" i="7"/>
  <c r="D246" i="7" s="1"/>
  <c r="H245" i="7"/>
  <c r="H246" i="7" s="1"/>
  <c r="L245" i="7"/>
  <c r="L246" i="7" s="1"/>
  <c r="E245" i="7"/>
  <c r="E246" i="7" s="1"/>
  <c r="F113" i="7"/>
  <c r="F114" i="7" s="1"/>
  <c r="J113" i="7"/>
  <c r="J114" i="7" s="1"/>
  <c r="N113" i="7"/>
  <c r="N114" i="7" s="1"/>
  <c r="E113" i="7"/>
  <c r="E114" i="7" s="1"/>
  <c r="M113" i="7"/>
  <c r="M114" i="7" s="1"/>
  <c r="G113" i="7"/>
  <c r="G114" i="7" s="1"/>
  <c r="K113" i="7"/>
  <c r="K114" i="7" s="1"/>
  <c r="C113" i="7"/>
  <c r="D113" i="7"/>
  <c r="D114" i="7" s="1"/>
  <c r="H113" i="7"/>
  <c r="H114" i="7" s="1"/>
  <c r="L113" i="7"/>
  <c r="L114" i="7" s="1"/>
  <c r="I113" i="7"/>
  <c r="I114" i="7" s="1"/>
  <c r="J104" i="8"/>
  <c r="N113" i="8"/>
  <c r="F174" i="8"/>
  <c r="F179" i="8"/>
  <c r="N207" i="8"/>
  <c r="G242" i="8"/>
  <c r="H278" i="8"/>
  <c r="J302" i="8"/>
  <c r="F344" i="8"/>
  <c r="N410" i="8"/>
  <c r="O307" i="7"/>
  <c r="O448" i="13"/>
  <c r="G351" i="13"/>
  <c r="G352" i="13" s="1"/>
  <c r="K351" i="13"/>
  <c r="K352" i="13" s="1"/>
  <c r="C351" i="13"/>
  <c r="J351" i="13"/>
  <c r="J352" i="13" s="1"/>
  <c r="D351" i="13"/>
  <c r="D352" i="13" s="1"/>
  <c r="H351" i="13"/>
  <c r="H352" i="13" s="1"/>
  <c r="L351" i="13"/>
  <c r="L352" i="13" s="1"/>
  <c r="F351" i="13"/>
  <c r="F352" i="13" s="1"/>
  <c r="E351" i="13"/>
  <c r="E352" i="13" s="1"/>
  <c r="I351" i="13"/>
  <c r="I352" i="13" s="1"/>
  <c r="M351" i="13"/>
  <c r="M352" i="13" s="1"/>
  <c r="N351" i="13"/>
  <c r="N352" i="13" s="1"/>
  <c r="F212" i="7"/>
  <c r="F213" i="7" s="1"/>
  <c r="J212" i="7"/>
  <c r="J213" i="7" s="1"/>
  <c r="N212" i="7"/>
  <c r="N213" i="7" s="1"/>
  <c r="E212" i="7"/>
  <c r="E213" i="7" s="1"/>
  <c r="G212" i="7"/>
  <c r="G213" i="7" s="1"/>
  <c r="K212" i="7"/>
  <c r="K213" i="7" s="1"/>
  <c r="C212" i="7"/>
  <c r="I212" i="7"/>
  <c r="I213" i="7" s="1"/>
  <c r="D212" i="7"/>
  <c r="D213" i="7" s="1"/>
  <c r="H212" i="7"/>
  <c r="H213" i="7" s="1"/>
  <c r="L212" i="7"/>
  <c r="L213" i="7" s="1"/>
  <c r="M212" i="7"/>
  <c r="M213" i="7" s="1"/>
  <c r="L113" i="8"/>
  <c r="H113" i="8"/>
  <c r="D113" i="8"/>
  <c r="L146" i="8"/>
  <c r="H146" i="8"/>
  <c r="D146" i="8"/>
  <c r="L179" i="8"/>
  <c r="L212" i="8"/>
  <c r="D212" i="8"/>
  <c r="M242" i="8"/>
  <c r="I242" i="8"/>
  <c r="E242" i="8"/>
  <c r="I245" i="8"/>
  <c r="E245" i="8"/>
  <c r="N278" i="8"/>
  <c r="F278" i="8"/>
  <c r="G311" i="8"/>
  <c r="H344" i="8"/>
  <c r="D344" i="8"/>
  <c r="N368" i="8"/>
  <c r="J368" i="8"/>
  <c r="F368" i="8"/>
  <c r="H410" i="8"/>
  <c r="D410" i="8"/>
  <c r="C436" i="8"/>
  <c r="O432" i="8"/>
  <c r="O433" i="8"/>
  <c r="O435" i="8"/>
  <c r="K436" i="8"/>
  <c r="O437" i="8"/>
  <c r="K438" i="8"/>
  <c r="O439" i="8"/>
  <c r="O446" i="13"/>
  <c r="O347" i="13"/>
  <c r="O149" i="13"/>
  <c r="O250" i="13"/>
  <c r="O248" i="13"/>
  <c r="O184" i="13"/>
  <c r="O114" i="13"/>
  <c r="O305" i="7"/>
  <c r="O109" i="7"/>
  <c r="O149" i="7"/>
  <c r="O448" i="10"/>
  <c r="G384" i="13"/>
  <c r="G385" i="13" s="1"/>
  <c r="K384" i="13"/>
  <c r="K385" i="13" s="1"/>
  <c r="C384" i="13"/>
  <c r="J384" i="13"/>
  <c r="J385" i="13" s="1"/>
  <c r="D384" i="13"/>
  <c r="D385" i="13" s="1"/>
  <c r="H384" i="13"/>
  <c r="H385" i="13" s="1"/>
  <c r="L384" i="13"/>
  <c r="L385" i="13" s="1"/>
  <c r="F384" i="13"/>
  <c r="F385" i="13" s="1"/>
  <c r="E384" i="13"/>
  <c r="E385" i="13" s="1"/>
  <c r="I384" i="13"/>
  <c r="I385" i="13" s="1"/>
  <c r="M384" i="13"/>
  <c r="M385" i="13" s="1"/>
  <c r="N384" i="13"/>
  <c r="N385" i="13" s="1"/>
  <c r="G285" i="13"/>
  <c r="G286" i="13" s="1"/>
  <c r="K285" i="13"/>
  <c r="K286" i="13" s="1"/>
  <c r="C285" i="13"/>
  <c r="J285" i="13"/>
  <c r="J286" i="13" s="1"/>
  <c r="D285" i="13"/>
  <c r="D286" i="13" s="1"/>
  <c r="H285" i="13"/>
  <c r="H286" i="13" s="1"/>
  <c r="L285" i="13"/>
  <c r="L286" i="13" s="1"/>
  <c r="N285" i="13"/>
  <c r="N286" i="13" s="1"/>
  <c r="E285" i="13"/>
  <c r="E286" i="13" s="1"/>
  <c r="I285" i="13"/>
  <c r="I286" i="13" s="1"/>
  <c r="M285" i="13"/>
  <c r="M286" i="13" s="1"/>
  <c r="F285" i="13"/>
  <c r="F286" i="13" s="1"/>
  <c r="F219" i="13"/>
  <c r="F220" i="13" s="1"/>
  <c r="J219" i="13"/>
  <c r="J220" i="13" s="1"/>
  <c r="N219" i="13"/>
  <c r="N220" i="13" s="1"/>
  <c r="E219" i="13"/>
  <c r="E220" i="13" s="1"/>
  <c r="M219" i="13"/>
  <c r="M220" i="13" s="1"/>
  <c r="C219" i="13"/>
  <c r="G219" i="13"/>
  <c r="G220" i="13" s="1"/>
  <c r="K219" i="13"/>
  <c r="K220" i="13" s="1"/>
  <c r="D219" i="13"/>
  <c r="D220" i="13" s="1"/>
  <c r="H219" i="13"/>
  <c r="H220" i="13" s="1"/>
  <c r="L219" i="13"/>
  <c r="L220" i="13" s="1"/>
  <c r="I219" i="13"/>
  <c r="I220" i="13" s="1"/>
  <c r="G186" i="13"/>
  <c r="G187" i="13" s="1"/>
  <c r="K186" i="13"/>
  <c r="K187" i="13" s="1"/>
  <c r="C186" i="13"/>
  <c r="N186" i="13"/>
  <c r="N187" i="13" s="1"/>
  <c r="D186" i="13"/>
  <c r="D187" i="13" s="1"/>
  <c r="H186" i="13"/>
  <c r="H187" i="13" s="1"/>
  <c r="L186" i="13"/>
  <c r="L187" i="13" s="1"/>
  <c r="F186" i="13"/>
  <c r="F187" i="13" s="1"/>
  <c r="E186" i="13"/>
  <c r="E187" i="13" s="1"/>
  <c r="I186" i="13"/>
  <c r="I187" i="13" s="1"/>
  <c r="M186" i="13"/>
  <c r="M187" i="13" s="1"/>
  <c r="J186" i="13"/>
  <c r="J187" i="13" s="1"/>
  <c r="F344" i="7"/>
  <c r="J344" i="7"/>
  <c r="N344" i="7"/>
  <c r="M344" i="7"/>
  <c r="M345" i="7" s="1"/>
  <c r="G344" i="7"/>
  <c r="K344" i="7"/>
  <c r="C344" i="7"/>
  <c r="I344" i="7"/>
  <c r="D344" i="7"/>
  <c r="H344" i="7"/>
  <c r="L344" i="7"/>
  <c r="E344" i="7"/>
  <c r="E345" i="7" s="1"/>
  <c r="F278" i="7"/>
  <c r="F279" i="7" s="1"/>
  <c r="J278" i="7"/>
  <c r="J279" i="7" s="1"/>
  <c r="N278" i="7"/>
  <c r="N279" i="7" s="1"/>
  <c r="M278" i="7"/>
  <c r="M279" i="7" s="1"/>
  <c r="G278" i="7"/>
  <c r="G279" i="7" s="1"/>
  <c r="K278" i="7"/>
  <c r="K279" i="7" s="1"/>
  <c r="C278" i="7"/>
  <c r="E278" i="7"/>
  <c r="E279" i="7" s="1"/>
  <c r="D278" i="7"/>
  <c r="D279" i="7" s="1"/>
  <c r="H278" i="7"/>
  <c r="H279" i="7" s="1"/>
  <c r="L278" i="7"/>
  <c r="L279" i="7" s="1"/>
  <c r="I278" i="7"/>
  <c r="I279" i="7" s="1"/>
  <c r="O142" i="7"/>
  <c r="J113" i="8"/>
  <c r="J174" i="8"/>
  <c r="N179" i="8"/>
  <c r="J212" i="8"/>
  <c r="K242" i="8"/>
  <c r="D278" i="8"/>
  <c r="N302" i="8"/>
  <c r="J344" i="8"/>
  <c r="J410" i="8"/>
  <c r="I443" i="8"/>
  <c r="O411" i="13"/>
  <c r="O144" i="7"/>
  <c r="O102" i="8"/>
  <c r="O103" i="8"/>
  <c r="O105" i="8"/>
  <c r="O107" i="8"/>
  <c r="O109" i="8"/>
  <c r="C146" i="8"/>
  <c r="O135" i="8"/>
  <c r="O136" i="8"/>
  <c r="C139" i="8"/>
  <c r="O138" i="8"/>
  <c r="O140" i="8"/>
  <c r="O142" i="8"/>
  <c r="G146" i="8"/>
  <c r="O168" i="8"/>
  <c r="O169" i="8"/>
  <c r="C172" i="8"/>
  <c r="O171" i="8"/>
  <c r="C174" i="8"/>
  <c r="O173" i="8"/>
  <c r="O175" i="8"/>
  <c r="G179" i="8"/>
  <c r="O201" i="8"/>
  <c r="O202" i="8"/>
  <c r="O204" i="8"/>
  <c r="C207" i="8"/>
  <c r="O206" i="8"/>
  <c r="O208" i="8"/>
  <c r="K212" i="8"/>
  <c r="G212" i="8"/>
  <c r="L242" i="8"/>
  <c r="H242" i="8"/>
  <c r="L245" i="8"/>
  <c r="H245" i="8"/>
  <c r="D245" i="8"/>
  <c r="I278" i="8"/>
  <c r="E278" i="8"/>
  <c r="O300" i="8"/>
  <c r="O301" i="8"/>
  <c r="O303" i="8"/>
  <c r="O305" i="8"/>
  <c r="N311" i="8"/>
  <c r="F311" i="8"/>
  <c r="O333" i="8"/>
  <c r="O334" i="8"/>
  <c r="K335" i="8"/>
  <c r="G335" i="8"/>
  <c r="O336" i="8"/>
  <c r="O338" i="8"/>
  <c r="O340" i="8"/>
  <c r="G344" i="8"/>
  <c r="M370" i="8"/>
  <c r="O399" i="8"/>
  <c r="C401" i="8"/>
  <c r="O400" i="8"/>
  <c r="K401" i="8"/>
  <c r="O402" i="8"/>
  <c r="O404" i="8"/>
  <c r="O406" i="8"/>
  <c r="K410" i="8"/>
  <c r="G410" i="8"/>
  <c r="N438" i="8"/>
  <c r="N443" i="8"/>
  <c r="J443" i="8"/>
  <c r="F443" i="8"/>
  <c r="O215" i="13"/>
  <c r="O147" i="13"/>
  <c r="O118" i="13"/>
  <c r="O189" i="13"/>
  <c r="O314" i="13"/>
  <c r="O444" i="13"/>
  <c r="O437" i="7"/>
  <c r="O107" i="7"/>
  <c r="O210" i="7"/>
  <c r="G147" i="7"/>
  <c r="O446" i="10"/>
  <c r="O326" i="5"/>
  <c r="C327" i="5"/>
  <c r="O327" i="5" s="1"/>
  <c r="O177" i="7"/>
  <c r="G450" i="13"/>
  <c r="G451" i="13" s="1"/>
  <c r="K450" i="13"/>
  <c r="K451" i="13" s="1"/>
  <c r="C450" i="13"/>
  <c r="F450" i="13"/>
  <c r="F451" i="13" s="1"/>
  <c r="N450" i="13"/>
  <c r="N451" i="13" s="1"/>
  <c r="D450" i="13"/>
  <c r="D451" i="13" s="1"/>
  <c r="H450" i="13"/>
  <c r="H451" i="13" s="1"/>
  <c r="L450" i="13"/>
  <c r="L451" i="13" s="1"/>
  <c r="J450" i="13"/>
  <c r="J451" i="13" s="1"/>
  <c r="E450" i="13"/>
  <c r="E451" i="13" s="1"/>
  <c r="I450" i="13"/>
  <c r="I451" i="13" s="1"/>
  <c r="M450" i="13"/>
  <c r="M451" i="13" s="1"/>
  <c r="G318" i="13"/>
  <c r="G319" i="13" s="1"/>
  <c r="K318" i="13"/>
  <c r="K319" i="13" s="1"/>
  <c r="C318" i="13"/>
  <c r="F318" i="13"/>
  <c r="F319" i="13" s="1"/>
  <c r="J318" i="13"/>
  <c r="J319" i="13" s="1"/>
  <c r="D318" i="13"/>
  <c r="D319" i="13" s="1"/>
  <c r="H318" i="13"/>
  <c r="H319" i="13" s="1"/>
  <c r="L318" i="13"/>
  <c r="L319" i="13" s="1"/>
  <c r="N318" i="13"/>
  <c r="N319" i="13" s="1"/>
  <c r="E318" i="13"/>
  <c r="E319" i="13" s="1"/>
  <c r="I318" i="13"/>
  <c r="I319" i="13" s="1"/>
  <c r="M318" i="13"/>
  <c r="M319" i="13" s="1"/>
  <c r="G153" i="13"/>
  <c r="G154" i="13" s="1"/>
  <c r="K153" i="13"/>
  <c r="K154" i="13" s="1"/>
  <c r="C153" i="13"/>
  <c r="J153" i="13"/>
  <c r="J154" i="13" s="1"/>
  <c r="D153" i="13"/>
  <c r="D154" i="13" s="1"/>
  <c r="H153" i="13"/>
  <c r="H154" i="13" s="1"/>
  <c r="L153" i="13"/>
  <c r="L154" i="13" s="1"/>
  <c r="E153" i="13"/>
  <c r="E154" i="13" s="1"/>
  <c r="I153" i="13"/>
  <c r="I154" i="13" s="1"/>
  <c r="M153" i="13"/>
  <c r="M154" i="13" s="1"/>
  <c r="F153" i="13"/>
  <c r="F154" i="13" s="1"/>
  <c r="N153" i="13"/>
  <c r="N154" i="13" s="1"/>
  <c r="O410" i="7"/>
  <c r="Q310" i="7"/>
  <c r="F311" i="7"/>
  <c r="F312" i="7" s="1"/>
  <c r="J311" i="7"/>
  <c r="J312" i="7" s="1"/>
  <c r="N311" i="7"/>
  <c r="N312" i="7" s="1"/>
  <c r="M311" i="7"/>
  <c r="M312" i="7" s="1"/>
  <c r="G311" i="7"/>
  <c r="G312" i="7" s="1"/>
  <c r="K311" i="7"/>
  <c r="K312" i="7" s="1"/>
  <c r="C311" i="7"/>
  <c r="O311" i="7" s="1"/>
  <c r="E311" i="7"/>
  <c r="E312" i="7" s="1"/>
  <c r="D311" i="7"/>
  <c r="D312" i="7" s="1"/>
  <c r="H311" i="7"/>
  <c r="H312" i="7" s="1"/>
  <c r="L311" i="7"/>
  <c r="L312" i="7" s="1"/>
  <c r="I311" i="7"/>
  <c r="I312" i="7" s="1"/>
  <c r="O116" i="7"/>
  <c r="O453" i="10"/>
  <c r="O380" i="7"/>
  <c r="O281" i="7"/>
  <c r="O248" i="7"/>
  <c r="O215" i="7"/>
  <c r="O182" i="7"/>
  <c r="L180" i="7"/>
  <c r="O453" i="13"/>
  <c r="O420" i="13"/>
  <c r="O387" i="13"/>
  <c r="O354" i="13"/>
  <c r="O321" i="13"/>
  <c r="O288" i="13"/>
  <c r="O255" i="13"/>
  <c r="O222" i="13"/>
  <c r="O156" i="13"/>
  <c r="O123" i="13"/>
  <c r="O442" i="8"/>
  <c r="M410" i="8"/>
  <c r="O409" i="8"/>
  <c r="O343" i="8"/>
  <c r="C311" i="8"/>
  <c r="O310" i="8"/>
  <c r="K311" i="8"/>
  <c r="M311" i="8"/>
  <c r="C278" i="8"/>
  <c r="O277" i="8"/>
  <c r="M245" i="8"/>
  <c r="C245" i="8"/>
  <c r="O244" i="8"/>
  <c r="C212" i="8"/>
  <c r="O211" i="8"/>
  <c r="C179" i="8"/>
  <c r="O178" i="8"/>
  <c r="O145" i="8"/>
  <c r="C113" i="8"/>
  <c r="O112" i="8"/>
  <c r="C451" i="10"/>
  <c r="O451" i="10" s="1"/>
  <c r="M446" i="7"/>
  <c r="G437" i="7"/>
  <c r="D373" i="7"/>
  <c r="J371" i="7"/>
  <c r="J373" i="7"/>
  <c r="J375" i="7"/>
  <c r="H338" i="7"/>
  <c r="F340" i="7"/>
  <c r="C147" i="7"/>
  <c r="O147" i="7" s="1"/>
  <c r="C180" i="7"/>
  <c r="O180" i="7" s="1"/>
  <c r="N441" i="7"/>
  <c r="N446" i="7"/>
  <c r="D338" i="7"/>
  <c r="K375" i="7"/>
  <c r="K371" i="7"/>
  <c r="K373" i="7"/>
  <c r="K446" i="7"/>
  <c r="K439" i="7"/>
  <c r="M373" i="7"/>
  <c r="M371" i="7"/>
  <c r="M375" i="7"/>
  <c r="C375" i="7"/>
  <c r="O375" i="7" s="1"/>
  <c r="C371" i="7"/>
  <c r="C373" i="7"/>
  <c r="O373" i="7" s="1"/>
  <c r="H441" i="7"/>
  <c r="H437" i="7"/>
  <c r="H446" i="7"/>
  <c r="K347" i="7"/>
  <c r="K338" i="7"/>
  <c r="K342" i="7"/>
  <c r="C342" i="7"/>
  <c r="C347" i="7"/>
  <c r="C338" i="7"/>
  <c r="N444" i="7"/>
  <c r="J444" i="7"/>
  <c r="F444" i="7"/>
  <c r="M444" i="7"/>
  <c r="I444" i="7"/>
  <c r="E444" i="7"/>
  <c r="L444" i="7"/>
  <c r="H444" i="7"/>
  <c r="D444" i="7"/>
  <c r="G444" i="7"/>
  <c r="K444" i="7"/>
  <c r="I347" i="7"/>
  <c r="F437" i="7"/>
  <c r="I338" i="7"/>
  <c r="I342" i="7"/>
  <c r="D340" i="7"/>
  <c r="M437" i="7"/>
  <c r="M441" i="7"/>
  <c r="E437" i="7"/>
  <c r="E441" i="7"/>
  <c r="J378" i="7"/>
  <c r="F378" i="7"/>
  <c r="M378" i="7"/>
  <c r="I378" i="7"/>
  <c r="E378" i="7"/>
  <c r="H378" i="7"/>
  <c r="D378" i="7"/>
  <c r="K378" i="7"/>
  <c r="G378" i="7"/>
  <c r="H408" i="7"/>
  <c r="H404" i="7"/>
  <c r="H413" i="7"/>
  <c r="L342" i="7"/>
  <c r="D408" i="7"/>
  <c r="D404" i="7"/>
  <c r="D413" i="7"/>
  <c r="C114" i="7"/>
  <c r="M406" i="7"/>
  <c r="M408" i="7"/>
  <c r="M404" i="7"/>
  <c r="I406" i="7"/>
  <c r="I404" i="7"/>
  <c r="I408" i="7"/>
  <c r="C279" i="7"/>
  <c r="C213" i="7"/>
  <c r="L408" i="7"/>
  <c r="L404" i="7"/>
  <c r="L413" i="7"/>
  <c r="I437" i="7"/>
  <c r="I441" i="7"/>
  <c r="L345" i="7"/>
  <c r="H345" i="7"/>
  <c r="D345" i="7"/>
  <c r="K345" i="7"/>
  <c r="G345" i="7"/>
  <c r="N345" i="7"/>
  <c r="J345" i="7"/>
  <c r="F345" i="7"/>
  <c r="I345" i="7"/>
  <c r="I446" i="7"/>
  <c r="F441" i="7"/>
  <c r="L375" i="7"/>
  <c r="I439" i="7"/>
  <c r="F446" i="7"/>
  <c r="L371" i="7"/>
  <c r="E338" i="7"/>
  <c r="L347" i="7"/>
  <c r="E342" i="7"/>
  <c r="C340" i="7"/>
  <c r="O340" i="7" s="1"/>
  <c r="G375" i="7"/>
  <c r="G371" i="7"/>
  <c r="G373" i="7"/>
  <c r="G446" i="7"/>
  <c r="G439" i="7"/>
  <c r="I373" i="7"/>
  <c r="I375" i="7"/>
  <c r="I371" i="7"/>
  <c r="L441" i="7"/>
  <c r="L437" i="7"/>
  <c r="L446" i="7"/>
  <c r="D441" i="7"/>
  <c r="O441" i="7" s="1"/>
  <c r="D437" i="7"/>
  <c r="D446" i="7"/>
  <c r="G338" i="7"/>
  <c r="G342" i="7"/>
  <c r="C446" i="7"/>
  <c r="C439" i="7"/>
  <c r="O439" i="7" s="1"/>
  <c r="E373" i="7"/>
  <c r="E371" i="7"/>
  <c r="E375" i="7"/>
  <c r="C385" i="13"/>
  <c r="C319" i="13"/>
  <c r="O319" i="13" s="1"/>
  <c r="C121" i="13"/>
  <c r="C418" i="13"/>
  <c r="C352" i="13"/>
  <c r="C286" i="13"/>
  <c r="O286" i="13" s="1"/>
  <c r="C187" i="13"/>
  <c r="C451" i="13"/>
  <c r="C220" i="13"/>
  <c r="O220" i="13" s="1"/>
  <c r="C154" i="13"/>
  <c r="G436" i="8"/>
  <c r="E436" i="8"/>
  <c r="I436" i="8"/>
  <c r="M436" i="8"/>
  <c r="E438" i="8"/>
  <c r="I438" i="8"/>
  <c r="M438" i="8"/>
  <c r="G443" i="8"/>
  <c r="K443" i="8"/>
  <c r="G434" i="8"/>
  <c r="K434" i="8"/>
  <c r="C443" i="8"/>
  <c r="C434" i="8"/>
  <c r="C438" i="8"/>
  <c r="O438" i="8" s="1"/>
  <c r="C410" i="8"/>
  <c r="E403" i="8"/>
  <c r="I403" i="8"/>
  <c r="M403" i="8"/>
  <c r="E405" i="8"/>
  <c r="I405" i="8"/>
  <c r="M405" i="8"/>
  <c r="G403" i="8"/>
  <c r="K403" i="8"/>
  <c r="G405" i="8"/>
  <c r="K405" i="8"/>
  <c r="C403" i="8"/>
  <c r="C405" i="8"/>
  <c r="D401" i="8"/>
  <c r="H401" i="8"/>
  <c r="L401" i="8"/>
  <c r="F403" i="8"/>
  <c r="J403" i="8"/>
  <c r="N403" i="8"/>
  <c r="D405" i="8"/>
  <c r="H405" i="8"/>
  <c r="L405" i="8"/>
  <c r="E370" i="8"/>
  <c r="K368" i="8"/>
  <c r="K372" i="8"/>
  <c r="E368" i="8"/>
  <c r="O368" i="8" s="1"/>
  <c r="I368" i="8"/>
  <c r="M368" i="8"/>
  <c r="C370" i="8"/>
  <c r="G370" i="8"/>
  <c r="K370" i="8"/>
  <c r="E372" i="8"/>
  <c r="I372" i="8"/>
  <c r="M372" i="8"/>
  <c r="K344" i="8"/>
  <c r="G337" i="8"/>
  <c r="K337" i="8"/>
  <c r="G339" i="8"/>
  <c r="K339" i="8"/>
  <c r="C337" i="8"/>
  <c r="C339" i="8"/>
  <c r="C344" i="8"/>
  <c r="C335" i="8"/>
  <c r="F337" i="8"/>
  <c r="J337" i="8"/>
  <c r="N337" i="8"/>
  <c r="D339" i="8"/>
  <c r="H339" i="8"/>
  <c r="L339" i="8"/>
  <c r="F335" i="8"/>
  <c r="J335" i="8"/>
  <c r="N335" i="8"/>
  <c r="F302" i="8"/>
  <c r="F306" i="8"/>
  <c r="G304" i="8"/>
  <c r="O304" i="8" s="1"/>
  <c r="K304" i="8"/>
  <c r="G306" i="8"/>
  <c r="K306" i="8"/>
  <c r="J311" i="8"/>
  <c r="G302" i="8"/>
  <c r="K302" i="8"/>
  <c r="C302" i="8"/>
  <c r="D302" i="8"/>
  <c r="H302" i="8"/>
  <c r="L302" i="8"/>
  <c r="F304" i="8"/>
  <c r="J304" i="8"/>
  <c r="N304" i="8"/>
  <c r="D306" i="8"/>
  <c r="O306" i="8" s="1"/>
  <c r="H306" i="8"/>
  <c r="L306" i="8"/>
  <c r="K278" i="8"/>
  <c r="F273" i="8"/>
  <c r="G271" i="8"/>
  <c r="K271" i="8"/>
  <c r="G273" i="8"/>
  <c r="O273" i="8" s="1"/>
  <c r="K273" i="8"/>
  <c r="J278" i="8"/>
  <c r="G269" i="8"/>
  <c r="K269" i="8"/>
  <c r="C269" i="8"/>
  <c r="D269" i="8"/>
  <c r="H269" i="8"/>
  <c r="L269" i="8"/>
  <c r="F271" i="8"/>
  <c r="O271" i="8" s="1"/>
  <c r="J271" i="8"/>
  <c r="N271" i="8"/>
  <c r="D273" i="8"/>
  <c r="H273" i="8"/>
  <c r="L273" i="8"/>
  <c r="F245" i="8"/>
  <c r="G236" i="8"/>
  <c r="K236" i="8"/>
  <c r="G238" i="8"/>
  <c r="K238" i="8"/>
  <c r="G240" i="8"/>
  <c r="K240" i="8"/>
  <c r="M243" i="8"/>
  <c r="I243" i="8"/>
  <c r="E243" i="8"/>
  <c r="L243" i="8"/>
  <c r="H243" i="8"/>
  <c r="D243" i="8"/>
  <c r="K243" i="8"/>
  <c r="G243" i="8"/>
  <c r="N243" i="8"/>
  <c r="J243" i="8"/>
  <c r="D236" i="8"/>
  <c r="O236" i="8" s="1"/>
  <c r="H236" i="8"/>
  <c r="L236" i="8"/>
  <c r="F238" i="8"/>
  <c r="O238" i="8" s="1"/>
  <c r="J238" i="8"/>
  <c r="N238" i="8"/>
  <c r="D240" i="8"/>
  <c r="O240" i="8" s="1"/>
  <c r="H240" i="8"/>
  <c r="L240" i="8"/>
  <c r="F236" i="8"/>
  <c r="J236" i="8"/>
  <c r="N236" i="8"/>
  <c r="F212" i="8"/>
  <c r="F203" i="8"/>
  <c r="J203" i="8"/>
  <c r="N203" i="8"/>
  <c r="K205" i="8"/>
  <c r="G205" i="8"/>
  <c r="C203" i="8"/>
  <c r="G203" i="8"/>
  <c r="K203" i="8"/>
  <c r="G207" i="8"/>
  <c r="K207" i="8"/>
  <c r="C205" i="8"/>
  <c r="D172" i="8"/>
  <c r="D179" i="8"/>
  <c r="G170" i="8"/>
  <c r="K170" i="8"/>
  <c r="G172" i="8"/>
  <c r="K172" i="8"/>
  <c r="G174" i="8"/>
  <c r="K174" i="8"/>
  <c r="D170" i="8"/>
  <c r="O170" i="8" s="1"/>
  <c r="H170" i="8"/>
  <c r="L170" i="8"/>
  <c r="F172" i="8"/>
  <c r="J172" i="8"/>
  <c r="N172" i="8"/>
  <c r="D174" i="8"/>
  <c r="H174" i="8"/>
  <c r="L174" i="8"/>
  <c r="F170" i="8"/>
  <c r="J170" i="8"/>
  <c r="N170" i="8"/>
  <c r="F146" i="8"/>
  <c r="J146" i="8"/>
  <c r="N146" i="8"/>
  <c r="G137" i="8"/>
  <c r="K137" i="8"/>
  <c r="G139" i="8"/>
  <c r="K139" i="8"/>
  <c r="G141" i="8"/>
  <c r="K141" i="8"/>
  <c r="D137" i="8"/>
  <c r="H137" i="8"/>
  <c r="L137" i="8"/>
  <c r="F139" i="8"/>
  <c r="J139" i="8"/>
  <c r="N139" i="8"/>
  <c r="D141" i="8"/>
  <c r="O141" i="8" s="1"/>
  <c r="H141" i="8"/>
  <c r="L141" i="8"/>
  <c r="F137" i="8"/>
  <c r="J137" i="8"/>
  <c r="O137" i="8" s="1"/>
  <c r="N137" i="8"/>
  <c r="M113" i="8"/>
  <c r="K113" i="8"/>
  <c r="K106" i="8"/>
  <c r="K108" i="8"/>
  <c r="F108" i="8"/>
  <c r="G113" i="8"/>
  <c r="G106" i="8"/>
  <c r="G108" i="8"/>
  <c r="G104" i="8"/>
  <c r="O104" i="8" s="1"/>
  <c r="K104" i="8"/>
  <c r="C108" i="8"/>
  <c r="C106" i="8"/>
  <c r="O106" i="8" s="1"/>
  <c r="C431" i="3"/>
  <c r="D431" i="3"/>
  <c r="D437" i="3" s="1"/>
  <c r="E431" i="3"/>
  <c r="F431" i="3"/>
  <c r="F437" i="3" s="1"/>
  <c r="G431" i="3"/>
  <c r="H431" i="3"/>
  <c r="I431" i="3"/>
  <c r="J431" i="3"/>
  <c r="K431" i="3"/>
  <c r="L431" i="3"/>
  <c r="M431" i="3"/>
  <c r="N431" i="3"/>
  <c r="N437" i="3" s="1"/>
  <c r="C432" i="3"/>
  <c r="D432" i="3"/>
  <c r="D433" i="3" s="1"/>
  <c r="E432" i="3"/>
  <c r="E433" i="3" s="1"/>
  <c r="F432" i="3"/>
  <c r="G432" i="3"/>
  <c r="G433" i="3" s="1"/>
  <c r="H432" i="3"/>
  <c r="I432" i="3"/>
  <c r="I433" i="3" s="1"/>
  <c r="J432" i="3"/>
  <c r="K432" i="3"/>
  <c r="K433" i="3" s="1"/>
  <c r="L432" i="3"/>
  <c r="M432" i="3"/>
  <c r="M433" i="3" s="1"/>
  <c r="N432" i="3"/>
  <c r="L433" i="3"/>
  <c r="C434" i="3"/>
  <c r="D434" i="3"/>
  <c r="E434" i="3"/>
  <c r="E435" i="3" s="1"/>
  <c r="F434" i="3"/>
  <c r="F435" i="3" s="1"/>
  <c r="G434" i="3"/>
  <c r="H434" i="3"/>
  <c r="I434" i="3"/>
  <c r="I435" i="3" s="1"/>
  <c r="J434" i="3"/>
  <c r="K434" i="3"/>
  <c r="L434" i="3"/>
  <c r="M434" i="3"/>
  <c r="M435" i="3" s="1"/>
  <c r="N434" i="3"/>
  <c r="N435" i="3" s="1"/>
  <c r="J435" i="3"/>
  <c r="C436" i="3"/>
  <c r="D436" i="3"/>
  <c r="E436" i="3"/>
  <c r="E437" i="3" s="1"/>
  <c r="F436" i="3"/>
  <c r="G436" i="3"/>
  <c r="G437" i="3" s="1"/>
  <c r="H436" i="3"/>
  <c r="I436" i="3"/>
  <c r="I437" i="3" s="1"/>
  <c r="J436" i="3"/>
  <c r="K436" i="3"/>
  <c r="K437" i="3" s="1"/>
  <c r="L436" i="3"/>
  <c r="M436" i="3"/>
  <c r="M437" i="3" s="1"/>
  <c r="N436" i="3"/>
  <c r="H437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C441" i="3"/>
  <c r="D441" i="3"/>
  <c r="E441" i="3"/>
  <c r="F441" i="3"/>
  <c r="G441" i="3"/>
  <c r="G442" i="3" s="1"/>
  <c r="H441" i="3"/>
  <c r="I441" i="3"/>
  <c r="J441" i="3"/>
  <c r="K441" i="3"/>
  <c r="L441" i="3"/>
  <c r="M441" i="3"/>
  <c r="N441" i="3"/>
  <c r="C442" i="3"/>
  <c r="E442" i="3"/>
  <c r="I442" i="3"/>
  <c r="K442" i="3"/>
  <c r="M442" i="3"/>
  <c r="D408" i="3"/>
  <c r="E408" i="3"/>
  <c r="F408" i="3"/>
  <c r="G408" i="3"/>
  <c r="H408" i="3"/>
  <c r="I408" i="3"/>
  <c r="J408" i="3"/>
  <c r="K408" i="3"/>
  <c r="L408" i="3"/>
  <c r="M408" i="3"/>
  <c r="N408" i="3"/>
  <c r="C408" i="3"/>
  <c r="D405" i="3"/>
  <c r="E405" i="3"/>
  <c r="F405" i="3"/>
  <c r="G405" i="3"/>
  <c r="H405" i="3"/>
  <c r="I405" i="3"/>
  <c r="J405" i="3"/>
  <c r="K405" i="3"/>
  <c r="L405" i="3"/>
  <c r="M405" i="3"/>
  <c r="N405" i="3"/>
  <c r="C405" i="3"/>
  <c r="D403" i="3"/>
  <c r="E403" i="3"/>
  <c r="F403" i="3"/>
  <c r="G403" i="3"/>
  <c r="H403" i="3"/>
  <c r="I403" i="3"/>
  <c r="J403" i="3"/>
  <c r="J404" i="3" s="1"/>
  <c r="K403" i="3"/>
  <c r="L403" i="3"/>
  <c r="M403" i="3"/>
  <c r="N403" i="3"/>
  <c r="N404" i="3" s="1"/>
  <c r="C403" i="3"/>
  <c r="D401" i="3"/>
  <c r="E401" i="3"/>
  <c r="F401" i="3"/>
  <c r="F402" i="3" s="1"/>
  <c r="G401" i="3"/>
  <c r="H401" i="3"/>
  <c r="I401" i="3"/>
  <c r="J401" i="3"/>
  <c r="K401" i="3"/>
  <c r="L401" i="3"/>
  <c r="M401" i="3"/>
  <c r="N401" i="3"/>
  <c r="N402" i="3" s="1"/>
  <c r="C401" i="3"/>
  <c r="D399" i="3"/>
  <c r="E399" i="3"/>
  <c r="F399" i="3"/>
  <c r="F400" i="3" s="1"/>
  <c r="G399" i="3"/>
  <c r="H399" i="3"/>
  <c r="I399" i="3"/>
  <c r="J399" i="3"/>
  <c r="J400" i="3" s="1"/>
  <c r="K399" i="3"/>
  <c r="L399" i="3"/>
  <c r="M399" i="3"/>
  <c r="N399" i="3"/>
  <c r="N400" i="3" s="1"/>
  <c r="C399" i="3"/>
  <c r="D398" i="3"/>
  <c r="E398" i="3"/>
  <c r="E404" i="3" s="1"/>
  <c r="F398" i="3"/>
  <c r="G398" i="3"/>
  <c r="H398" i="3"/>
  <c r="I398" i="3"/>
  <c r="J398" i="3"/>
  <c r="K398" i="3"/>
  <c r="L398" i="3"/>
  <c r="M398" i="3"/>
  <c r="M404" i="3" s="1"/>
  <c r="N398" i="3"/>
  <c r="C398" i="3"/>
  <c r="D375" i="3"/>
  <c r="E375" i="3"/>
  <c r="F375" i="3"/>
  <c r="G375" i="3"/>
  <c r="H375" i="3"/>
  <c r="I375" i="3"/>
  <c r="J375" i="3"/>
  <c r="K375" i="3"/>
  <c r="L375" i="3"/>
  <c r="M375" i="3"/>
  <c r="N375" i="3"/>
  <c r="C375" i="3"/>
  <c r="D372" i="3"/>
  <c r="E372" i="3"/>
  <c r="F372" i="3"/>
  <c r="G372" i="3"/>
  <c r="H372" i="3"/>
  <c r="I372" i="3"/>
  <c r="J372" i="3"/>
  <c r="K372" i="3"/>
  <c r="L372" i="3"/>
  <c r="M372" i="3"/>
  <c r="N372" i="3"/>
  <c r="C372" i="3"/>
  <c r="O372" i="3" s="1"/>
  <c r="L373" i="3" s="1"/>
  <c r="D370" i="3"/>
  <c r="E370" i="3"/>
  <c r="F370" i="3"/>
  <c r="G370" i="3"/>
  <c r="H370" i="3"/>
  <c r="I370" i="3"/>
  <c r="J370" i="3"/>
  <c r="K370" i="3"/>
  <c r="L370" i="3"/>
  <c r="M370" i="3"/>
  <c r="N370" i="3"/>
  <c r="C370" i="3"/>
  <c r="O370" i="3" s="1"/>
  <c r="D368" i="3"/>
  <c r="E368" i="3"/>
  <c r="F368" i="3"/>
  <c r="G368" i="3"/>
  <c r="H368" i="3"/>
  <c r="I368" i="3"/>
  <c r="J368" i="3"/>
  <c r="K368" i="3"/>
  <c r="L368" i="3"/>
  <c r="M368" i="3"/>
  <c r="N368" i="3"/>
  <c r="C368" i="3"/>
  <c r="O368" i="3" s="1"/>
  <c r="D366" i="3"/>
  <c r="E366" i="3"/>
  <c r="F366" i="3"/>
  <c r="G366" i="3"/>
  <c r="H366" i="3"/>
  <c r="I366" i="3"/>
  <c r="J366" i="3"/>
  <c r="K366" i="3"/>
  <c r="L366" i="3"/>
  <c r="M366" i="3"/>
  <c r="N366" i="3"/>
  <c r="C366" i="3"/>
  <c r="O366" i="3" s="1"/>
  <c r="D365" i="3"/>
  <c r="E365" i="3"/>
  <c r="E367" i="3" s="1"/>
  <c r="F365" i="3"/>
  <c r="G365" i="3"/>
  <c r="H365" i="3"/>
  <c r="I365" i="3"/>
  <c r="I371" i="3" s="1"/>
  <c r="J365" i="3"/>
  <c r="K365" i="3"/>
  <c r="K369" i="3" s="1"/>
  <c r="L365" i="3"/>
  <c r="M365" i="3"/>
  <c r="M367" i="3" s="1"/>
  <c r="N365" i="3"/>
  <c r="C365" i="3"/>
  <c r="D342" i="3"/>
  <c r="E342" i="3"/>
  <c r="F342" i="3"/>
  <c r="G342" i="3"/>
  <c r="H342" i="3"/>
  <c r="I342" i="3"/>
  <c r="J342" i="3"/>
  <c r="K342" i="3"/>
  <c r="L342" i="3"/>
  <c r="M342" i="3"/>
  <c r="N342" i="3"/>
  <c r="C342" i="3"/>
  <c r="D339" i="3"/>
  <c r="E339" i="3"/>
  <c r="F339" i="3"/>
  <c r="G339" i="3"/>
  <c r="H339" i="3"/>
  <c r="I339" i="3"/>
  <c r="J339" i="3"/>
  <c r="K339" i="3"/>
  <c r="L339" i="3"/>
  <c r="M339" i="3"/>
  <c r="N339" i="3"/>
  <c r="C339" i="3"/>
  <c r="O339" i="3" s="1"/>
  <c r="D337" i="3"/>
  <c r="E337" i="3"/>
  <c r="F337" i="3"/>
  <c r="G337" i="3"/>
  <c r="H337" i="3"/>
  <c r="I337" i="3"/>
  <c r="J337" i="3"/>
  <c r="K337" i="3"/>
  <c r="L337" i="3"/>
  <c r="M337" i="3"/>
  <c r="N337" i="3"/>
  <c r="C337" i="3"/>
  <c r="O337" i="3" s="1"/>
  <c r="D335" i="3"/>
  <c r="E335" i="3"/>
  <c r="F335" i="3"/>
  <c r="G335" i="3"/>
  <c r="H335" i="3"/>
  <c r="I335" i="3"/>
  <c r="J335" i="3"/>
  <c r="K335" i="3"/>
  <c r="L335" i="3"/>
  <c r="M335" i="3"/>
  <c r="N335" i="3"/>
  <c r="C335" i="3"/>
  <c r="O335" i="3" s="1"/>
  <c r="D333" i="3"/>
  <c r="E333" i="3"/>
  <c r="F333" i="3"/>
  <c r="G333" i="3"/>
  <c r="H333" i="3"/>
  <c r="I333" i="3"/>
  <c r="J333" i="3"/>
  <c r="K333" i="3"/>
  <c r="L333" i="3"/>
  <c r="M333" i="3"/>
  <c r="N333" i="3"/>
  <c r="C333" i="3"/>
  <c r="O333" i="3" s="1"/>
  <c r="D332" i="3"/>
  <c r="E332" i="3"/>
  <c r="F332" i="3"/>
  <c r="F336" i="3" s="1"/>
  <c r="G332" i="3"/>
  <c r="H332" i="3"/>
  <c r="I332" i="3"/>
  <c r="J332" i="3"/>
  <c r="K332" i="3"/>
  <c r="L332" i="3"/>
  <c r="M332" i="3"/>
  <c r="N332" i="3"/>
  <c r="C332" i="3"/>
  <c r="O332" i="3" s="1"/>
  <c r="D309" i="3"/>
  <c r="E309" i="3"/>
  <c r="F309" i="3"/>
  <c r="G309" i="3"/>
  <c r="H309" i="3"/>
  <c r="I309" i="3"/>
  <c r="J309" i="3"/>
  <c r="K309" i="3"/>
  <c r="L309" i="3"/>
  <c r="M309" i="3"/>
  <c r="N309" i="3"/>
  <c r="C309" i="3"/>
  <c r="D306" i="3"/>
  <c r="E306" i="3"/>
  <c r="F306" i="3"/>
  <c r="G306" i="3"/>
  <c r="H306" i="3"/>
  <c r="I306" i="3"/>
  <c r="J306" i="3"/>
  <c r="K306" i="3"/>
  <c r="L306" i="3"/>
  <c r="M306" i="3"/>
  <c r="N306" i="3"/>
  <c r="C306" i="3"/>
  <c r="O306" i="3" s="1"/>
  <c r="D304" i="3"/>
  <c r="E304" i="3"/>
  <c r="F304" i="3"/>
  <c r="G304" i="3"/>
  <c r="H304" i="3"/>
  <c r="I304" i="3"/>
  <c r="J304" i="3"/>
  <c r="K304" i="3"/>
  <c r="L304" i="3"/>
  <c r="M304" i="3"/>
  <c r="N304" i="3"/>
  <c r="C304" i="3"/>
  <c r="O304" i="3" s="1"/>
  <c r="D302" i="3"/>
  <c r="E302" i="3"/>
  <c r="F302" i="3"/>
  <c r="G302" i="3"/>
  <c r="G303" i="3" s="1"/>
  <c r="H302" i="3"/>
  <c r="I302" i="3"/>
  <c r="J302" i="3"/>
  <c r="K302" i="3"/>
  <c r="L302" i="3"/>
  <c r="M302" i="3"/>
  <c r="N302" i="3"/>
  <c r="C302" i="3"/>
  <c r="O302" i="3" s="1"/>
  <c r="D300" i="3"/>
  <c r="E300" i="3"/>
  <c r="F300" i="3"/>
  <c r="G300" i="3"/>
  <c r="H300" i="3"/>
  <c r="I300" i="3"/>
  <c r="J300" i="3"/>
  <c r="K300" i="3"/>
  <c r="L300" i="3"/>
  <c r="M300" i="3"/>
  <c r="N300" i="3"/>
  <c r="C300" i="3"/>
  <c r="O300" i="3" s="1"/>
  <c r="D299" i="3"/>
  <c r="E299" i="3"/>
  <c r="F299" i="3"/>
  <c r="G299" i="3"/>
  <c r="G305" i="3" s="1"/>
  <c r="H299" i="3"/>
  <c r="I299" i="3"/>
  <c r="J299" i="3"/>
  <c r="K299" i="3"/>
  <c r="L299" i="3"/>
  <c r="M299" i="3"/>
  <c r="N299" i="3"/>
  <c r="C299" i="3"/>
  <c r="D276" i="3"/>
  <c r="E276" i="3"/>
  <c r="F276" i="3"/>
  <c r="G276" i="3"/>
  <c r="H276" i="3"/>
  <c r="I276" i="3"/>
  <c r="J276" i="3"/>
  <c r="K276" i="3"/>
  <c r="L276" i="3"/>
  <c r="M276" i="3"/>
  <c r="N276" i="3"/>
  <c r="C276" i="3"/>
  <c r="D273" i="3"/>
  <c r="E273" i="3"/>
  <c r="F273" i="3"/>
  <c r="G273" i="3"/>
  <c r="H273" i="3"/>
  <c r="I273" i="3"/>
  <c r="J273" i="3"/>
  <c r="K273" i="3"/>
  <c r="L273" i="3"/>
  <c r="M273" i="3"/>
  <c r="N273" i="3"/>
  <c r="C273" i="3"/>
  <c r="O273" i="3" s="1"/>
  <c r="D271" i="3"/>
  <c r="E271" i="3"/>
  <c r="F271" i="3"/>
  <c r="G271" i="3"/>
  <c r="H271" i="3"/>
  <c r="I271" i="3"/>
  <c r="J271" i="3"/>
  <c r="K271" i="3"/>
  <c r="L271" i="3"/>
  <c r="M271" i="3"/>
  <c r="N271" i="3"/>
  <c r="C271" i="3"/>
  <c r="O271" i="3" s="1"/>
  <c r="D269" i="3"/>
  <c r="E269" i="3"/>
  <c r="F269" i="3"/>
  <c r="G269" i="3"/>
  <c r="H269" i="3"/>
  <c r="I269" i="3"/>
  <c r="J269" i="3"/>
  <c r="K269" i="3"/>
  <c r="L269" i="3"/>
  <c r="M269" i="3"/>
  <c r="N269" i="3"/>
  <c r="C269" i="3"/>
  <c r="O269" i="3" s="1"/>
  <c r="D267" i="3"/>
  <c r="E267" i="3"/>
  <c r="F267" i="3"/>
  <c r="G267" i="3"/>
  <c r="H267" i="3"/>
  <c r="I267" i="3"/>
  <c r="J267" i="3"/>
  <c r="K267" i="3"/>
  <c r="L267" i="3"/>
  <c r="M267" i="3"/>
  <c r="N267" i="3"/>
  <c r="C267" i="3"/>
  <c r="O267" i="3" s="1"/>
  <c r="D266" i="3"/>
  <c r="E266" i="3"/>
  <c r="F266" i="3"/>
  <c r="G266" i="3"/>
  <c r="G268" i="3" s="1"/>
  <c r="H266" i="3"/>
  <c r="I266" i="3"/>
  <c r="J266" i="3"/>
  <c r="K266" i="3"/>
  <c r="K270" i="3" s="1"/>
  <c r="L266" i="3"/>
  <c r="M266" i="3"/>
  <c r="N266" i="3"/>
  <c r="C266" i="3"/>
  <c r="O266" i="3" s="1"/>
  <c r="D243" i="3"/>
  <c r="E243" i="3"/>
  <c r="F243" i="3"/>
  <c r="G243" i="3"/>
  <c r="H243" i="3"/>
  <c r="I243" i="3"/>
  <c r="J243" i="3"/>
  <c r="K243" i="3"/>
  <c r="L243" i="3"/>
  <c r="M243" i="3"/>
  <c r="N243" i="3"/>
  <c r="C243" i="3"/>
  <c r="D240" i="3"/>
  <c r="E240" i="3"/>
  <c r="F240" i="3"/>
  <c r="G240" i="3"/>
  <c r="H240" i="3"/>
  <c r="I240" i="3"/>
  <c r="J240" i="3"/>
  <c r="K240" i="3"/>
  <c r="L240" i="3"/>
  <c r="M240" i="3"/>
  <c r="N240" i="3"/>
  <c r="C240" i="3"/>
  <c r="O240" i="3" s="1"/>
  <c r="D238" i="3"/>
  <c r="E238" i="3"/>
  <c r="F238" i="3"/>
  <c r="G238" i="3"/>
  <c r="H238" i="3"/>
  <c r="I238" i="3"/>
  <c r="J238" i="3"/>
  <c r="K238" i="3"/>
  <c r="K239" i="3" s="1"/>
  <c r="L238" i="3"/>
  <c r="M238" i="3"/>
  <c r="N238" i="3"/>
  <c r="C238" i="3"/>
  <c r="O238" i="3" s="1"/>
  <c r="D236" i="3"/>
  <c r="E236" i="3"/>
  <c r="F236" i="3"/>
  <c r="G236" i="3"/>
  <c r="H236" i="3"/>
  <c r="I236" i="3"/>
  <c r="J236" i="3"/>
  <c r="K236" i="3"/>
  <c r="L236" i="3"/>
  <c r="M236" i="3"/>
  <c r="N236" i="3"/>
  <c r="C236" i="3"/>
  <c r="O236" i="3" s="1"/>
  <c r="D234" i="3"/>
  <c r="E234" i="3"/>
  <c r="F234" i="3"/>
  <c r="G234" i="3"/>
  <c r="H234" i="3"/>
  <c r="I234" i="3"/>
  <c r="J234" i="3"/>
  <c r="K234" i="3"/>
  <c r="L234" i="3"/>
  <c r="M234" i="3"/>
  <c r="N234" i="3"/>
  <c r="C234" i="3"/>
  <c r="O234" i="3" s="1"/>
  <c r="D233" i="3"/>
  <c r="E233" i="3"/>
  <c r="E237" i="3" s="1"/>
  <c r="F233" i="3"/>
  <c r="G233" i="3"/>
  <c r="G239" i="3" s="1"/>
  <c r="H233" i="3"/>
  <c r="I233" i="3"/>
  <c r="J233" i="3"/>
  <c r="K233" i="3"/>
  <c r="L233" i="3"/>
  <c r="M233" i="3"/>
  <c r="N233" i="3"/>
  <c r="C233" i="3"/>
  <c r="O233" i="3" s="1"/>
  <c r="D210" i="3"/>
  <c r="E210" i="3"/>
  <c r="F210" i="3"/>
  <c r="G210" i="3"/>
  <c r="H210" i="3"/>
  <c r="I210" i="3"/>
  <c r="J210" i="3"/>
  <c r="K210" i="3"/>
  <c r="L210" i="3"/>
  <c r="M210" i="3"/>
  <c r="N210" i="3"/>
  <c r="C210" i="3"/>
  <c r="D207" i="3"/>
  <c r="E207" i="3"/>
  <c r="F207" i="3"/>
  <c r="G207" i="3"/>
  <c r="H207" i="3"/>
  <c r="I207" i="3"/>
  <c r="J207" i="3"/>
  <c r="K207" i="3"/>
  <c r="L207" i="3"/>
  <c r="M207" i="3"/>
  <c r="N207" i="3"/>
  <c r="C207" i="3"/>
  <c r="D205" i="3"/>
  <c r="E205" i="3"/>
  <c r="F205" i="3"/>
  <c r="G205" i="3"/>
  <c r="H205" i="3"/>
  <c r="I205" i="3"/>
  <c r="J205" i="3"/>
  <c r="K205" i="3"/>
  <c r="L205" i="3"/>
  <c r="M205" i="3"/>
  <c r="N205" i="3"/>
  <c r="C205" i="3"/>
  <c r="D203" i="3"/>
  <c r="E203" i="3"/>
  <c r="F203" i="3"/>
  <c r="G203" i="3"/>
  <c r="H203" i="3"/>
  <c r="I203" i="3"/>
  <c r="J203" i="3"/>
  <c r="K203" i="3"/>
  <c r="L203" i="3"/>
  <c r="M203" i="3"/>
  <c r="N203" i="3"/>
  <c r="C203" i="3"/>
  <c r="D201" i="3"/>
  <c r="E201" i="3"/>
  <c r="F201" i="3"/>
  <c r="G201" i="3"/>
  <c r="H201" i="3"/>
  <c r="I201" i="3"/>
  <c r="J201" i="3"/>
  <c r="K201" i="3"/>
  <c r="L201" i="3"/>
  <c r="M201" i="3"/>
  <c r="N201" i="3"/>
  <c r="C201" i="3"/>
  <c r="D200" i="3"/>
  <c r="E200" i="3"/>
  <c r="F200" i="3"/>
  <c r="G200" i="3"/>
  <c r="G204" i="3" s="1"/>
  <c r="H200" i="3"/>
  <c r="I200" i="3"/>
  <c r="J200" i="3"/>
  <c r="K200" i="3"/>
  <c r="L200" i="3"/>
  <c r="M200" i="3"/>
  <c r="N200" i="3"/>
  <c r="C200" i="3"/>
  <c r="D177" i="3"/>
  <c r="E177" i="3"/>
  <c r="F177" i="3"/>
  <c r="G177" i="3"/>
  <c r="H177" i="3"/>
  <c r="I177" i="3"/>
  <c r="J177" i="3"/>
  <c r="K177" i="3"/>
  <c r="L177" i="3"/>
  <c r="M177" i="3"/>
  <c r="N177" i="3"/>
  <c r="C177" i="3"/>
  <c r="D174" i="3"/>
  <c r="E174" i="3"/>
  <c r="F174" i="3"/>
  <c r="G174" i="3"/>
  <c r="H174" i="3"/>
  <c r="I174" i="3"/>
  <c r="J174" i="3"/>
  <c r="K174" i="3"/>
  <c r="L174" i="3"/>
  <c r="M174" i="3"/>
  <c r="N174" i="3"/>
  <c r="C174" i="3"/>
  <c r="D172" i="3"/>
  <c r="E172" i="3"/>
  <c r="F172" i="3"/>
  <c r="G172" i="3"/>
  <c r="H172" i="3"/>
  <c r="I172" i="3"/>
  <c r="J172" i="3"/>
  <c r="K172" i="3"/>
  <c r="L172" i="3"/>
  <c r="M172" i="3"/>
  <c r="N172" i="3"/>
  <c r="C172" i="3"/>
  <c r="D170" i="3"/>
  <c r="E170" i="3"/>
  <c r="F170" i="3"/>
  <c r="G170" i="3"/>
  <c r="H170" i="3"/>
  <c r="I170" i="3"/>
  <c r="J170" i="3"/>
  <c r="K170" i="3"/>
  <c r="L170" i="3"/>
  <c r="M170" i="3"/>
  <c r="N170" i="3"/>
  <c r="C170" i="3"/>
  <c r="D168" i="3"/>
  <c r="E168" i="3"/>
  <c r="F168" i="3"/>
  <c r="G168" i="3"/>
  <c r="H168" i="3"/>
  <c r="I168" i="3"/>
  <c r="J168" i="3"/>
  <c r="K168" i="3"/>
  <c r="L168" i="3"/>
  <c r="M168" i="3"/>
  <c r="N168" i="3"/>
  <c r="C168" i="3"/>
  <c r="D167" i="3"/>
  <c r="E167" i="3"/>
  <c r="F167" i="3"/>
  <c r="G167" i="3"/>
  <c r="H167" i="3"/>
  <c r="I167" i="3"/>
  <c r="J167" i="3"/>
  <c r="K167" i="3"/>
  <c r="L167" i="3"/>
  <c r="M167" i="3"/>
  <c r="N167" i="3"/>
  <c r="N171" i="3" s="1"/>
  <c r="C167" i="3"/>
  <c r="D144" i="3"/>
  <c r="E144" i="3"/>
  <c r="F144" i="3"/>
  <c r="G144" i="3"/>
  <c r="H144" i="3"/>
  <c r="I144" i="3"/>
  <c r="J144" i="3"/>
  <c r="K144" i="3"/>
  <c r="L144" i="3"/>
  <c r="M144" i="3"/>
  <c r="N144" i="3"/>
  <c r="C144" i="3"/>
  <c r="D141" i="3"/>
  <c r="E141" i="3"/>
  <c r="F141" i="3"/>
  <c r="G141" i="3"/>
  <c r="H141" i="3"/>
  <c r="I141" i="3"/>
  <c r="J141" i="3"/>
  <c r="K141" i="3"/>
  <c r="L141" i="3"/>
  <c r="M141" i="3"/>
  <c r="N141" i="3"/>
  <c r="C141" i="3"/>
  <c r="D139" i="3"/>
  <c r="E139" i="3"/>
  <c r="F139" i="3"/>
  <c r="G139" i="3"/>
  <c r="H139" i="3"/>
  <c r="I139" i="3"/>
  <c r="J139" i="3"/>
  <c r="K139" i="3"/>
  <c r="L139" i="3"/>
  <c r="M139" i="3"/>
  <c r="N139" i="3"/>
  <c r="C139" i="3"/>
  <c r="D137" i="3"/>
  <c r="E137" i="3"/>
  <c r="F137" i="3"/>
  <c r="G137" i="3"/>
  <c r="H137" i="3"/>
  <c r="I137" i="3"/>
  <c r="J137" i="3"/>
  <c r="K137" i="3"/>
  <c r="L137" i="3"/>
  <c r="M137" i="3"/>
  <c r="N137" i="3"/>
  <c r="C137" i="3"/>
  <c r="D135" i="3"/>
  <c r="E135" i="3"/>
  <c r="F135" i="3"/>
  <c r="G135" i="3"/>
  <c r="H135" i="3"/>
  <c r="I135" i="3"/>
  <c r="J135" i="3"/>
  <c r="K135" i="3"/>
  <c r="L135" i="3"/>
  <c r="M135" i="3"/>
  <c r="N135" i="3"/>
  <c r="C135" i="3"/>
  <c r="D134" i="3"/>
  <c r="E134" i="3"/>
  <c r="F134" i="3"/>
  <c r="G134" i="3"/>
  <c r="G138" i="3" s="1"/>
  <c r="H134" i="3"/>
  <c r="I134" i="3"/>
  <c r="J134" i="3"/>
  <c r="K134" i="3"/>
  <c r="L134" i="3"/>
  <c r="M134" i="3"/>
  <c r="N134" i="3"/>
  <c r="C134" i="3"/>
  <c r="D111" i="3"/>
  <c r="E111" i="3"/>
  <c r="F111" i="3"/>
  <c r="G111" i="3"/>
  <c r="H111" i="3"/>
  <c r="I111" i="3"/>
  <c r="J111" i="3"/>
  <c r="K111" i="3"/>
  <c r="L111" i="3"/>
  <c r="M111" i="3"/>
  <c r="N111" i="3"/>
  <c r="C111" i="3"/>
  <c r="D108" i="3"/>
  <c r="E108" i="3"/>
  <c r="F108" i="3"/>
  <c r="G108" i="3"/>
  <c r="H108" i="3"/>
  <c r="I108" i="3"/>
  <c r="J108" i="3"/>
  <c r="K108" i="3"/>
  <c r="L108" i="3"/>
  <c r="M108" i="3"/>
  <c r="N108" i="3"/>
  <c r="C108" i="3"/>
  <c r="D106" i="3"/>
  <c r="E106" i="3"/>
  <c r="F106" i="3"/>
  <c r="G106" i="3"/>
  <c r="H106" i="3"/>
  <c r="I106" i="3"/>
  <c r="J106" i="3"/>
  <c r="K106" i="3"/>
  <c r="L106" i="3"/>
  <c r="M106" i="3"/>
  <c r="N106" i="3"/>
  <c r="C106" i="3"/>
  <c r="D104" i="3"/>
  <c r="E104" i="3"/>
  <c r="F104" i="3"/>
  <c r="G104" i="3"/>
  <c r="H104" i="3"/>
  <c r="I104" i="3"/>
  <c r="J104" i="3"/>
  <c r="K104" i="3"/>
  <c r="L104" i="3"/>
  <c r="M104" i="3"/>
  <c r="N104" i="3"/>
  <c r="C104" i="3"/>
  <c r="D102" i="3"/>
  <c r="E102" i="3"/>
  <c r="F102" i="3"/>
  <c r="F103" i="3" s="1"/>
  <c r="G102" i="3"/>
  <c r="H102" i="3"/>
  <c r="I102" i="3"/>
  <c r="J102" i="3"/>
  <c r="J103" i="3" s="1"/>
  <c r="K102" i="3"/>
  <c r="L102" i="3"/>
  <c r="M102" i="3"/>
  <c r="N102" i="3"/>
  <c r="C102" i="3"/>
  <c r="D101" i="3"/>
  <c r="E101" i="3"/>
  <c r="F101" i="3"/>
  <c r="G101" i="3"/>
  <c r="H101" i="3"/>
  <c r="I101" i="3"/>
  <c r="J101" i="3"/>
  <c r="K101" i="3"/>
  <c r="L101" i="3"/>
  <c r="M101" i="3"/>
  <c r="M107" i="3" s="1"/>
  <c r="N101" i="3"/>
  <c r="C101" i="3"/>
  <c r="L404" i="3"/>
  <c r="I404" i="3"/>
  <c r="H404" i="3"/>
  <c r="D404" i="3"/>
  <c r="F404" i="3"/>
  <c r="L402" i="3"/>
  <c r="H402" i="3"/>
  <c r="D402" i="3"/>
  <c r="L400" i="3"/>
  <c r="H400" i="3"/>
  <c r="D400" i="3"/>
  <c r="E402" i="3"/>
  <c r="L376" i="3"/>
  <c r="D376" i="3"/>
  <c r="H376" i="3"/>
  <c r="J373" i="3"/>
  <c r="L371" i="3"/>
  <c r="H371" i="3"/>
  <c r="D371" i="3"/>
  <c r="N371" i="3"/>
  <c r="J371" i="3"/>
  <c r="F371" i="3"/>
  <c r="L369" i="3"/>
  <c r="H369" i="3"/>
  <c r="E369" i="3"/>
  <c r="D369" i="3"/>
  <c r="L367" i="3"/>
  <c r="H367" i="3"/>
  <c r="D367" i="3"/>
  <c r="N367" i="3"/>
  <c r="J367" i="3"/>
  <c r="F367" i="3"/>
  <c r="D343" i="3"/>
  <c r="M338" i="3"/>
  <c r="H338" i="3"/>
  <c r="E338" i="3"/>
  <c r="D338" i="3"/>
  <c r="J338" i="3"/>
  <c r="N336" i="3"/>
  <c r="M336" i="3"/>
  <c r="L336" i="3"/>
  <c r="I336" i="3"/>
  <c r="H336" i="3"/>
  <c r="E336" i="3"/>
  <c r="D336" i="3"/>
  <c r="H334" i="3"/>
  <c r="N334" i="3"/>
  <c r="F334" i="3"/>
  <c r="H310" i="3"/>
  <c r="L305" i="3"/>
  <c r="H305" i="3"/>
  <c r="D305" i="3"/>
  <c r="L303" i="3"/>
  <c r="D303" i="3"/>
  <c r="L301" i="3"/>
  <c r="H301" i="3"/>
  <c r="D301" i="3"/>
  <c r="M305" i="3"/>
  <c r="K303" i="3"/>
  <c r="I301" i="3"/>
  <c r="L272" i="3"/>
  <c r="D272" i="3"/>
  <c r="L270" i="3"/>
  <c r="D270" i="3"/>
  <c r="I268" i="3"/>
  <c r="L268" i="3"/>
  <c r="H268" i="3"/>
  <c r="M268" i="3"/>
  <c r="E268" i="3"/>
  <c r="C270" i="3"/>
  <c r="L235" i="3"/>
  <c r="M206" i="3"/>
  <c r="L206" i="3"/>
  <c r="I206" i="3"/>
  <c r="H206" i="3"/>
  <c r="E206" i="3"/>
  <c r="D206" i="3"/>
  <c r="H204" i="3"/>
  <c r="C204" i="3"/>
  <c r="M202" i="3"/>
  <c r="L202" i="3"/>
  <c r="D202" i="3"/>
  <c r="M173" i="3"/>
  <c r="L173" i="3"/>
  <c r="E173" i="3"/>
  <c r="I173" i="3"/>
  <c r="H171" i="3"/>
  <c r="M169" i="3"/>
  <c r="I169" i="3"/>
  <c r="E169" i="3"/>
  <c r="H145" i="3"/>
  <c r="D145" i="3"/>
  <c r="L140" i="3"/>
  <c r="H140" i="3"/>
  <c r="D140" i="3"/>
  <c r="M140" i="3"/>
  <c r="L138" i="3"/>
  <c r="H138" i="3"/>
  <c r="D138" i="3"/>
  <c r="L136" i="3"/>
  <c r="H136" i="3"/>
  <c r="D136" i="3"/>
  <c r="L107" i="3"/>
  <c r="H107" i="3"/>
  <c r="D107" i="3"/>
  <c r="L105" i="3"/>
  <c r="H105" i="3"/>
  <c r="D105" i="3"/>
  <c r="L103" i="3"/>
  <c r="H103" i="3"/>
  <c r="D103" i="3"/>
  <c r="N103" i="3"/>
  <c r="D437" i="9"/>
  <c r="E437" i="9"/>
  <c r="F437" i="9"/>
  <c r="G437" i="9"/>
  <c r="H437" i="9"/>
  <c r="I437" i="9"/>
  <c r="J437" i="9"/>
  <c r="K437" i="9"/>
  <c r="L437" i="9"/>
  <c r="M437" i="9"/>
  <c r="N437" i="9"/>
  <c r="C437" i="9"/>
  <c r="D434" i="9"/>
  <c r="E434" i="9"/>
  <c r="F434" i="9"/>
  <c r="G434" i="9"/>
  <c r="H434" i="9"/>
  <c r="I434" i="9"/>
  <c r="J434" i="9"/>
  <c r="K434" i="9"/>
  <c r="L434" i="9"/>
  <c r="M434" i="9"/>
  <c r="N434" i="9"/>
  <c r="C434" i="9"/>
  <c r="D432" i="9"/>
  <c r="E432" i="9"/>
  <c r="F432" i="9"/>
  <c r="G432" i="9"/>
  <c r="H432" i="9"/>
  <c r="I432" i="9"/>
  <c r="J432" i="9"/>
  <c r="K432" i="9"/>
  <c r="L432" i="9"/>
  <c r="M432" i="9"/>
  <c r="N432" i="9"/>
  <c r="C432" i="9"/>
  <c r="D430" i="9"/>
  <c r="E430" i="9"/>
  <c r="F430" i="9"/>
  <c r="G430" i="9"/>
  <c r="H430" i="9"/>
  <c r="I430" i="9"/>
  <c r="J430" i="9"/>
  <c r="K430" i="9"/>
  <c r="L430" i="9"/>
  <c r="M430" i="9"/>
  <c r="N430" i="9"/>
  <c r="C430" i="9"/>
  <c r="D428" i="9"/>
  <c r="E428" i="9"/>
  <c r="E429" i="9" s="1"/>
  <c r="F428" i="9"/>
  <c r="G428" i="9"/>
  <c r="H428" i="9"/>
  <c r="I428" i="9"/>
  <c r="I429" i="9" s="1"/>
  <c r="J428" i="9"/>
  <c r="K428" i="9"/>
  <c r="L428" i="9"/>
  <c r="M428" i="9"/>
  <c r="N428" i="9"/>
  <c r="C428" i="9"/>
  <c r="D427" i="9"/>
  <c r="E427" i="9"/>
  <c r="E438" i="9" s="1"/>
  <c r="F427" i="9"/>
  <c r="G427" i="9"/>
  <c r="H427" i="9"/>
  <c r="I427" i="9"/>
  <c r="I438" i="9" s="1"/>
  <c r="J427" i="9"/>
  <c r="K427" i="9"/>
  <c r="L427" i="9"/>
  <c r="M427" i="9"/>
  <c r="M438" i="9" s="1"/>
  <c r="N427" i="9"/>
  <c r="N433" i="9" s="1"/>
  <c r="C427" i="9"/>
  <c r="H438" i="9"/>
  <c r="D438" i="9"/>
  <c r="L429" i="9"/>
  <c r="H429" i="9"/>
  <c r="D429" i="9"/>
  <c r="M429" i="9"/>
  <c r="C429" i="9"/>
  <c r="L431" i="9"/>
  <c r="J433" i="9"/>
  <c r="H431" i="9"/>
  <c r="F433" i="9"/>
  <c r="D431" i="9"/>
  <c r="D404" i="9"/>
  <c r="E404" i="9"/>
  <c r="F404" i="9"/>
  <c r="G404" i="9"/>
  <c r="H404" i="9"/>
  <c r="I404" i="9"/>
  <c r="J404" i="9"/>
  <c r="K404" i="9"/>
  <c r="L404" i="9"/>
  <c r="M404" i="9"/>
  <c r="N404" i="9"/>
  <c r="C404" i="9"/>
  <c r="D401" i="9"/>
  <c r="E401" i="9"/>
  <c r="F401" i="9"/>
  <c r="G401" i="9"/>
  <c r="H401" i="9"/>
  <c r="I401" i="9"/>
  <c r="J401" i="9"/>
  <c r="K401" i="9"/>
  <c r="L401" i="9"/>
  <c r="M401" i="9"/>
  <c r="N401" i="9"/>
  <c r="C401" i="9"/>
  <c r="O401" i="9" s="1"/>
  <c r="D402" i="9" s="1"/>
  <c r="D399" i="9"/>
  <c r="E399" i="9"/>
  <c r="F399" i="9"/>
  <c r="G399" i="9"/>
  <c r="H399" i="9"/>
  <c r="I399" i="9"/>
  <c r="J399" i="9"/>
  <c r="K399" i="9"/>
  <c r="L399" i="9"/>
  <c r="M399" i="9"/>
  <c r="N399" i="9"/>
  <c r="C399" i="9"/>
  <c r="O399" i="9" s="1"/>
  <c r="D397" i="9"/>
  <c r="E397" i="9"/>
  <c r="F397" i="9"/>
  <c r="G397" i="9"/>
  <c r="H397" i="9"/>
  <c r="I397" i="9"/>
  <c r="J397" i="9"/>
  <c r="K397" i="9"/>
  <c r="L397" i="9"/>
  <c r="M397" i="9"/>
  <c r="N397" i="9"/>
  <c r="C397" i="9"/>
  <c r="O397" i="9" s="1"/>
  <c r="D395" i="9"/>
  <c r="E395" i="9"/>
  <c r="F395" i="9"/>
  <c r="G395" i="9"/>
  <c r="H395" i="9"/>
  <c r="I395" i="9"/>
  <c r="J395" i="9"/>
  <c r="K395" i="9"/>
  <c r="L395" i="9"/>
  <c r="M395" i="9"/>
  <c r="N395" i="9"/>
  <c r="C395" i="9"/>
  <c r="O395" i="9" s="1"/>
  <c r="D394" i="9"/>
  <c r="E394" i="9"/>
  <c r="F394" i="9"/>
  <c r="G394" i="9"/>
  <c r="G405" i="9" s="1"/>
  <c r="H394" i="9"/>
  <c r="I394" i="9"/>
  <c r="J394" i="9"/>
  <c r="K394" i="9"/>
  <c r="L394" i="9"/>
  <c r="M394" i="9"/>
  <c r="N394" i="9"/>
  <c r="C394" i="9"/>
  <c r="O394" i="9" s="1"/>
  <c r="L405" i="9"/>
  <c r="L400" i="9"/>
  <c r="H400" i="9"/>
  <c r="D400" i="9"/>
  <c r="N400" i="9"/>
  <c r="M400" i="9"/>
  <c r="J400" i="9"/>
  <c r="F400" i="9"/>
  <c r="E400" i="9"/>
  <c r="L398" i="9"/>
  <c r="H398" i="9"/>
  <c r="D398" i="9"/>
  <c r="L396" i="9"/>
  <c r="H396" i="9"/>
  <c r="D396" i="9"/>
  <c r="N396" i="9"/>
  <c r="N398" i="9"/>
  <c r="J398" i="9"/>
  <c r="F398" i="9"/>
  <c r="D371" i="9"/>
  <c r="E371" i="9"/>
  <c r="F371" i="9"/>
  <c r="G371" i="9"/>
  <c r="H371" i="9"/>
  <c r="I371" i="9"/>
  <c r="J371" i="9"/>
  <c r="K371" i="9"/>
  <c r="L371" i="9"/>
  <c r="M371" i="9"/>
  <c r="N371" i="9"/>
  <c r="C371" i="9"/>
  <c r="D368" i="9"/>
  <c r="E368" i="9"/>
  <c r="F368" i="9"/>
  <c r="G368" i="9"/>
  <c r="H368" i="9"/>
  <c r="I368" i="9"/>
  <c r="J368" i="9"/>
  <c r="K368" i="9"/>
  <c r="L368" i="9"/>
  <c r="M368" i="9"/>
  <c r="N368" i="9"/>
  <c r="C368" i="9"/>
  <c r="D366" i="9"/>
  <c r="E366" i="9"/>
  <c r="F366" i="9"/>
  <c r="G366" i="9"/>
  <c r="H366" i="9"/>
  <c r="I366" i="9"/>
  <c r="J366" i="9"/>
  <c r="J367" i="9" s="1"/>
  <c r="K366" i="9"/>
  <c r="L366" i="9"/>
  <c r="M366" i="9"/>
  <c r="N366" i="9"/>
  <c r="C366" i="9"/>
  <c r="D364" i="9"/>
  <c r="E364" i="9"/>
  <c r="F364" i="9"/>
  <c r="G364" i="9"/>
  <c r="H364" i="9"/>
  <c r="I364" i="9"/>
  <c r="J364" i="9"/>
  <c r="K364" i="9"/>
  <c r="L364" i="9"/>
  <c r="M364" i="9"/>
  <c r="N364" i="9"/>
  <c r="C364" i="9"/>
  <c r="D362" i="9"/>
  <c r="E362" i="9"/>
  <c r="F362" i="9"/>
  <c r="F363" i="9" s="1"/>
  <c r="G362" i="9"/>
  <c r="H362" i="9"/>
  <c r="I362" i="9"/>
  <c r="J362" i="9"/>
  <c r="K362" i="9"/>
  <c r="L362" i="9"/>
  <c r="M362" i="9"/>
  <c r="N362" i="9"/>
  <c r="N363" i="9" s="1"/>
  <c r="C362" i="9"/>
  <c r="D361" i="9"/>
  <c r="E361" i="9"/>
  <c r="E372" i="9" s="1"/>
  <c r="F361" i="9"/>
  <c r="G361" i="9"/>
  <c r="H361" i="9"/>
  <c r="I361" i="9"/>
  <c r="I372" i="9" s="1"/>
  <c r="J361" i="9"/>
  <c r="K361" i="9"/>
  <c r="L361" i="9"/>
  <c r="M361" i="9"/>
  <c r="M372" i="9" s="1"/>
  <c r="N361" i="9"/>
  <c r="C361" i="9"/>
  <c r="L372" i="9"/>
  <c r="J363" i="9"/>
  <c r="E363" i="9"/>
  <c r="N367" i="9"/>
  <c r="L365" i="9"/>
  <c r="H365" i="9"/>
  <c r="F367" i="9"/>
  <c r="D365" i="9"/>
  <c r="D338" i="9"/>
  <c r="E338" i="9"/>
  <c r="F338" i="9"/>
  <c r="F339" i="9" s="1"/>
  <c r="G338" i="9"/>
  <c r="H338" i="9"/>
  <c r="I338" i="9"/>
  <c r="J338" i="9"/>
  <c r="J339" i="9" s="1"/>
  <c r="K338" i="9"/>
  <c r="L338" i="9"/>
  <c r="M338" i="9"/>
  <c r="N338" i="9"/>
  <c r="N339" i="9" s="1"/>
  <c r="C338" i="9"/>
  <c r="D335" i="9"/>
  <c r="E335" i="9"/>
  <c r="F335" i="9"/>
  <c r="G335" i="9"/>
  <c r="H335" i="9"/>
  <c r="I335" i="9"/>
  <c r="J335" i="9"/>
  <c r="K335" i="9"/>
  <c r="L335" i="9"/>
  <c r="M335" i="9"/>
  <c r="N335" i="9"/>
  <c r="C335" i="9"/>
  <c r="D333" i="9"/>
  <c r="E333" i="9"/>
  <c r="F333" i="9"/>
  <c r="F334" i="9" s="1"/>
  <c r="G333" i="9"/>
  <c r="H333" i="9"/>
  <c r="I333" i="9"/>
  <c r="J333" i="9"/>
  <c r="J334" i="9" s="1"/>
  <c r="K333" i="9"/>
  <c r="L333" i="9"/>
  <c r="M333" i="9"/>
  <c r="N333" i="9"/>
  <c r="N334" i="9" s="1"/>
  <c r="C333" i="9"/>
  <c r="D331" i="9"/>
  <c r="E331" i="9"/>
  <c r="F331" i="9"/>
  <c r="F332" i="9" s="1"/>
  <c r="G331" i="9"/>
  <c r="H331" i="9"/>
  <c r="I331" i="9"/>
  <c r="J331" i="9"/>
  <c r="J332" i="9" s="1"/>
  <c r="K331" i="9"/>
  <c r="L331" i="9"/>
  <c r="M331" i="9"/>
  <c r="N331" i="9"/>
  <c r="N332" i="9" s="1"/>
  <c r="C331" i="9"/>
  <c r="D329" i="9"/>
  <c r="E329" i="9"/>
  <c r="F329" i="9"/>
  <c r="F330" i="9" s="1"/>
  <c r="G329" i="9"/>
  <c r="H329" i="9"/>
  <c r="I329" i="9"/>
  <c r="J329" i="9"/>
  <c r="K329" i="9"/>
  <c r="L329" i="9"/>
  <c r="M329" i="9"/>
  <c r="N329" i="9"/>
  <c r="N330" i="9" s="1"/>
  <c r="C329" i="9"/>
  <c r="C330" i="9" s="1"/>
  <c r="D328" i="9"/>
  <c r="E328" i="9"/>
  <c r="E332" i="9" s="1"/>
  <c r="F328" i="9"/>
  <c r="G328" i="9"/>
  <c r="H328" i="9"/>
  <c r="I328" i="9"/>
  <c r="I332" i="9" s="1"/>
  <c r="J328" i="9"/>
  <c r="K328" i="9"/>
  <c r="L328" i="9"/>
  <c r="M328" i="9"/>
  <c r="M332" i="9" s="1"/>
  <c r="N328" i="9"/>
  <c r="C328" i="9"/>
  <c r="L334" i="9"/>
  <c r="H334" i="9"/>
  <c r="D334" i="9"/>
  <c r="L332" i="9"/>
  <c r="H332" i="9"/>
  <c r="D332" i="9"/>
  <c r="K330" i="9"/>
  <c r="L330" i="9"/>
  <c r="J330" i="9"/>
  <c r="H330" i="9"/>
  <c r="D330" i="9"/>
  <c r="D305" i="9"/>
  <c r="E305" i="9"/>
  <c r="F305" i="9"/>
  <c r="G305" i="9"/>
  <c r="H305" i="9"/>
  <c r="I305" i="9"/>
  <c r="J305" i="9"/>
  <c r="K305" i="9"/>
  <c r="L305" i="9"/>
  <c r="M305" i="9"/>
  <c r="N305" i="9"/>
  <c r="C305" i="9"/>
  <c r="D302" i="9"/>
  <c r="E302" i="9"/>
  <c r="F302" i="9"/>
  <c r="G302" i="9"/>
  <c r="H302" i="9"/>
  <c r="I302" i="9"/>
  <c r="J302" i="9"/>
  <c r="K302" i="9"/>
  <c r="L302" i="9"/>
  <c r="M302" i="9"/>
  <c r="N302" i="9"/>
  <c r="C302" i="9"/>
  <c r="D300" i="9"/>
  <c r="E300" i="9"/>
  <c r="F300" i="9"/>
  <c r="G300" i="9"/>
  <c r="H300" i="9"/>
  <c r="I300" i="9"/>
  <c r="J300" i="9"/>
  <c r="K300" i="9"/>
  <c r="L300" i="9"/>
  <c r="M300" i="9"/>
  <c r="N300" i="9"/>
  <c r="C300" i="9"/>
  <c r="D298" i="9"/>
  <c r="E298" i="9"/>
  <c r="F298" i="9"/>
  <c r="G298" i="9"/>
  <c r="H298" i="9"/>
  <c r="I298" i="9"/>
  <c r="J298" i="9"/>
  <c r="K298" i="9"/>
  <c r="L298" i="9"/>
  <c r="M298" i="9"/>
  <c r="N298" i="9"/>
  <c r="C298" i="9"/>
  <c r="D296" i="9"/>
  <c r="E296" i="9"/>
  <c r="F296" i="9"/>
  <c r="G296" i="9"/>
  <c r="H296" i="9"/>
  <c r="I296" i="9"/>
  <c r="J296" i="9"/>
  <c r="K296" i="9"/>
  <c r="L296" i="9"/>
  <c r="M296" i="9"/>
  <c r="N296" i="9"/>
  <c r="C296" i="9"/>
  <c r="D295" i="9"/>
  <c r="E295" i="9"/>
  <c r="E299" i="9" s="1"/>
  <c r="F295" i="9"/>
  <c r="F301" i="9" s="1"/>
  <c r="G295" i="9"/>
  <c r="H295" i="9"/>
  <c r="I295" i="9"/>
  <c r="I301" i="9" s="1"/>
  <c r="J295" i="9"/>
  <c r="K295" i="9"/>
  <c r="L295" i="9"/>
  <c r="M295" i="9"/>
  <c r="N295" i="9"/>
  <c r="N301" i="9" s="1"/>
  <c r="C295" i="9"/>
  <c r="C297" i="9" s="1"/>
  <c r="M299" i="9"/>
  <c r="I299" i="9"/>
  <c r="I297" i="9"/>
  <c r="E297" i="9"/>
  <c r="L299" i="9"/>
  <c r="J301" i="9"/>
  <c r="H299" i="9"/>
  <c r="D299" i="9"/>
  <c r="D272" i="9"/>
  <c r="E272" i="9"/>
  <c r="F272" i="9"/>
  <c r="G272" i="9"/>
  <c r="H272" i="9"/>
  <c r="I272" i="9"/>
  <c r="J272" i="9"/>
  <c r="K272" i="9"/>
  <c r="L272" i="9"/>
  <c r="M272" i="9"/>
  <c r="N272" i="9"/>
  <c r="C272" i="9"/>
  <c r="D269" i="9"/>
  <c r="E269" i="9"/>
  <c r="F269" i="9"/>
  <c r="G269" i="9"/>
  <c r="H269" i="9"/>
  <c r="I269" i="9"/>
  <c r="J269" i="9"/>
  <c r="K269" i="9"/>
  <c r="L269" i="9"/>
  <c r="M269" i="9"/>
  <c r="N269" i="9"/>
  <c r="C269" i="9"/>
  <c r="D267" i="9"/>
  <c r="E267" i="9"/>
  <c r="F267" i="9"/>
  <c r="G267" i="9"/>
  <c r="H267" i="9"/>
  <c r="I267" i="9"/>
  <c r="J267" i="9"/>
  <c r="K267" i="9"/>
  <c r="L267" i="9"/>
  <c r="M267" i="9"/>
  <c r="N267" i="9"/>
  <c r="C267" i="9"/>
  <c r="D265" i="9"/>
  <c r="E265" i="9"/>
  <c r="E266" i="9" s="1"/>
  <c r="F265" i="9"/>
  <c r="G265" i="9"/>
  <c r="H265" i="9"/>
  <c r="I265" i="9"/>
  <c r="J265" i="9"/>
  <c r="K265" i="9"/>
  <c r="L265" i="9"/>
  <c r="M265" i="9"/>
  <c r="M266" i="9" s="1"/>
  <c r="N265" i="9"/>
  <c r="C265" i="9"/>
  <c r="D263" i="9"/>
  <c r="E263" i="9"/>
  <c r="F263" i="9"/>
  <c r="G263" i="9"/>
  <c r="H263" i="9"/>
  <c r="I263" i="9"/>
  <c r="J263" i="9"/>
  <c r="K263" i="9"/>
  <c r="L263" i="9"/>
  <c r="M263" i="9"/>
  <c r="N263" i="9"/>
  <c r="C263" i="9"/>
  <c r="D262" i="9"/>
  <c r="D273" i="9" s="1"/>
  <c r="E262" i="9"/>
  <c r="E264" i="9" s="1"/>
  <c r="F262" i="9"/>
  <c r="G262" i="9"/>
  <c r="G266" i="9" s="1"/>
  <c r="H262" i="9"/>
  <c r="I262" i="9"/>
  <c r="I268" i="9" s="1"/>
  <c r="J262" i="9"/>
  <c r="K262" i="9"/>
  <c r="L262" i="9"/>
  <c r="M262" i="9"/>
  <c r="M264" i="9" s="1"/>
  <c r="N262" i="9"/>
  <c r="C262" i="9"/>
  <c r="H273" i="9"/>
  <c r="N273" i="9"/>
  <c r="N268" i="9"/>
  <c r="L268" i="9"/>
  <c r="J268" i="9"/>
  <c r="H268" i="9"/>
  <c r="F268" i="9"/>
  <c r="D268" i="9"/>
  <c r="N266" i="9"/>
  <c r="J266" i="9"/>
  <c r="H266" i="9"/>
  <c r="F266" i="9"/>
  <c r="D266" i="9"/>
  <c r="N264" i="9"/>
  <c r="J264" i="9"/>
  <c r="H264" i="9"/>
  <c r="F264" i="9"/>
  <c r="D264" i="9"/>
  <c r="C264" i="9"/>
  <c r="C266" i="9"/>
  <c r="D239" i="9"/>
  <c r="E239" i="9"/>
  <c r="F239" i="9"/>
  <c r="G239" i="9"/>
  <c r="H239" i="9"/>
  <c r="I239" i="9"/>
  <c r="J239" i="9"/>
  <c r="K239" i="9"/>
  <c r="L239" i="9"/>
  <c r="M239" i="9"/>
  <c r="N239" i="9"/>
  <c r="C239" i="9"/>
  <c r="D236" i="9"/>
  <c r="E236" i="9"/>
  <c r="F236" i="9"/>
  <c r="G236" i="9"/>
  <c r="H236" i="9"/>
  <c r="I236" i="9"/>
  <c r="J236" i="9"/>
  <c r="K236" i="9"/>
  <c r="L236" i="9"/>
  <c r="M236" i="9"/>
  <c r="N236" i="9"/>
  <c r="C236" i="9"/>
  <c r="D234" i="9"/>
  <c r="E234" i="9"/>
  <c r="F234" i="9"/>
  <c r="G234" i="9"/>
  <c r="H234" i="9"/>
  <c r="I234" i="9"/>
  <c r="J234" i="9"/>
  <c r="K234" i="9"/>
  <c r="L234" i="9"/>
  <c r="M234" i="9"/>
  <c r="N234" i="9"/>
  <c r="C234" i="9"/>
  <c r="D232" i="9"/>
  <c r="E232" i="9"/>
  <c r="F232" i="9"/>
  <c r="G232" i="9"/>
  <c r="H232" i="9"/>
  <c r="I232" i="9"/>
  <c r="J232" i="9"/>
  <c r="K232" i="9"/>
  <c r="L232" i="9"/>
  <c r="M232" i="9"/>
  <c r="N232" i="9"/>
  <c r="C232" i="9"/>
  <c r="D230" i="9"/>
  <c r="E230" i="9"/>
  <c r="F230" i="9"/>
  <c r="F231" i="9" s="1"/>
  <c r="G230" i="9"/>
  <c r="H230" i="9"/>
  <c r="I230" i="9"/>
  <c r="J230" i="9"/>
  <c r="J231" i="9" s="1"/>
  <c r="K230" i="9"/>
  <c r="L230" i="9"/>
  <c r="M230" i="9"/>
  <c r="N230" i="9"/>
  <c r="N231" i="9" s="1"/>
  <c r="C230" i="9"/>
  <c r="D229" i="9"/>
  <c r="E229" i="9"/>
  <c r="F229" i="9"/>
  <c r="G229" i="9"/>
  <c r="G235" i="9" s="1"/>
  <c r="H229" i="9"/>
  <c r="I229" i="9"/>
  <c r="I233" i="9" s="1"/>
  <c r="J229" i="9"/>
  <c r="K229" i="9"/>
  <c r="L229" i="9"/>
  <c r="M229" i="9"/>
  <c r="M233" i="9" s="1"/>
  <c r="N229" i="9"/>
  <c r="C229" i="9"/>
  <c r="L240" i="9"/>
  <c r="L235" i="9"/>
  <c r="J235" i="9"/>
  <c r="H235" i="9"/>
  <c r="D235" i="9"/>
  <c r="L233" i="9"/>
  <c r="J233" i="9"/>
  <c r="H233" i="9"/>
  <c r="D233" i="9"/>
  <c r="L231" i="9"/>
  <c r="H231" i="9"/>
  <c r="D231" i="9"/>
  <c r="E233" i="9"/>
  <c r="D206" i="9"/>
  <c r="E206" i="9"/>
  <c r="F206" i="9"/>
  <c r="G206" i="9"/>
  <c r="H206" i="9"/>
  <c r="I206" i="9"/>
  <c r="J206" i="9"/>
  <c r="K206" i="9"/>
  <c r="L206" i="9"/>
  <c r="M206" i="9"/>
  <c r="N206" i="9"/>
  <c r="C206" i="9"/>
  <c r="D203" i="9"/>
  <c r="E203" i="9"/>
  <c r="F203" i="9"/>
  <c r="G203" i="9"/>
  <c r="H203" i="9"/>
  <c r="I203" i="9"/>
  <c r="J203" i="9"/>
  <c r="K203" i="9"/>
  <c r="L203" i="9"/>
  <c r="M203" i="9"/>
  <c r="N203" i="9"/>
  <c r="C203" i="9"/>
  <c r="D201" i="9"/>
  <c r="E201" i="9"/>
  <c r="F201" i="9"/>
  <c r="F202" i="9" s="1"/>
  <c r="G201" i="9"/>
  <c r="H201" i="9"/>
  <c r="I201" i="9"/>
  <c r="J201" i="9"/>
  <c r="J202" i="9" s="1"/>
  <c r="K201" i="9"/>
  <c r="L201" i="9"/>
  <c r="M201" i="9"/>
  <c r="N201" i="9"/>
  <c r="N202" i="9" s="1"/>
  <c r="C201" i="9"/>
  <c r="D199" i="9"/>
  <c r="E199" i="9"/>
  <c r="F199" i="9"/>
  <c r="G199" i="9"/>
  <c r="H199" i="9"/>
  <c r="I199" i="9"/>
  <c r="J199" i="9"/>
  <c r="K199" i="9"/>
  <c r="L199" i="9"/>
  <c r="M199" i="9"/>
  <c r="N199" i="9"/>
  <c r="C199" i="9"/>
  <c r="D197" i="9"/>
  <c r="E197" i="9"/>
  <c r="F197" i="9"/>
  <c r="G197" i="9"/>
  <c r="H197" i="9"/>
  <c r="I197" i="9"/>
  <c r="J197" i="9"/>
  <c r="K197" i="9"/>
  <c r="L197" i="9"/>
  <c r="M197" i="9"/>
  <c r="N197" i="9"/>
  <c r="C197" i="9"/>
  <c r="D196" i="9"/>
  <c r="E196" i="9"/>
  <c r="F196" i="9"/>
  <c r="G196" i="9"/>
  <c r="H196" i="9"/>
  <c r="I196" i="9"/>
  <c r="J196" i="9"/>
  <c r="K196" i="9"/>
  <c r="L196" i="9"/>
  <c r="M196" i="9"/>
  <c r="N196" i="9"/>
  <c r="C196" i="9"/>
  <c r="D207" i="9"/>
  <c r="L200" i="9"/>
  <c r="H200" i="9"/>
  <c r="D200" i="9"/>
  <c r="D173" i="9"/>
  <c r="E173" i="9"/>
  <c r="F173" i="9"/>
  <c r="G173" i="9"/>
  <c r="G174" i="9" s="1"/>
  <c r="H173" i="9"/>
  <c r="I173" i="9"/>
  <c r="J173" i="9"/>
  <c r="K173" i="9"/>
  <c r="K174" i="9" s="1"/>
  <c r="L173" i="9"/>
  <c r="M173" i="9"/>
  <c r="N173" i="9"/>
  <c r="C173" i="9"/>
  <c r="D170" i="9"/>
  <c r="E170" i="9"/>
  <c r="F170" i="9"/>
  <c r="G170" i="9"/>
  <c r="H170" i="9"/>
  <c r="I170" i="9"/>
  <c r="J170" i="9"/>
  <c r="K170" i="9"/>
  <c r="L170" i="9"/>
  <c r="M170" i="9"/>
  <c r="N170" i="9"/>
  <c r="C170" i="9"/>
  <c r="O170" i="9" s="1"/>
  <c r="D171" i="9" s="1"/>
  <c r="D172" i="9" s="1"/>
  <c r="D168" i="9"/>
  <c r="E168" i="9"/>
  <c r="F168" i="9"/>
  <c r="G168" i="9"/>
  <c r="H168" i="9"/>
  <c r="I168" i="9"/>
  <c r="J168" i="9"/>
  <c r="K168" i="9"/>
  <c r="L168" i="9"/>
  <c r="M168" i="9"/>
  <c r="N168" i="9"/>
  <c r="C168" i="9"/>
  <c r="D166" i="9"/>
  <c r="E166" i="9"/>
  <c r="F166" i="9"/>
  <c r="G166" i="9"/>
  <c r="H166" i="9"/>
  <c r="I166" i="9"/>
  <c r="J166" i="9"/>
  <c r="K166" i="9"/>
  <c r="L166" i="9"/>
  <c r="M166" i="9"/>
  <c r="N166" i="9"/>
  <c r="C166" i="9"/>
  <c r="D164" i="9"/>
  <c r="E164" i="9"/>
  <c r="F164" i="9"/>
  <c r="G164" i="9"/>
  <c r="H164" i="9"/>
  <c r="I164" i="9"/>
  <c r="J164" i="9"/>
  <c r="K164" i="9"/>
  <c r="L164" i="9"/>
  <c r="M164" i="9"/>
  <c r="N164" i="9"/>
  <c r="C164" i="9"/>
  <c r="D163" i="9"/>
  <c r="E163" i="9"/>
  <c r="F163" i="9"/>
  <c r="F169" i="9" s="1"/>
  <c r="G163" i="9"/>
  <c r="H163" i="9"/>
  <c r="I163" i="9"/>
  <c r="J163" i="9"/>
  <c r="K163" i="9"/>
  <c r="L163" i="9"/>
  <c r="M163" i="9"/>
  <c r="N163" i="9"/>
  <c r="N169" i="9" s="1"/>
  <c r="C163" i="9"/>
  <c r="F174" i="9"/>
  <c r="C165" i="9"/>
  <c r="L167" i="9"/>
  <c r="J169" i="9"/>
  <c r="H167" i="9"/>
  <c r="D167" i="9"/>
  <c r="D140" i="9"/>
  <c r="E140" i="9"/>
  <c r="F140" i="9"/>
  <c r="G140" i="9"/>
  <c r="H140" i="9"/>
  <c r="I140" i="9"/>
  <c r="J140" i="9"/>
  <c r="K140" i="9"/>
  <c r="L140" i="9"/>
  <c r="M140" i="9"/>
  <c r="N140" i="9"/>
  <c r="C140" i="9"/>
  <c r="D107" i="9"/>
  <c r="E107" i="9"/>
  <c r="E108" i="9" s="1"/>
  <c r="F107" i="9"/>
  <c r="G107" i="9"/>
  <c r="H107" i="9"/>
  <c r="I107" i="9"/>
  <c r="I108" i="9" s="1"/>
  <c r="J107" i="9"/>
  <c r="K107" i="9"/>
  <c r="L107" i="9"/>
  <c r="M107" i="9"/>
  <c r="N107" i="9"/>
  <c r="C107" i="9"/>
  <c r="D137" i="9"/>
  <c r="E137" i="9"/>
  <c r="F137" i="9"/>
  <c r="G137" i="9"/>
  <c r="H137" i="9"/>
  <c r="I137" i="9"/>
  <c r="J137" i="9"/>
  <c r="K137" i="9"/>
  <c r="L137" i="9"/>
  <c r="M137" i="9"/>
  <c r="N137" i="9"/>
  <c r="C137" i="9"/>
  <c r="D135" i="9"/>
  <c r="E135" i="9"/>
  <c r="E136" i="9" s="1"/>
  <c r="F135" i="9"/>
  <c r="G135" i="9"/>
  <c r="H135" i="9"/>
  <c r="I135" i="9"/>
  <c r="I136" i="9" s="1"/>
  <c r="J135" i="9"/>
  <c r="K135" i="9"/>
  <c r="L135" i="9"/>
  <c r="M135" i="9"/>
  <c r="N135" i="9"/>
  <c r="C135" i="9"/>
  <c r="D133" i="9"/>
  <c r="E133" i="9"/>
  <c r="F133" i="9"/>
  <c r="G133" i="9"/>
  <c r="H133" i="9"/>
  <c r="I133" i="9"/>
  <c r="I134" i="9" s="1"/>
  <c r="J133" i="9"/>
  <c r="K133" i="9"/>
  <c r="L133" i="9"/>
  <c r="M133" i="9"/>
  <c r="M134" i="9" s="1"/>
  <c r="N133" i="9"/>
  <c r="C133" i="9"/>
  <c r="D131" i="9"/>
  <c r="E131" i="9"/>
  <c r="F131" i="9"/>
  <c r="G131" i="9"/>
  <c r="H131" i="9"/>
  <c r="I131" i="9"/>
  <c r="I132" i="9" s="1"/>
  <c r="J131" i="9"/>
  <c r="K131" i="9"/>
  <c r="L131" i="9"/>
  <c r="M131" i="9"/>
  <c r="M132" i="9" s="1"/>
  <c r="N131" i="9"/>
  <c r="C131" i="9"/>
  <c r="D130" i="9"/>
  <c r="D141" i="9" s="1"/>
  <c r="E130" i="9"/>
  <c r="F130" i="9"/>
  <c r="G130" i="9"/>
  <c r="H130" i="9"/>
  <c r="I130" i="9"/>
  <c r="J130" i="9"/>
  <c r="K130" i="9"/>
  <c r="L130" i="9"/>
  <c r="L136" i="9" s="1"/>
  <c r="M130" i="9"/>
  <c r="M136" i="9" s="1"/>
  <c r="N130" i="9"/>
  <c r="C130" i="9"/>
  <c r="L141" i="9"/>
  <c r="D136" i="9"/>
  <c r="H134" i="9"/>
  <c r="E134" i="9"/>
  <c r="L132" i="9"/>
  <c r="E132" i="9"/>
  <c r="D132" i="9"/>
  <c r="D102" i="9"/>
  <c r="E102" i="9"/>
  <c r="F102" i="9"/>
  <c r="G102" i="9"/>
  <c r="H102" i="9"/>
  <c r="I102" i="9"/>
  <c r="J102" i="9"/>
  <c r="K102" i="9"/>
  <c r="L102" i="9"/>
  <c r="M102" i="9"/>
  <c r="N102" i="9"/>
  <c r="C102" i="9"/>
  <c r="D100" i="9"/>
  <c r="E100" i="9"/>
  <c r="F100" i="9"/>
  <c r="G100" i="9"/>
  <c r="H100" i="9"/>
  <c r="I100" i="9"/>
  <c r="J100" i="9"/>
  <c r="K100" i="9"/>
  <c r="L100" i="9"/>
  <c r="M100" i="9"/>
  <c r="N100" i="9"/>
  <c r="C100" i="9"/>
  <c r="D98" i="9"/>
  <c r="E98" i="9"/>
  <c r="F98" i="9"/>
  <c r="G98" i="9"/>
  <c r="H98" i="9"/>
  <c r="I98" i="9"/>
  <c r="J98" i="9"/>
  <c r="J99" i="9" s="1"/>
  <c r="K98" i="9"/>
  <c r="L98" i="9"/>
  <c r="M98" i="9"/>
  <c r="N98" i="9"/>
  <c r="N99" i="9" s="1"/>
  <c r="C98" i="9"/>
  <c r="D104" i="9"/>
  <c r="E104" i="9"/>
  <c r="F104" i="9"/>
  <c r="G104" i="9"/>
  <c r="H104" i="9"/>
  <c r="I104" i="9"/>
  <c r="J104" i="9"/>
  <c r="K104" i="9"/>
  <c r="L104" i="9"/>
  <c r="M104" i="9"/>
  <c r="N104" i="9"/>
  <c r="C104" i="9"/>
  <c r="C97" i="9"/>
  <c r="L101" i="9"/>
  <c r="N97" i="9"/>
  <c r="M97" i="9"/>
  <c r="L97" i="9"/>
  <c r="L103" i="9" s="1"/>
  <c r="K97" i="9"/>
  <c r="J97" i="9"/>
  <c r="I97" i="9"/>
  <c r="I99" i="9" s="1"/>
  <c r="H97" i="9"/>
  <c r="H103" i="9" s="1"/>
  <c r="G97" i="9"/>
  <c r="G99" i="9" s="1"/>
  <c r="F97" i="9"/>
  <c r="E97" i="9"/>
  <c r="D97" i="9"/>
  <c r="D101" i="9" s="1"/>
  <c r="D103" i="9" l="1"/>
  <c r="E141" i="9"/>
  <c r="G171" i="9"/>
  <c r="J207" i="9"/>
  <c r="F235" i="9"/>
  <c r="O264" i="9"/>
  <c r="E268" i="9"/>
  <c r="N372" i="9"/>
  <c r="C369" i="3"/>
  <c r="O365" i="3"/>
  <c r="M99" i="9"/>
  <c r="E99" i="9"/>
  <c r="H132" i="9"/>
  <c r="L134" i="9"/>
  <c r="D134" i="9"/>
  <c r="H136" i="9"/>
  <c r="L108" i="9"/>
  <c r="H108" i="9"/>
  <c r="N171" i="9"/>
  <c r="N172" i="9" s="1"/>
  <c r="J171" i="9"/>
  <c r="J172" i="9" s="1"/>
  <c r="F171" i="9"/>
  <c r="F172" i="9" s="1"/>
  <c r="N174" i="9"/>
  <c r="J174" i="9"/>
  <c r="L264" i="9"/>
  <c r="L266" i="9"/>
  <c r="L273" i="9"/>
  <c r="C299" i="9"/>
  <c r="C301" i="9"/>
  <c r="M297" i="9"/>
  <c r="M301" i="9"/>
  <c r="E301" i="9"/>
  <c r="M306" i="9"/>
  <c r="I306" i="9"/>
  <c r="E306" i="9"/>
  <c r="E330" i="9"/>
  <c r="O330" i="9" s="1"/>
  <c r="M330" i="9"/>
  <c r="I330" i="9"/>
  <c r="I363" i="9"/>
  <c r="J396" i="9"/>
  <c r="F396" i="9"/>
  <c r="N402" i="9"/>
  <c r="J402" i="9"/>
  <c r="J403" i="9" s="1"/>
  <c r="F402" i="9"/>
  <c r="N405" i="9"/>
  <c r="J405" i="9"/>
  <c r="F405" i="9"/>
  <c r="L438" i="9"/>
  <c r="C239" i="3"/>
  <c r="N211" i="3"/>
  <c r="F211" i="3"/>
  <c r="N244" i="3"/>
  <c r="N277" i="3"/>
  <c r="F277" i="3"/>
  <c r="N301" i="3"/>
  <c r="J301" i="3"/>
  <c r="F301" i="3"/>
  <c r="N305" i="3"/>
  <c r="J305" i="3"/>
  <c r="F305" i="3"/>
  <c r="F310" i="3"/>
  <c r="J334" i="3"/>
  <c r="N338" i="3"/>
  <c r="F338" i="3"/>
  <c r="H373" i="3"/>
  <c r="M376" i="3"/>
  <c r="I376" i="3"/>
  <c r="E376" i="3"/>
  <c r="O438" i="3"/>
  <c r="K435" i="3"/>
  <c r="G435" i="3"/>
  <c r="C435" i="3"/>
  <c r="O434" i="3"/>
  <c r="O108" i="8"/>
  <c r="F243" i="8"/>
  <c r="O302" i="8"/>
  <c r="O339" i="8"/>
  <c r="O370" i="8"/>
  <c r="O434" i="8"/>
  <c r="O352" i="13"/>
  <c r="O385" i="13"/>
  <c r="O342" i="7"/>
  <c r="O371" i="7"/>
  <c r="G407" i="8"/>
  <c r="G408" i="8" s="1"/>
  <c r="K407" i="8"/>
  <c r="K408" i="8" s="1"/>
  <c r="C407" i="8"/>
  <c r="N407" i="8"/>
  <c r="N408" i="8" s="1"/>
  <c r="D407" i="8"/>
  <c r="D408" i="8" s="1"/>
  <c r="H407" i="8"/>
  <c r="H408" i="8" s="1"/>
  <c r="L407" i="8"/>
  <c r="L408" i="8" s="1"/>
  <c r="J407" i="8"/>
  <c r="J408" i="8" s="1"/>
  <c r="E407" i="8"/>
  <c r="E408" i="8" s="1"/>
  <c r="I407" i="8"/>
  <c r="I408" i="8" s="1"/>
  <c r="M407" i="8"/>
  <c r="M408" i="8" s="1"/>
  <c r="F407" i="8"/>
  <c r="F408" i="8" s="1"/>
  <c r="G176" i="8"/>
  <c r="G177" i="8" s="1"/>
  <c r="K176" i="8"/>
  <c r="K177" i="8" s="1"/>
  <c r="C176" i="8"/>
  <c r="N176" i="8"/>
  <c r="N177" i="8" s="1"/>
  <c r="D176" i="8"/>
  <c r="D177" i="8" s="1"/>
  <c r="H176" i="8"/>
  <c r="H177" i="8" s="1"/>
  <c r="L176" i="8"/>
  <c r="L177" i="8" s="1"/>
  <c r="F176" i="8"/>
  <c r="F177" i="8" s="1"/>
  <c r="E176" i="8"/>
  <c r="E177" i="8" s="1"/>
  <c r="I176" i="8"/>
  <c r="I177" i="8" s="1"/>
  <c r="M176" i="8"/>
  <c r="M177" i="8" s="1"/>
  <c r="J176" i="8"/>
  <c r="J177" i="8" s="1"/>
  <c r="O172" i="8"/>
  <c r="G143" i="8"/>
  <c r="G144" i="8" s="1"/>
  <c r="K143" i="8"/>
  <c r="K144" i="8" s="1"/>
  <c r="C143" i="8"/>
  <c r="F143" i="8"/>
  <c r="F144" i="8" s="1"/>
  <c r="N143" i="8"/>
  <c r="N144" i="8" s="1"/>
  <c r="D143" i="8"/>
  <c r="D144" i="8" s="1"/>
  <c r="H143" i="8"/>
  <c r="H144" i="8" s="1"/>
  <c r="L143" i="8"/>
  <c r="L144" i="8" s="1"/>
  <c r="J143" i="8"/>
  <c r="J144" i="8" s="1"/>
  <c r="E143" i="8"/>
  <c r="E144" i="8" s="1"/>
  <c r="I143" i="8"/>
  <c r="I144" i="8" s="1"/>
  <c r="M143" i="8"/>
  <c r="M144" i="8" s="1"/>
  <c r="G110" i="8"/>
  <c r="G111" i="8" s="1"/>
  <c r="K110" i="8"/>
  <c r="K111" i="8" s="1"/>
  <c r="C110" i="8"/>
  <c r="J110" i="8"/>
  <c r="J111" i="8" s="1"/>
  <c r="D110" i="8"/>
  <c r="D111" i="8" s="1"/>
  <c r="H110" i="8"/>
  <c r="H111" i="8" s="1"/>
  <c r="L110" i="8"/>
  <c r="L111" i="8" s="1"/>
  <c r="N110" i="8"/>
  <c r="N111" i="8" s="1"/>
  <c r="E110" i="8"/>
  <c r="E111" i="8" s="1"/>
  <c r="I110" i="8"/>
  <c r="I111" i="8" s="1"/>
  <c r="M110" i="8"/>
  <c r="M111" i="8" s="1"/>
  <c r="F110" i="8"/>
  <c r="F111" i="8" s="1"/>
  <c r="O278" i="7"/>
  <c r="O344" i="7"/>
  <c r="O186" i="13"/>
  <c r="O285" i="13"/>
  <c r="O384" i="13"/>
  <c r="F308" i="8"/>
  <c r="F309" i="8" s="1"/>
  <c r="J308" i="8"/>
  <c r="J309" i="8" s="1"/>
  <c r="N308" i="8"/>
  <c r="N309" i="8" s="1"/>
  <c r="M308" i="8"/>
  <c r="M309" i="8" s="1"/>
  <c r="G308" i="8"/>
  <c r="G309" i="8" s="1"/>
  <c r="K308" i="8"/>
  <c r="K309" i="8" s="1"/>
  <c r="C308" i="8"/>
  <c r="E308" i="8"/>
  <c r="E309" i="8" s="1"/>
  <c r="I308" i="8"/>
  <c r="I309" i="8" s="1"/>
  <c r="D308" i="8"/>
  <c r="D309" i="8" s="1"/>
  <c r="H308" i="8"/>
  <c r="H309" i="8" s="1"/>
  <c r="L308" i="8"/>
  <c r="L309" i="8" s="1"/>
  <c r="O120" i="13"/>
  <c r="I141" i="9"/>
  <c r="C171" i="9"/>
  <c r="C172" i="9" s="1"/>
  <c r="N207" i="9"/>
  <c r="F233" i="9"/>
  <c r="J240" i="9"/>
  <c r="M268" i="9"/>
  <c r="F372" i="9"/>
  <c r="C402" i="9"/>
  <c r="O402" i="9" s="1"/>
  <c r="G402" i="9"/>
  <c r="N409" i="3"/>
  <c r="O403" i="8"/>
  <c r="O252" i="13"/>
  <c r="N103" i="9"/>
  <c r="O130" i="9"/>
  <c r="O131" i="9"/>
  <c r="O133" i="9"/>
  <c r="O135" i="9"/>
  <c r="O137" i="9"/>
  <c r="O163" i="9"/>
  <c r="O164" i="9"/>
  <c r="O166" i="9"/>
  <c r="M171" i="9"/>
  <c r="M172" i="9" s="1"/>
  <c r="I171" i="9"/>
  <c r="I172" i="9" s="1"/>
  <c r="E171" i="9"/>
  <c r="E172" i="9" s="1"/>
  <c r="L207" i="9"/>
  <c r="H207" i="9"/>
  <c r="H240" i="9"/>
  <c r="D240" i="9"/>
  <c r="O262" i="9"/>
  <c r="O263" i="9"/>
  <c r="O265" i="9"/>
  <c r="K266" i="9"/>
  <c r="O267" i="9"/>
  <c r="K268" i="9"/>
  <c r="O269" i="9"/>
  <c r="C273" i="9"/>
  <c r="L306" i="9"/>
  <c r="H306" i="9"/>
  <c r="D306" i="9"/>
  <c r="O328" i="9"/>
  <c r="L339" i="9"/>
  <c r="H339" i="9"/>
  <c r="D339" i="9"/>
  <c r="M363" i="9"/>
  <c r="H372" i="9"/>
  <c r="D372" i="9"/>
  <c r="C396" i="9"/>
  <c r="C400" i="9"/>
  <c r="M398" i="9"/>
  <c r="I398" i="9"/>
  <c r="E398" i="9"/>
  <c r="I400" i="9"/>
  <c r="M402" i="9"/>
  <c r="I402" i="9"/>
  <c r="E402" i="9"/>
  <c r="E403" i="9" s="1"/>
  <c r="C438" i="9"/>
  <c r="O427" i="9"/>
  <c r="O428" i="9"/>
  <c r="K429" i="9"/>
  <c r="G429" i="9"/>
  <c r="O430" i="9"/>
  <c r="O432" i="9"/>
  <c r="O434" i="9"/>
  <c r="K438" i="9"/>
  <c r="G438" i="9"/>
  <c r="C272" i="3"/>
  <c r="L112" i="3"/>
  <c r="H112" i="3"/>
  <c r="D112" i="3"/>
  <c r="L145" i="3"/>
  <c r="L178" i="3"/>
  <c r="D178" i="3"/>
  <c r="D373" i="3"/>
  <c r="L409" i="3"/>
  <c r="H409" i="3"/>
  <c r="D409" i="3"/>
  <c r="C437" i="3"/>
  <c r="O436" i="3"/>
  <c r="L435" i="3"/>
  <c r="H435" i="3"/>
  <c r="O205" i="8"/>
  <c r="O337" i="8"/>
  <c r="O451" i="13"/>
  <c r="O418" i="13"/>
  <c r="O213" i="7"/>
  <c r="O114" i="7"/>
  <c r="C312" i="7"/>
  <c r="O312" i="7" s="1"/>
  <c r="O153" i="13"/>
  <c r="O318" i="13"/>
  <c r="O450" i="13"/>
  <c r="O401" i="8"/>
  <c r="C341" i="8"/>
  <c r="G341" i="8"/>
  <c r="G342" i="8" s="1"/>
  <c r="K341" i="8"/>
  <c r="K342" i="8" s="1"/>
  <c r="J341" i="8"/>
  <c r="J342" i="8" s="1"/>
  <c r="D341" i="8"/>
  <c r="D342" i="8" s="1"/>
  <c r="H341" i="8"/>
  <c r="H342" i="8" s="1"/>
  <c r="L341" i="8"/>
  <c r="L342" i="8" s="1"/>
  <c r="F341" i="8"/>
  <c r="F342" i="8" s="1"/>
  <c r="E341" i="8"/>
  <c r="E342" i="8" s="1"/>
  <c r="I341" i="8"/>
  <c r="I342" i="8" s="1"/>
  <c r="M341" i="8"/>
  <c r="M342" i="8" s="1"/>
  <c r="N341" i="8"/>
  <c r="N342" i="8" s="1"/>
  <c r="F209" i="8"/>
  <c r="F210" i="8" s="1"/>
  <c r="J209" i="8"/>
  <c r="J210" i="8" s="1"/>
  <c r="N209" i="8"/>
  <c r="N210" i="8" s="1"/>
  <c r="M209" i="8"/>
  <c r="M210" i="8" s="1"/>
  <c r="C209" i="8"/>
  <c r="G209" i="8"/>
  <c r="G210" i="8" s="1"/>
  <c r="K209" i="8"/>
  <c r="K210" i="8" s="1"/>
  <c r="E209" i="8"/>
  <c r="E210" i="8" s="1"/>
  <c r="I209" i="8"/>
  <c r="I210" i="8" s="1"/>
  <c r="D209" i="8"/>
  <c r="D210" i="8" s="1"/>
  <c r="H209" i="8"/>
  <c r="H210" i="8" s="1"/>
  <c r="L209" i="8"/>
  <c r="L210" i="8" s="1"/>
  <c r="O219" i="13"/>
  <c r="Q373" i="8"/>
  <c r="E374" i="8"/>
  <c r="I374" i="8"/>
  <c r="M374" i="8"/>
  <c r="H374" i="8"/>
  <c r="F374" i="8"/>
  <c r="F375" i="8" s="1"/>
  <c r="J374" i="8"/>
  <c r="N374" i="8"/>
  <c r="D374" i="8"/>
  <c r="G374" i="8"/>
  <c r="K374" i="8"/>
  <c r="C374" i="8"/>
  <c r="L374" i="8"/>
  <c r="M141" i="9"/>
  <c r="C169" i="9"/>
  <c r="O168" i="9"/>
  <c r="K171" i="9"/>
  <c r="F207" i="9"/>
  <c r="N233" i="9"/>
  <c r="N235" i="9"/>
  <c r="N240" i="9"/>
  <c r="F240" i="9"/>
  <c r="I264" i="9"/>
  <c r="I266" i="9"/>
  <c r="J372" i="9"/>
  <c r="K402" i="9"/>
  <c r="K403" i="9" s="1"/>
  <c r="C301" i="3"/>
  <c r="O299" i="3"/>
  <c r="F409" i="3"/>
  <c r="J433" i="3"/>
  <c r="O207" i="8"/>
  <c r="O139" i="8"/>
  <c r="F440" i="8"/>
  <c r="F441" i="8" s="1"/>
  <c r="J440" i="8"/>
  <c r="J441" i="8" s="1"/>
  <c r="N440" i="8"/>
  <c r="N441" i="8" s="1"/>
  <c r="M440" i="8"/>
  <c r="M441" i="8" s="1"/>
  <c r="G440" i="8"/>
  <c r="K440" i="8"/>
  <c r="K441" i="8" s="1"/>
  <c r="C440" i="8"/>
  <c r="E440" i="8"/>
  <c r="D440" i="8"/>
  <c r="D441" i="8" s="1"/>
  <c r="H440" i="8"/>
  <c r="H441" i="8" s="1"/>
  <c r="L440" i="8"/>
  <c r="L441" i="8" s="1"/>
  <c r="I440" i="8"/>
  <c r="I441" i="8" s="1"/>
  <c r="O372" i="8"/>
  <c r="C99" i="9"/>
  <c r="K99" i="9"/>
  <c r="C103" i="9"/>
  <c r="J108" i="9"/>
  <c r="C167" i="9"/>
  <c r="L171" i="9"/>
  <c r="L172" i="9" s="1"/>
  <c r="H171" i="9"/>
  <c r="H172" i="9" s="1"/>
  <c r="L174" i="9"/>
  <c r="H174" i="9"/>
  <c r="D174" i="9"/>
  <c r="O196" i="9"/>
  <c r="O197" i="9"/>
  <c r="O199" i="9"/>
  <c r="O201" i="9"/>
  <c r="O203" i="9"/>
  <c r="K207" i="9"/>
  <c r="G207" i="9"/>
  <c r="C231" i="9"/>
  <c r="O229" i="9"/>
  <c r="O230" i="9"/>
  <c r="K231" i="9"/>
  <c r="O232" i="9"/>
  <c r="O234" i="9"/>
  <c r="K235" i="9"/>
  <c r="O236" i="9"/>
  <c r="O266" i="9"/>
  <c r="G268" i="9"/>
  <c r="J273" i="9"/>
  <c r="F273" i="9"/>
  <c r="C306" i="9"/>
  <c r="O295" i="9"/>
  <c r="O296" i="9"/>
  <c r="O298" i="9"/>
  <c r="O300" i="9"/>
  <c r="O302" i="9"/>
  <c r="G306" i="9"/>
  <c r="O329" i="9"/>
  <c r="O331" i="9"/>
  <c r="O333" i="9"/>
  <c r="K334" i="9"/>
  <c r="O335" i="9"/>
  <c r="O361" i="9"/>
  <c r="O362" i="9"/>
  <c r="K363" i="9"/>
  <c r="G363" i="9"/>
  <c r="O364" i="9"/>
  <c r="O366" i="9"/>
  <c r="O368" i="9"/>
  <c r="K372" i="9"/>
  <c r="G372" i="9"/>
  <c r="L402" i="9"/>
  <c r="H402" i="9"/>
  <c r="H403" i="9" s="1"/>
  <c r="H405" i="9"/>
  <c r="D405" i="9"/>
  <c r="N438" i="9"/>
  <c r="J438" i="9"/>
  <c r="O438" i="9" s="1"/>
  <c r="F438" i="9"/>
  <c r="O101" i="3"/>
  <c r="O102" i="3"/>
  <c r="O104" i="3"/>
  <c r="O106" i="3"/>
  <c r="O108" i="3"/>
  <c r="O134" i="3"/>
  <c r="O135" i="3"/>
  <c r="O137" i="3"/>
  <c r="O139" i="3"/>
  <c r="O141" i="3"/>
  <c r="O167" i="3"/>
  <c r="O168" i="3"/>
  <c r="O170" i="3"/>
  <c r="O172" i="3"/>
  <c r="O174" i="3"/>
  <c r="O200" i="3"/>
  <c r="O201" i="3"/>
  <c r="O203" i="3"/>
  <c r="O205" i="3"/>
  <c r="O207" i="3"/>
  <c r="C208" i="3" s="1"/>
  <c r="L211" i="3"/>
  <c r="H211" i="3"/>
  <c r="D211" i="3"/>
  <c r="D235" i="3"/>
  <c r="H237" i="3"/>
  <c r="L239" i="3"/>
  <c r="D239" i="3"/>
  <c r="D268" i="3"/>
  <c r="H270" i="3"/>
  <c r="H272" i="3"/>
  <c r="L277" i="3"/>
  <c r="H277" i="3"/>
  <c r="D277" i="3"/>
  <c r="H303" i="3"/>
  <c r="L310" i="3"/>
  <c r="D310" i="3"/>
  <c r="L334" i="3"/>
  <c r="D334" i="3"/>
  <c r="L338" i="3"/>
  <c r="L343" i="3"/>
  <c r="H343" i="3"/>
  <c r="O398" i="3"/>
  <c r="O399" i="3"/>
  <c r="O401" i="3"/>
  <c r="O403" i="3"/>
  <c r="O405" i="3"/>
  <c r="C433" i="3"/>
  <c r="O432" i="3"/>
  <c r="O431" i="3"/>
  <c r="O203" i="8"/>
  <c r="O269" i="8"/>
  <c r="O335" i="8"/>
  <c r="O405" i="8"/>
  <c r="O154" i="13"/>
  <c r="O187" i="13"/>
  <c r="O279" i="7"/>
  <c r="C246" i="7"/>
  <c r="O246" i="7" s="1"/>
  <c r="O338" i="7"/>
  <c r="K13" i="14"/>
  <c r="F313" i="7"/>
  <c r="F314" i="7" s="1"/>
  <c r="J313" i="7"/>
  <c r="J314" i="7" s="1"/>
  <c r="N313" i="7"/>
  <c r="N314" i="7" s="1"/>
  <c r="M313" i="7"/>
  <c r="M314" i="7" s="1"/>
  <c r="G313" i="7"/>
  <c r="G314" i="7" s="1"/>
  <c r="K313" i="7"/>
  <c r="K314" i="7" s="1"/>
  <c r="C313" i="7"/>
  <c r="I313" i="7"/>
  <c r="I314" i="7" s="1"/>
  <c r="D313" i="7"/>
  <c r="D314" i="7" s="1"/>
  <c r="H313" i="7"/>
  <c r="H314" i="7" s="1"/>
  <c r="L313" i="7"/>
  <c r="L314" i="7" s="1"/>
  <c r="E313" i="7"/>
  <c r="E314" i="7" s="1"/>
  <c r="O174" i="8"/>
  <c r="O436" i="8"/>
  <c r="O212" i="7"/>
  <c r="O351" i="13"/>
  <c r="O113" i="7"/>
  <c r="O417" i="13"/>
  <c r="E275" i="8"/>
  <c r="E276" i="8" s="1"/>
  <c r="I275" i="8"/>
  <c r="I276" i="8" s="1"/>
  <c r="M275" i="8"/>
  <c r="M276" i="8" s="1"/>
  <c r="H275" i="8"/>
  <c r="H276" i="8" s="1"/>
  <c r="F275" i="8"/>
  <c r="F276" i="8" s="1"/>
  <c r="J275" i="8"/>
  <c r="J276" i="8" s="1"/>
  <c r="N275" i="8"/>
  <c r="N276" i="8" s="1"/>
  <c r="D275" i="8"/>
  <c r="D276" i="8" s="1"/>
  <c r="L275" i="8"/>
  <c r="L276" i="8" s="1"/>
  <c r="G275" i="8"/>
  <c r="G276" i="8" s="1"/>
  <c r="K275" i="8"/>
  <c r="K276" i="8" s="1"/>
  <c r="C275" i="8"/>
  <c r="O446" i="7"/>
  <c r="O347" i="7"/>
  <c r="O121" i="13"/>
  <c r="O443" i="8"/>
  <c r="O410" i="8"/>
  <c r="O344" i="8"/>
  <c r="O311" i="8"/>
  <c r="O278" i="8"/>
  <c r="O245" i="8"/>
  <c r="O212" i="8"/>
  <c r="O179" i="8"/>
  <c r="O146" i="8"/>
  <c r="O113" i="8"/>
  <c r="O441" i="3"/>
  <c r="O408" i="3"/>
  <c r="O375" i="3"/>
  <c r="O342" i="3"/>
  <c r="O309" i="3"/>
  <c r="O276" i="3"/>
  <c r="O243" i="3"/>
  <c r="O210" i="3"/>
  <c r="O177" i="3"/>
  <c r="O144" i="3"/>
  <c r="O111" i="3"/>
  <c r="C112" i="3"/>
  <c r="O437" i="9"/>
  <c r="C405" i="9"/>
  <c r="O404" i="9"/>
  <c r="O371" i="9"/>
  <c r="C339" i="9"/>
  <c r="O338" i="9"/>
  <c r="O305" i="9"/>
  <c r="O272" i="9"/>
  <c r="C240" i="9"/>
  <c r="O239" i="9"/>
  <c r="O206" i="9"/>
  <c r="M174" i="9"/>
  <c r="I174" i="9"/>
  <c r="E174" i="9"/>
  <c r="O173" i="9"/>
  <c r="O140" i="9"/>
  <c r="O171" i="9"/>
  <c r="C108" i="9"/>
  <c r="D108" i="9"/>
  <c r="F108" i="9"/>
  <c r="M108" i="9"/>
  <c r="K413" i="7"/>
  <c r="K408" i="7"/>
  <c r="K404" i="7"/>
  <c r="K406" i="7"/>
  <c r="C413" i="7"/>
  <c r="C408" i="7"/>
  <c r="C404" i="7"/>
  <c r="C406" i="7"/>
  <c r="O406" i="7" s="1"/>
  <c r="C345" i="7"/>
  <c r="O345" i="7" s="1"/>
  <c r="N411" i="7"/>
  <c r="J411" i="7"/>
  <c r="F411" i="7"/>
  <c r="M411" i="7"/>
  <c r="I411" i="7"/>
  <c r="E411" i="7"/>
  <c r="L411" i="7"/>
  <c r="H411" i="7"/>
  <c r="D411" i="7"/>
  <c r="K411" i="7"/>
  <c r="G411" i="7"/>
  <c r="C444" i="7"/>
  <c r="O444" i="7" s="1"/>
  <c r="F406" i="7"/>
  <c r="F404" i="7"/>
  <c r="F413" i="7"/>
  <c r="F408" i="7"/>
  <c r="J406" i="7"/>
  <c r="J404" i="7"/>
  <c r="J413" i="7"/>
  <c r="J408" i="7"/>
  <c r="E406" i="7"/>
  <c r="E404" i="7"/>
  <c r="E408" i="7"/>
  <c r="E413" i="7"/>
  <c r="N406" i="7"/>
  <c r="N404" i="7"/>
  <c r="N413" i="7"/>
  <c r="N408" i="7"/>
  <c r="C378" i="7"/>
  <c r="O378" i="7" s="1"/>
  <c r="G413" i="7"/>
  <c r="G408" i="7"/>
  <c r="G404" i="7"/>
  <c r="G406" i="7"/>
  <c r="G441" i="8"/>
  <c r="E441" i="8"/>
  <c r="C441" i="8"/>
  <c r="E375" i="8"/>
  <c r="I375" i="8"/>
  <c r="M375" i="8"/>
  <c r="J375" i="8"/>
  <c r="N375" i="8"/>
  <c r="D375" i="8"/>
  <c r="H375" i="8"/>
  <c r="G375" i="8"/>
  <c r="K375" i="8"/>
  <c r="L375" i="8"/>
  <c r="C375" i="8"/>
  <c r="C342" i="8"/>
  <c r="O342" i="8" s="1"/>
  <c r="C309" i="8"/>
  <c r="C276" i="8"/>
  <c r="C243" i="8"/>
  <c r="O243" i="8" s="1"/>
  <c r="C210" i="8"/>
  <c r="O210" i="8" s="1"/>
  <c r="C144" i="8"/>
  <c r="C111" i="8"/>
  <c r="H235" i="3"/>
  <c r="L237" i="3"/>
  <c r="D237" i="3"/>
  <c r="H239" i="3"/>
  <c r="D208" i="3"/>
  <c r="D209" i="3" s="1"/>
  <c r="H208" i="3"/>
  <c r="L208" i="3"/>
  <c r="L209" i="3" s="1"/>
  <c r="F208" i="3"/>
  <c r="J208" i="3"/>
  <c r="J209" i="3" s="1"/>
  <c r="N208" i="3"/>
  <c r="I208" i="3"/>
  <c r="E208" i="3"/>
  <c r="M208" i="3"/>
  <c r="M209" i="3" s="1"/>
  <c r="E307" i="3"/>
  <c r="I307" i="3"/>
  <c r="I308" i="3" s="1"/>
  <c r="M307" i="3"/>
  <c r="G307" i="3"/>
  <c r="G308" i="3" s="1"/>
  <c r="K307" i="3"/>
  <c r="C307" i="3"/>
  <c r="F307" i="3"/>
  <c r="F308" i="3" s="1"/>
  <c r="N307" i="3"/>
  <c r="N308" i="3" s="1"/>
  <c r="H307" i="3"/>
  <c r="H308" i="3" s="1"/>
  <c r="J307" i="3"/>
  <c r="J308" i="3" s="1"/>
  <c r="D307" i="3"/>
  <c r="L307" i="3"/>
  <c r="L308" i="3" s="1"/>
  <c r="K208" i="3"/>
  <c r="M103" i="3"/>
  <c r="I103" i="3"/>
  <c r="E103" i="3"/>
  <c r="E107" i="3"/>
  <c r="K112" i="3"/>
  <c r="J178" i="3"/>
  <c r="G208" i="3"/>
  <c r="G209" i="3" s="1"/>
  <c r="J244" i="3"/>
  <c r="F244" i="3"/>
  <c r="N268" i="3"/>
  <c r="J268" i="3"/>
  <c r="F268" i="3"/>
  <c r="E340" i="3"/>
  <c r="I340" i="3"/>
  <c r="I341" i="3" s="1"/>
  <c r="M340" i="3"/>
  <c r="M341" i="3" s="1"/>
  <c r="G340" i="3"/>
  <c r="G341" i="3" s="1"/>
  <c r="K340" i="3"/>
  <c r="C340" i="3"/>
  <c r="J340" i="3"/>
  <c r="J341" i="3" s="1"/>
  <c r="D340" i="3"/>
  <c r="L340" i="3"/>
  <c r="F340" i="3"/>
  <c r="N340" i="3"/>
  <c r="N341" i="3" s="1"/>
  <c r="H340" i="3"/>
  <c r="H341" i="3" s="1"/>
  <c r="G105" i="3"/>
  <c r="M112" i="3"/>
  <c r="I112" i="3"/>
  <c r="E112" i="3"/>
  <c r="M136" i="3"/>
  <c r="I136" i="3"/>
  <c r="E136" i="3"/>
  <c r="M138" i="3"/>
  <c r="I138" i="3"/>
  <c r="E138" i="3"/>
  <c r="I140" i="3"/>
  <c r="E140" i="3"/>
  <c r="L169" i="3"/>
  <c r="H169" i="3"/>
  <c r="D169" i="3"/>
  <c r="L171" i="3"/>
  <c r="D171" i="3"/>
  <c r="H173" i="3"/>
  <c r="D173" i="3"/>
  <c r="H178" i="3"/>
  <c r="H202" i="3"/>
  <c r="L204" i="3"/>
  <c r="D204" i="3"/>
  <c r="O204" i="3" s="1"/>
  <c r="L244" i="3"/>
  <c r="H244" i="3"/>
  <c r="D244" i="3"/>
  <c r="N343" i="3"/>
  <c r="J343" i="3"/>
  <c r="F343" i="3"/>
  <c r="N439" i="3"/>
  <c r="N440" i="3" s="1"/>
  <c r="F439" i="3"/>
  <c r="F440" i="3" s="1"/>
  <c r="L437" i="3"/>
  <c r="H433" i="3"/>
  <c r="N105" i="3"/>
  <c r="J105" i="3"/>
  <c r="F105" i="3"/>
  <c r="N138" i="3"/>
  <c r="F138" i="3"/>
  <c r="K145" i="3"/>
  <c r="G171" i="3"/>
  <c r="M369" i="3"/>
  <c r="N442" i="3"/>
  <c r="J442" i="3"/>
  <c r="F442" i="3"/>
  <c r="L439" i="3"/>
  <c r="L440" i="3" s="1"/>
  <c r="J437" i="3"/>
  <c r="N433" i="3"/>
  <c r="F433" i="3"/>
  <c r="J336" i="3"/>
  <c r="C439" i="3"/>
  <c r="G439" i="3"/>
  <c r="G440" i="3" s="1"/>
  <c r="K439" i="3"/>
  <c r="K440" i="3" s="1"/>
  <c r="E439" i="3"/>
  <c r="E440" i="3" s="1"/>
  <c r="I439" i="3"/>
  <c r="I440" i="3" s="1"/>
  <c r="M439" i="3"/>
  <c r="M440" i="3" s="1"/>
  <c r="E373" i="3"/>
  <c r="E374" i="3" s="1"/>
  <c r="I373" i="3"/>
  <c r="M373" i="3"/>
  <c r="C373" i="3"/>
  <c r="G373" i="3"/>
  <c r="G374" i="3" s="1"/>
  <c r="K373" i="3"/>
  <c r="M145" i="3"/>
  <c r="I145" i="3"/>
  <c r="E145" i="3"/>
  <c r="M171" i="3"/>
  <c r="I171" i="3"/>
  <c r="E171" i="3"/>
  <c r="N373" i="3"/>
  <c r="F373" i="3"/>
  <c r="I400" i="3"/>
  <c r="M402" i="3"/>
  <c r="I402" i="3"/>
  <c r="L442" i="3"/>
  <c r="H442" i="3"/>
  <c r="D442" i="3"/>
  <c r="H439" i="3"/>
  <c r="H440" i="3" s="1"/>
  <c r="D435" i="3"/>
  <c r="C178" i="3"/>
  <c r="C211" i="3"/>
  <c r="C277" i="3"/>
  <c r="M409" i="3"/>
  <c r="I409" i="3"/>
  <c r="E409" i="3"/>
  <c r="M178" i="3"/>
  <c r="I178" i="3"/>
  <c r="E178" i="3"/>
  <c r="I202" i="3"/>
  <c r="E202" i="3"/>
  <c r="M204" i="3"/>
  <c r="I204" i="3"/>
  <c r="E204" i="3"/>
  <c r="M211" i="3"/>
  <c r="I211" i="3"/>
  <c r="E211" i="3"/>
  <c r="M235" i="3"/>
  <c r="I235" i="3"/>
  <c r="E235" i="3"/>
  <c r="M237" i="3"/>
  <c r="I237" i="3"/>
  <c r="M244" i="3"/>
  <c r="I244" i="3"/>
  <c r="E244" i="3"/>
  <c r="I270" i="3"/>
  <c r="M272" i="3"/>
  <c r="I272" i="3"/>
  <c r="E272" i="3"/>
  <c r="M303" i="3"/>
  <c r="E303" i="3"/>
  <c r="E305" i="3"/>
  <c r="M310" i="3"/>
  <c r="I310" i="3"/>
  <c r="E310" i="3"/>
  <c r="M334" i="3"/>
  <c r="I334" i="3"/>
  <c r="E334" i="3"/>
  <c r="I338" i="3"/>
  <c r="M343" i="3"/>
  <c r="I343" i="3"/>
  <c r="E343" i="3"/>
  <c r="N376" i="3"/>
  <c r="J376" i="3"/>
  <c r="F376" i="3"/>
  <c r="I406" i="3"/>
  <c r="I407" i="3" s="1"/>
  <c r="J409" i="3"/>
  <c r="E400" i="3"/>
  <c r="M400" i="3"/>
  <c r="I369" i="3"/>
  <c r="I367" i="3"/>
  <c r="E371" i="3"/>
  <c r="M371" i="3"/>
  <c r="K374" i="3"/>
  <c r="J310" i="3"/>
  <c r="M308" i="3"/>
  <c r="K301" i="3"/>
  <c r="G301" i="3"/>
  <c r="F303" i="3"/>
  <c r="J303" i="3"/>
  <c r="N303" i="3"/>
  <c r="C303" i="3"/>
  <c r="J277" i="3"/>
  <c r="G270" i="3"/>
  <c r="F270" i="3"/>
  <c r="J270" i="3"/>
  <c r="N270" i="3"/>
  <c r="K272" i="3"/>
  <c r="F272" i="3"/>
  <c r="J272" i="3"/>
  <c r="N272" i="3"/>
  <c r="G277" i="3"/>
  <c r="K277" i="3"/>
  <c r="G237" i="3"/>
  <c r="K237" i="3"/>
  <c r="E239" i="3"/>
  <c r="I239" i="3"/>
  <c r="M239" i="3"/>
  <c r="C237" i="3"/>
  <c r="J211" i="3"/>
  <c r="K204" i="3"/>
  <c r="F206" i="3"/>
  <c r="J206" i="3"/>
  <c r="N206" i="3"/>
  <c r="F178" i="3"/>
  <c r="K178" i="3"/>
  <c r="F171" i="3"/>
  <c r="N178" i="3"/>
  <c r="F169" i="3"/>
  <c r="J169" i="3"/>
  <c r="N169" i="3"/>
  <c r="F173" i="3"/>
  <c r="J173" i="3"/>
  <c r="N173" i="3"/>
  <c r="C145" i="3"/>
  <c r="J138" i="3"/>
  <c r="G145" i="3"/>
  <c r="K138" i="3"/>
  <c r="F140" i="3"/>
  <c r="J140" i="3"/>
  <c r="N140" i="3"/>
  <c r="F145" i="3"/>
  <c r="J145" i="3"/>
  <c r="N145" i="3"/>
  <c r="G140" i="3"/>
  <c r="K140" i="3"/>
  <c r="C140" i="3"/>
  <c r="I107" i="3"/>
  <c r="E105" i="3"/>
  <c r="I105" i="3"/>
  <c r="M105" i="3"/>
  <c r="I209" i="3"/>
  <c r="E209" i="3"/>
  <c r="H209" i="3"/>
  <c r="N209" i="3"/>
  <c r="K209" i="3"/>
  <c r="F209" i="3"/>
  <c r="K105" i="3"/>
  <c r="K171" i="3"/>
  <c r="C404" i="3"/>
  <c r="C400" i="3"/>
  <c r="C409" i="3"/>
  <c r="C402" i="3"/>
  <c r="C103" i="3"/>
  <c r="K103" i="3"/>
  <c r="G112" i="3"/>
  <c r="G169" i="3"/>
  <c r="K169" i="3"/>
  <c r="G178" i="3"/>
  <c r="J204" i="3"/>
  <c r="F237" i="3"/>
  <c r="F107" i="3"/>
  <c r="J107" i="3"/>
  <c r="N107" i="3"/>
  <c r="F112" i="3"/>
  <c r="J112" i="3"/>
  <c r="N112" i="3"/>
  <c r="F136" i="3"/>
  <c r="J136" i="3"/>
  <c r="N136" i="3"/>
  <c r="C138" i="3"/>
  <c r="C206" i="3"/>
  <c r="O206" i="3" s="1"/>
  <c r="C202" i="3"/>
  <c r="G206" i="3"/>
  <c r="G202" i="3"/>
  <c r="K206" i="3"/>
  <c r="K202" i="3"/>
  <c r="F202" i="3"/>
  <c r="J202" i="3"/>
  <c r="N202" i="3"/>
  <c r="G211" i="3"/>
  <c r="J237" i="3"/>
  <c r="C343" i="3"/>
  <c r="C336" i="3"/>
  <c r="O336" i="3" s="1"/>
  <c r="G343" i="3"/>
  <c r="G336" i="3"/>
  <c r="K343" i="3"/>
  <c r="K336" i="3"/>
  <c r="C105" i="3"/>
  <c r="C171" i="3"/>
  <c r="F235" i="3"/>
  <c r="J235" i="3"/>
  <c r="N235" i="3"/>
  <c r="G404" i="3"/>
  <c r="G400" i="3"/>
  <c r="G409" i="3"/>
  <c r="G402" i="3"/>
  <c r="K404" i="3"/>
  <c r="K400" i="3"/>
  <c r="K409" i="3"/>
  <c r="K402" i="3"/>
  <c r="G103" i="3"/>
  <c r="C169" i="3"/>
  <c r="C107" i="3"/>
  <c r="O107" i="3" s="1"/>
  <c r="G107" i="3"/>
  <c r="K107" i="3"/>
  <c r="C136" i="3"/>
  <c r="G136" i="3"/>
  <c r="K136" i="3"/>
  <c r="J171" i="3"/>
  <c r="C173" i="3"/>
  <c r="G173" i="3"/>
  <c r="K173" i="3"/>
  <c r="F204" i="3"/>
  <c r="N204" i="3"/>
  <c r="K211" i="3"/>
  <c r="N237" i="3"/>
  <c r="F239" i="3"/>
  <c r="J239" i="3"/>
  <c r="N239" i="3"/>
  <c r="E301" i="3"/>
  <c r="I305" i="3"/>
  <c r="G371" i="3"/>
  <c r="G376" i="3"/>
  <c r="C244" i="3"/>
  <c r="G244" i="3"/>
  <c r="K244" i="3"/>
  <c r="C268" i="3"/>
  <c r="O268" i="3" s="1"/>
  <c r="K268" i="3"/>
  <c r="E270" i="3"/>
  <c r="O270" i="3" s="1"/>
  <c r="M270" i="3"/>
  <c r="G272" i="3"/>
  <c r="E277" i="3"/>
  <c r="I277" i="3"/>
  <c r="M277" i="3"/>
  <c r="I303" i="3"/>
  <c r="C305" i="3"/>
  <c r="K305" i="3"/>
  <c r="E308" i="3"/>
  <c r="C310" i="3"/>
  <c r="G310" i="3"/>
  <c r="K310" i="3"/>
  <c r="M374" i="3"/>
  <c r="I374" i="3"/>
  <c r="L374" i="3"/>
  <c r="H374" i="3"/>
  <c r="D374" i="3"/>
  <c r="J374" i="3"/>
  <c r="N374" i="3"/>
  <c r="F374" i="3"/>
  <c r="M301" i="3"/>
  <c r="D308" i="3"/>
  <c r="K308" i="3"/>
  <c r="K341" i="3"/>
  <c r="C371" i="3"/>
  <c r="O371" i="3" s="1"/>
  <c r="C376" i="3"/>
  <c r="K371" i="3"/>
  <c r="K367" i="3"/>
  <c r="K376" i="3"/>
  <c r="G369" i="3"/>
  <c r="C235" i="3"/>
  <c r="G235" i="3"/>
  <c r="K235" i="3"/>
  <c r="E341" i="3"/>
  <c r="L341" i="3"/>
  <c r="D341" i="3"/>
  <c r="F341" i="3"/>
  <c r="C334" i="3"/>
  <c r="G334" i="3"/>
  <c r="K334" i="3"/>
  <c r="J369" i="3"/>
  <c r="N310" i="3"/>
  <c r="C338" i="3"/>
  <c r="G338" i="3"/>
  <c r="K338" i="3"/>
  <c r="C367" i="3"/>
  <c r="O367" i="3" s="1"/>
  <c r="G367" i="3"/>
  <c r="F369" i="3"/>
  <c r="N369" i="3"/>
  <c r="J402" i="3"/>
  <c r="E431" i="9"/>
  <c r="I431" i="9"/>
  <c r="M431" i="9"/>
  <c r="E433" i="9"/>
  <c r="I433" i="9"/>
  <c r="M433" i="9"/>
  <c r="G431" i="9"/>
  <c r="K431" i="9"/>
  <c r="G433" i="9"/>
  <c r="K433" i="9"/>
  <c r="C431" i="9"/>
  <c r="C433" i="9"/>
  <c r="F431" i="9"/>
  <c r="J431" i="9"/>
  <c r="N431" i="9"/>
  <c r="D433" i="9"/>
  <c r="H433" i="9"/>
  <c r="L433" i="9"/>
  <c r="F429" i="9"/>
  <c r="O429" i="9" s="1"/>
  <c r="J429" i="9"/>
  <c r="N429" i="9"/>
  <c r="K405" i="9"/>
  <c r="E396" i="9"/>
  <c r="I396" i="9"/>
  <c r="M396" i="9"/>
  <c r="G398" i="9"/>
  <c r="K398" i="9"/>
  <c r="G400" i="9"/>
  <c r="K400" i="9"/>
  <c r="G396" i="9"/>
  <c r="K396" i="9"/>
  <c r="E405" i="9"/>
  <c r="I405" i="9"/>
  <c r="M405" i="9"/>
  <c r="M403" i="9"/>
  <c r="I403" i="9"/>
  <c r="L403" i="9"/>
  <c r="D403" i="9"/>
  <c r="G403" i="9"/>
  <c r="N403" i="9"/>
  <c r="F403" i="9"/>
  <c r="C398" i="9"/>
  <c r="E365" i="9"/>
  <c r="I365" i="9"/>
  <c r="M365" i="9"/>
  <c r="E367" i="9"/>
  <c r="I367" i="9"/>
  <c r="M367" i="9"/>
  <c r="G365" i="9"/>
  <c r="K365" i="9"/>
  <c r="G367" i="9"/>
  <c r="K367" i="9"/>
  <c r="C365" i="9"/>
  <c r="C367" i="9"/>
  <c r="O367" i="9" s="1"/>
  <c r="C372" i="9"/>
  <c r="O372" i="9" s="1"/>
  <c r="C363" i="9"/>
  <c r="D363" i="9"/>
  <c r="H363" i="9"/>
  <c r="L363" i="9"/>
  <c r="F365" i="9"/>
  <c r="J365" i="9"/>
  <c r="N365" i="9"/>
  <c r="D367" i="9"/>
  <c r="H367" i="9"/>
  <c r="L367" i="9"/>
  <c r="G334" i="9"/>
  <c r="C334" i="9"/>
  <c r="G330" i="9"/>
  <c r="E334" i="9"/>
  <c r="I334" i="9"/>
  <c r="M334" i="9"/>
  <c r="G339" i="9"/>
  <c r="K339" i="9"/>
  <c r="G332" i="9"/>
  <c r="K332" i="9"/>
  <c r="E339" i="9"/>
  <c r="I339" i="9"/>
  <c r="M339" i="9"/>
  <c r="C332" i="9"/>
  <c r="O332" i="9" s="1"/>
  <c r="K306" i="9"/>
  <c r="F306" i="9"/>
  <c r="J306" i="9"/>
  <c r="N306" i="9"/>
  <c r="G297" i="9"/>
  <c r="K297" i="9"/>
  <c r="G299" i="9"/>
  <c r="K299" i="9"/>
  <c r="G301" i="9"/>
  <c r="K301" i="9"/>
  <c r="D297" i="9"/>
  <c r="O297" i="9" s="1"/>
  <c r="H297" i="9"/>
  <c r="L297" i="9"/>
  <c r="F299" i="9"/>
  <c r="J299" i="9"/>
  <c r="N299" i="9"/>
  <c r="D301" i="9"/>
  <c r="H301" i="9"/>
  <c r="L301" i="9"/>
  <c r="F297" i="9"/>
  <c r="J297" i="9"/>
  <c r="N297" i="9"/>
  <c r="G273" i="9"/>
  <c r="K273" i="9"/>
  <c r="G264" i="9"/>
  <c r="K264" i="9"/>
  <c r="E273" i="9"/>
  <c r="I273" i="9"/>
  <c r="M273" i="9"/>
  <c r="C268" i="9"/>
  <c r="O268" i="9" s="1"/>
  <c r="G231" i="9"/>
  <c r="E235" i="9"/>
  <c r="I235" i="9"/>
  <c r="M235" i="9"/>
  <c r="G240" i="9"/>
  <c r="K240" i="9"/>
  <c r="E231" i="9"/>
  <c r="I231" i="9"/>
  <c r="M231" i="9"/>
  <c r="G233" i="9"/>
  <c r="K233" i="9"/>
  <c r="E240" i="9"/>
  <c r="I240" i="9"/>
  <c r="M240" i="9"/>
  <c r="C235" i="9"/>
  <c r="C233" i="9"/>
  <c r="C207" i="9"/>
  <c r="M207" i="9"/>
  <c r="I207" i="9"/>
  <c r="E207" i="9"/>
  <c r="E198" i="9"/>
  <c r="I198" i="9"/>
  <c r="M198" i="9"/>
  <c r="E200" i="9"/>
  <c r="I200" i="9"/>
  <c r="M200" i="9"/>
  <c r="E202" i="9"/>
  <c r="I202" i="9"/>
  <c r="M202" i="9"/>
  <c r="G198" i="9"/>
  <c r="K198" i="9"/>
  <c r="G200" i="9"/>
  <c r="K200" i="9"/>
  <c r="G202" i="9"/>
  <c r="K202" i="9"/>
  <c r="C198" i="9"/>
  <c r="C200" i="9"/>
  <c r="C202" i="9"/>
  <c r="D198" i="9"/>
  <c r="H198" i="9"/>
  <c r="L198" i="9"/>
  <c r="F200" i="9"/>
  <c r="J200" i="9"/>
  <c r="N200" i="9"/>
  <c r="D202" i="9"/>
  <c r="H202" i="9"/>
  <c r="L202" i="9"/>
  <c r="F198" i="9"/>
  <c r="J198" i="9"/>
  <c r="N198" i="9"/>
  <c r="C174" i="9"/>
  <c r="K172" i="9"/>
  <c r="G172" i="9"/>
  <c r="G165" i="9"/>
  <c r="K165" i="9"/>
  <c r="G167" i="9"/>
  <c r="K167" i="9"/>
  <c r="G169" i="9"/>
  <c r="K169" i="9"/>
  <c r="E165" i="9"/>
  <c r="I165" i="9"/>
  <c r="M165" i="9"/>
  <c r="E167" i="9"/>
  <c r="I167" i="9"/>
  <c r="M167" i="9"/>
  <c r="E169" i="9"/>
  <c r="I169" i="9"/>
  <c r="M169" i="9"/>
  <c r="D165" i="9"/>
  <c r="O165" i="9" s="1"/>
  <c r="H165" i="9"/>
  <c r="L165" i="9"/>
  <c r="F167" i="9"/>
  <c r="J167" i="9"/>
  <c r="N167" i="9"/>
  <c r="D169" i="9"/>
  <c r="H169" i="9"/>
  <c r="L169" i="9"/>
  <c r="F165" i="9"/>
  <c r="J165" i="9"/>
  <c r="N165" i="9"/>
  <c r="K108" i="9"/>
  <c r="G108" i="9"/>
  <c r="H101" i="9"/>
  <c r="N108" i="9"/>
  <c r="L99" i="9"/>
  <c r="H99" i="9"/>
  <c r="D99" i="9"/>
  <c r="F103" i="9"/>
  <c r="F99" i="9"/>
  <c r="N101" i="9"/>
  <c r="J101" i="9"/>
  <c r="F101" i="9"/>
  <c r="J103" i="9"/>
  <c r="H141" i="9"/>
  <c r="F132" i="9"/>
  <c r="J132" i="9"/>
  <c r="N132" i="9"/>
  <c r="F134" i="9"/>
  <c r="J134" i="9"/>
  <c r="N134" i="9"/>
  <c r="F136" i="9"/>
  <c r="J136" i="9"/>
  <c r="N136" i="9"/>
  <c r="F141" i="9"/>
  <c r="J141" i="9"/>
  <c r="N141" i="9"/>
  <c r="G132" i="9"/>
  <c r="K132" i="9"/>
  <c r="G134" i="9"/>
  <c r="K134" i="9"/>
  <c r="G136" i="9"/>
  <c r="K136" i="9"/>
  <c r="G141" i="9"/>
  <c r="K141" i="9"/>
  <c r="C132" i="9"/>
  <c r="O132" i="9" s="1"/>
  <c r="C136" i="9"/>
  <c r="C141" i="9"/>
  <c r="C134" i="9"/>
  <c r="G103" i="9"/>
  <c r="K103" i="9"/>
  <c r="O104" i="9"/>
  <c r="O100" i="9"/>
  <c r="O102" i="9"/>
  <c r="E101" i="9"/>
  <c r="I101" i="9"/>
  <c r="M101" i="9"/>
  <c r="O97" i="9"/>
  <c r="C101" i="9"/>
  <c r="G101" i="9"/>
  <c r="K101" i="9"/>
  <c r="E103" i="9"/>
  <c r="I103" i="9"/>
  <c r="M103" i="9"/>
  <c r="O98" i="9"/>
  <c r="O107" i="9"/>
  <c r="G369" i="9" l="1"/>
  <c r="G370" i="9" s="1"/>
  <c r="K369" i="9"/>
  <c r="K370" i="9" s="1"/>
  <c r="C369" i="9"/>
  <c r="F369" i="9"/>
  <c r="F370" i="9" s="1"/>
  <c r="N369" i="9"/>
  <c r="D369" i="9"/>
  <c r="H369" i="9"/>
  <c r="H370" i="9" s="1"/>
  <c r="L369" i="9"/>
  <c r="L370" i="9" s="1"/>
  <c r="J369" i="9"/>
  <c r="J370" i="9" s="1"/>
  <c r="E369" i="9"/>
  <c r="E370" i="9" s="1"/>
  <c r="I369" i="9"/>
  <c r="I370" i="9" s="1"/>
  <c r="M369" i="9"/>
  <c r="M370" i="9" s="1"/>
  <c r="O176" i="8"/>
  <c r="O407" i="8"/>
  <c r="O134" i="9"/>
  <c r="O202" i="9"/>
  <c r="O365" i="9"/>
  <c r="O398" i="9"/>
  <c r="O338" i="3"/>
  <c r="O173" i="3"/>
  <c r="O136" i="3"/>
  <c r="O169" i="3"/>
  <c r="O138" i="3"/>
  <c r="O400" i="3"/>
  <c r="O111" i="8"/>
  <c r="C408" i="8"/>
  <c r="O408" i="8" s="1"/>
  <c r="O408" i="7"/>
  <c r="O313" i="7"/>
  <c r="C314" i="7"/>
  <c r="O314" i="7" s="1"/>
  <c r="G303" i="9"/>
  <c r="G304" i="9" s="1"/>
  <c r="K303" i="9"/>
  <c r="K304" i="9" s="1"/>
  <c r="C303" i="9"/>
  <c r="N303" i="9"/>
  <c r="N304" i="9" s="1"/>
  <c r="D303" i="9"/>
  <c r="D304" i="9" s="1"/>
  <c r="H303" i="9"/>
  <c r="H304" i="9" s="1"/>
  <c r="L303" i="9"/>
  <c r="L304" i="9" s="1"/>
  <c r="J303" i="9"/>
  <c r="J304" i="9" s="1"/>
  <c r="E303" i="9"/>
  <c r="E304" i="9" s="1"/>
  <c r="I303" i="9"/>
  <c r="I304" i="9" s="1"/>
  <c r="M303" i="9"/>
  <c r="M304" i="9" s="1"/>
  <c r="F303" i="9"/>
  <c r="F304" i="9" s="1"/>
  <c r="G204" i="9"/>
  <c r="G205" i="9" s="1"/>
  <c r="K204" i="9"/>
  <c r="K205" i="9" s="1"/>
  <c r="C204" i="9"/>
  <c r="F204" i="9"/>
  <c r="F205" i="9" s="1"/>
  <c r="D204" i="9"/>
  <c r="D205" i="9" s="1"/>
  <c r="H204" i="9"/>
  <c r="H205" i="9" s="1"/>
  <c r="L204" i="9"/>
  <c r="L205" i="9" s="1"/>
  <c r="N204" i="9"/>
  <c r="N205" i="9" s="1"/>
  <c r="E204" i="9"/>
  <c r="E205" i="9" s="1"/>
  <c r="I204" i="9"/>
  <c r="I205" i="9" s="1"/>
  <c r="M204" i="9"/>
  <c r="M205" i="9" s="1"/>
  <c r="J204" i="9"/>
  <c r="J205" i="9" s="1"/>
  <c r="O103" i="9"/>
  <c r="M9" i="14"/>
  <c r="E376" i="8"/>
  <c r="E377" i="8" s="1"/>
  <c r="I376" i="8"/>
  <c r="I377" i="8" s="1"/>
  <c r="M376" i="8"/>
  <c r="M377" i="8" s="1"/>
  <c r="D376" i="8"/>
  <c r="D377" i="8" s="1"/>
  <c r="F376" i="8"/>
  <c r="F377" i="8" s="1"/>
  <c r="J376" i="8"/>
  <c r="J377" i="8" s="1"/>
  <c r="N376" i="8"/>
  <c r="N377" i="8" s="1"/>
  <c r="L376" i="8"/>
  <c r="L377" i="8" s="1"/>
  <c r="G376" i="8"/>
  <c r="G377" i="8" s="1"/>
  <c r="K376" i="8"/>
  <c r="K377" i="8" s="1"/>
  <c r="C376" i="8"/>
  <c r="H376" i="8"/>
  <c r="H377" i="8" s="1"/>
  <c r="O437" i="3"/>
  <c r="J439" i="3"/>
  <c r="J440" i="3" s="1"/>
  <c r="D439" i="3"/>
  <c r="D440" i="3" s="1"/>
  <c r="O239" i="3"/>
  <c r="O369" i="3"/>
  <c r="O404" i="7"/>
  <c r="F270" i="9"/>
  <c r="F271" i="9" s="1"/>
  <c r="J270" i="9"/>
  <c r="J271" i="9" s="1"/>
  <c r="N270" i="9"/>
  <c r="N271" i="9" s="1"/>
  <c r="I270" i="9"/>
  <c r="I271" i="9" s="1"/>
  <c r="G270" i="9"/>
  <c r="G271" i="9" s="1"/>
  <c r="K270" i="9"/>
  <c r="K271" i="9" s="1"/>
  <c r="C270" i="9"/>
  <c r="M270" i="9"/>
  <c r="M271" i="9" s="1"/>
  <c r="D270" i="9"/>
  <c r="D271" i="9" s="1"/>
  <c r="H270" i="9"/>
  <c r="H271" i="9" s="1"/>
  <c r="L270" i="9"/>
  <c r="L271" i="9" s="1"/>
  <c r="E270" i="9"/>
  <c r="O200" i="9"/>
  <c r="O363" i="9"/>
  <c r="O433" i="9"/>
  <c r="O334" i="3"/>
  <c r="O235" i="3"/>
  <c r="O171" i="3"/>
  <c r="O103" i="3"/>
  <c r="O404" i="3"/>
  <c r="O144" i="8"/>
  <c r="O276" i="8"/>
  <c r="O441" i="8"/>
  <c r="O275" i="8"/>
  <c r="O231" i="9"/>
  <c r="O440" i="8"/>
  <c r="O301" i="3"/>
  <c r="O374" i="8"/>
  <c r="O209" i="8"/>
  <c r="O341" i="8"/>
  <c r="F138" i="9"/>
  <c r="J138" i="9"/>
  <c r="N138" i="9"/>
  <c r="M138" i="9"/>
  <c r="M139" i="9" s="1"/>
  <c r="G138" i="9"/>
  <c r="K138" i="9"/>
  <c r="C138" i="9"/>
  <c r="I138" i="9"/>
  <c r="I139" i="9" s="1"/>
  <c r="D138" i="9"/>
  <c r="H138" i="9"/>
  <c r="L138" i="9"/>
  <c r="E138" i="9"/>
  <c r="O308" i="8"/>
  <c r="O435" i="3"/>
  <c r="O301" i="9"/>
  <c r="O303" i="3"/>
  <c r="O433" i="3"/>
  <c r="O272" i="3"/>
  <c r="O396" i="9"/>
  <c r="O101" i="9"/>
  <c r="O136" i="9"/>
  <c r="O172" i="9"/>
  <c r="O198" i="9"/>
  <c r="O233" i="9"/>
  <c r="O235" i="9"/>
  <c r="O334" i="9"/>
  <c r="O431" i="9"/>
  <c r="O305" i="3"/>
  <c r="O105" i="3"/>
  <c r="O202" i="3"/>
  <c r="O402" i="3"/>
  <c r="O140" i="3"/>
  <c r="O237" i="3"/>
  <c r="C177" i="8"/>
  <c r="O177" i="8" s="1"/>
  <c r="O309" i="8"/>
  <c r="G336" i="9"/>
  <c r="G337" i="9" s="1"/>
  <c r="K336" i="9"/>
  <c r="K337" i="9" s="1"/>
  <c r="C336" i="9"/>
  <c r="J336" i="9"/>
  <c r="J337" i="9" s="1"/>
  <c r="D336" i="9"/>
  <c r="D337" i="9" s="1"/>
  <c r="H336" i="9"/>
  <c r="H337" i="9" s="1"/>
  <c r="L336" i="9"/>
  <c r="L337" i="9" s="1"/>
  <c r="F336" i="9"/>
  <c r="F337" i="9" s="1"/>
  <c r="E336" i="9"/>
  <c r="E337" i="9" s="1"/>
  <c r="I336" i="9"/>
  <c r="I337" i="9" s="1"/>
  <c r="M336" i="9"/>
  <c r="M337" i="9" s="1"/>
  <c r="N336" i="9"/>
  <c r="N337" i="9" s="1"/>
  <c r="G237" i="9"/>
  <c r="G238" i="9" s="1"/>
  <c r="K237" i="9"/>
  <c r="K238" i="9" s="1"/>
  <c r="C237" i="9"/>
  <c r="D237" i="9"/>
  <c r="D238" i="9" s="1"/>
  <c r="H237" i="9"/>
  <c r="H238" i="9" s="1"/>
  <c r="L237" i="9"/>
  <c r="L238" i="9" s="1"/>
  <c r="J237" i="9"/>
  <c r="J238" i="9" s="1"/>
  <c r="N237" i="9"/>
  <c r="N238" i="9" s="1"/>
  <c r="E237" i="9"/>
  <c r="E238" i="9" s="1"/>
  <c r="I237" i="9"/>
  <c r="I238" i="9" s="1"/>
  <c r="M237" i="9"/>
  <c r="M238" i="9" s="1"/>
  <c r="F237" i="9"/>
  <c r="F238" i="9" s="1"/>
  <c r="O167" i="9"/>
  <c r="O99" i="9"/>
  <c r="O169" i="9"/>
  <c r="F435" i="9"/>
  <c r="F436" i="9" s="1"/>
  <c r="J435" i="9"/>
  <c r="J436" i="9" s="1"/>
  <c r="N435" i="9"/>
  <c r="N436" i="9" s="1"/>
  <c r="E435" i="9"/>
  <c r="E436" i="9" s="1"/>
  <c r="G435" i="9"/>
  <c r="G436" i="9" s="1"/>
  <c r="K435" i="9"/>
  <c r="K436" i="9" s="1"/>
  <c r="C435" i="9"/>
  <c r="M435" i="9"/>
  <c r="M436" i="9" s="1"/>
  <c r="D435" i="9"/>
  <c r="D436" i="9" s="1"/>
  <c r="H435" i="9"/>
  <c r="H436" i="9" s="1"/>
  <c r="L435" i="9"/>
  <c r="L436" i="9" s="1"/>
  <c r="I435" i="9"/>
  <c r="I436" i="9" s="1"/>
  <c r="O400" i="9"/>
  <c r="O110" i="8"/>
  <c r="O143" i="8"/>
  <c r="O299" i="9"/>
  <c r="O413" i="7"/>
  <c r="O375" i="8"/>
  <c r="O442" i="3"/>
  <c r="O409" i="3"/>
  <c r="O376" i="3"/>
  <c r="O343" i="3"/>
  <c r="O310" i="3"/>
  <c r="O277" i="3"/>
  <c r="O244" i="3"/>
  <c r="O211" i="3"/>
  <c r="O178" i="3"/>
  <c r="O145" i="3"/>
  <c r="O112" i="3"/>
  <c r="O373" i="3"/>
  <c r="O340" i="3"/>
  <c r="O307" i="3"/>
  <c r="O208" i="3"/>
  <c r="O405" i="9"/>
  <c r="O339" i="9"/>
  <c r="O306" i="9"/>
  <c r="O273" i="9"/>
  <c r="O240" i="9"/>
  <c r="O207" i="9"/>
  <c r="O174" i="9"/>
  <c r="O141" i="9"/>
  <c r="O108" i="9"/>
  <c r="C411" i="7"/>
  <c r="O411" i="7" s="1"/>
  <c r="E175" i="3"/>
  <c r="E176" i="3" s="1"/>
  <c r="G175" i="3"/>
  <c r="K175" i="3"/>
  <c r="K176" i="3" s="1"/>
  <c r="C175" i="3"/>
  <c r="F175" i="3"/>
  <c r="F176" i="3" s="1"/>
  <c r="L175" i="3"/>
  <c r="L176" i="3" s="1"/>
  <c r="I175" i="3"/>
  <c r="I176" i="3" s="1"/>
  <c r="N175" i="3"/>
  <c r="N176" i="3" s="1"/>
  <c r="D175" i="3"/>
  <c r="J175" i="3"/>
  <c r="J176" i="3" s="1"/>
  <c r="M175" i="3"/>
  <c r="M176" i="3" s="1"/>
  <c r="H175" i="3"/>
  <c r="H176" i="3" s="1"/>
  <c r="E406" i="3"/>
  <c r="E407" i="3" s="1"/>
  <c r="H406" i="3"/>
  <c r="H407" i="3" s="1"/>
  <c r="N406" i="3"/>
  <c r="N407" i="3" s="1"/>
  <c r="F406" i="3"/>
  <c r="F407" i="3" s="1"/>
  <c r="K406" i="3"/>
  <c r="K407" i="3" s="1"/>
  <c r="J406" i="3"/>
  <c r="J407" i="3" s="1"/>
  <c r="L406" i="3"/>
  <c r="L407" i="3" s="1"/>
  <c r="D406" i="3"/>
  <c r="D407" i="3" s="1"/>
  <c r="C406" i="3"/>
  <c r="G406" i="3"/>
  <c r="G407" i="3" s="1"/>
  <c r="M406" i="3"/>
  <c r="M407" i="3" s="1"/>
  <c r="E142" i="3"/>
  <c r="E143" i="3" s="1"/>
  <c r="I142" i="3"/>
  <c r="I143" i="3" s="1"/>
  <c r="M142" i="3"/>
  <c r="M143" i="3" s="1"/>
  <c r="G142" i="3"/>
  <c r="G143" i="3" s="1"/>
  <c r="K142" i="3"/>
  <c r="K143" i="3" s="1"/>
  <c r="C142" i="3"/>
  <c r="D142" i="3"/>
  <c r="D143" i="3" s="1"/>
  <c r="L142" i="3"/>
  <c r="L143" i="3" s="1"/>
  <c r="N142" i="3"/>
  <c r="N143" i="3" s="1"/>
  <c r="H142" i="3"/>
  <c r="H143" i="3" s="1"/>
  <c r="J142" i="3"/>
  <c r="J143" i="3" s="1"/>
  <c r="F142" i="3"/>
  <c r="F143" i="3" s="1"/>
  <c r="D109" i="3"/>
  <c r="D110" i="3" s="1"/>
  <c r="H109" i="3"/>
  <c r="H110" i="3" s="1"/>
  <c r="L109" i="3"/>
  <c r="L110" i="3" s="1"/>
  <c r="F109" i="3"/>
  <c r="F110" i="3" s="1"/>
  <c r="J109" i="3"/>
  <c r="N109" i="3"/>
  <c r="N110" i="3" s="1"/>
  <c r="G109" i="3"/>
  <c r="G110" i="3" s="1"/>
  <c r="C109" i="3"/>
  <c r="C110" i="3" s="1"/>
  <c r="K109" i="3"/>
  <c r="E109" i="3"/>
  <c r="E110" i="3" s="1"/>
  <c r="M109" i="3"/>
  <c r="M110" i="3" s="1"/>
  <c r="I109" i="3"/>
  <c r="I110" i="3" s="1"/>
  <c r="E241" i="3"/>
  <c r="E242" i="3" s="1"/>
  <c r="I241" i="3"/>
  <c r="I242" i="3" s="1"/>
  <c r="M241" i="3"/>
  <c r="M242" i="3" s="1"/>
  <c r="G241" i="3"/>
  <c r="G242" i="3" s="1"/>
  <c r="K241" i="3"/>
  <c r="K242" i="3" s="1"/>
  <c r="C241" i="3"/>
  <c r="C242" i="3" s="1"/>
  <c r="F241" i="3"/>
  <c r="F242" i="3" s="1"/>
  <c r="N241" i="3"/>
  <c r="N242" i="3" s="1"/>
  <c r="J241" i="3"/>
  <c r="J242" i="3" s="1"/>
  <c r="D241" i="3"/>
  <c r="D242" i="3" s="1"/>
  <c r="L241" i="3"/>
  <c r="L242" i="3" s="1"/>
  <c r="H241" i="3"/>
  <c r="H242" i="3" s="1"/>
  <c r="E274" i="3"/>
  <c r="E275" i="3" s="1"/>
  <c r="I274" i="3"/>
  <c r="I275" i="3" s="1"/>
  <c r="M274" i="3"/>
  <c r="M275" i="3" s="1"/>
  <c r="G274" i="3"/>
  <c r="G275" i="3" s="1"/>
  <c r="K274" i="3"/>
  <c r="K275" i="3" s="1"/>
  <c r="C274" i="3"/>
  <c r="J274" i="3"/>
  <c r="J275" i="3" s="1"/>
  <c r="F274" i="3"/>
  <c r="F275" i="3" s="1"/>
  <c r="N274" i="3"/>
  <c r="N275" i="3" s="1"/>
  <c r="H274" i="3"/>
  <c r="H275" i="3" s="1"/>
  <c r="D274" i="3"/>
  <c r="D275" i="3" s="1"/>
  <c r="L274" i="3"/>
  <c r="L275" i="3" s="1"/>
  <c r="C440" i="3"/>
  <c r="O440" i="3" s="1"/>
  <c r="G176" i="3"/>
  <c r="D176" i="3"/>
  <c r="J110" i="3"/>
  <c r="K110" i="3"/>
  <c r="C341" i="3"/>
  <c r="O341" i="3" s="1"/>
  <c r="C374" i="3"/>
  <c r="O374" i="3" s="1"/>
  <c r="C209" i="3"/>
  <c r="O209" i="3" s="1"/>
  <c r="C308" i="3"/>
  <c r="O308" i="3" s="1"/>
  <c r="C436" i="9"/>
  <c r="C403" i="9"/>
  <c r="O403" i="9" s="1"/>
  <c r="N370" i="9"/>
  <c r="D370" i="9"/>
  <c r="C370" i="9"/>
  <c r="C337" i="9"/>
  <c r="O337" i="9" s="1"/>
  <c r="C304" i="9"/>
  <c r="E271" i="9"/>
  <c r="C271" i="9"/>
  <c r="C238" i="9"/>
  <c r="C205" i="9"/>
  <c r="D105" i="9"/>
  <c r="H105" i="9"/>
  <c r="L105" i="9"/>
  <c r="E105" i="9"/>
  <c r="I105" i="9"/>
  <c r="M105" i="9"/>
  <c r="F105" i="9"/>
  <c r="J105" i="9"/>
  <c r="N105" i="9"/>
  <c r="G105" i="9"/>
  <c r="K105" i="9"/>
  <c r="C105" i="9"/>
  <c r="G139" i="9"/>
  <c r="K139" i="9"/>
  <c r="D139" i="9"/>
  <c r="H139" i="9"/>
  <c r="L139" i="9"/>
  <c r="E139" i="9"/>
  <c r="F139" i="9"/>
  <c r="J139" i="9"/>
  <c r="N139" i="9"/>
  <c r="O110" i="3" l="1"/>
  <c r="O436" i="9"/>
  <c r="O138" i="9"/>
  <c r="C377" i="8"/>
  <c r="O377" i="8" s="1"/>
  <c r="O376" i="8"/>
  <c r="O369" i="9"/>
  <c r="O237" i="9"/>
  <c r="O336" i="9"/>
  <c r="O205" i="9"/>
  <c r="O238" i="9"/>
  <c r="O304" i="9"/>
  <c r="O435" i="9"/>
  <c r="O270" i="9"/>
  <c r="O204" i="9"/>
  <c r="O303" i="9"/>
  <c r="O439" i="3"/>
  <c r="C407" i="3"/>
  <c r="O407" i="3" s="1"/>
  <c r="O406" i="3"/>
  <c r="C275" i="3"/>
  <c r="O275" i="3" s="1"/>
  <c r="O274" i="3"/>
  <c r="O242" i="3"/>
  <c r="O241" i="3"/>
  <c r="C176" i="3"/>
  <c r="O176" i="3" s="1"/>
  <c r="O175" i="3"/>
  <c r="C143" i="3"/>
  <c r="O143" i="3" s="1"/>
  <c r="O142" i="3"/>
  <c r="O109" i="3"/>
  <c r="O370" i="9"/>
  <c r="O271" i="9"/>
  <c r="C139" i="9"/>
  <c r="O139" i="9" s="1"/>
  <c r="E13" i="1" l="1"/>
  <c r="C67" i="11"/>
  <c r="E34" i="1" s="1"/>
  <c r="D67" i="11"/>
  <c r="F34" i="1" s="1"/>
  <c r="E67" i="11"/>
  <c r="G34" i="1" s="1"/>
  <c r="F67" i="11"/>
  <c r="H34" i="1" s="1"/>
  <c r="G67" i="11"/>
  <c r="I34" i="1" s="1"/>
  <c r="H67" i="11"/>
  <c r="J34" i="1" s="1"/>
  <c r="I67" i="11"/>
  <c r="K34" i="1" s="1"/>
  <c r="J67" i="11"/>
  <c r="L34" i="1" s="1"/>
  <c r="K67" i="11"/>
  <c r="M34" i="1" s="1"/>
  <c r="L67" i="11"/>
  <c r="N34" i="1" s="1"/>
  <c r="M67" i="11"/>
  <c r="O34" i="1" s="1"/>
  <c r="N67" i="11"/>
  <c r="P34" i="1" s="1"/>
  <c r="B67" i="11"/>
  <c r="D34" i="1" s="1"/>
  <c r="E12" i="1"/>
  <c r="C74" i="12"/>
  <c r="E33" i="1" s="1"/>
  <c r="D74" i="12"/>
  <c r="F33" i="1" s="1"/>
  <c r="E74" i="12"/>
  <c r="G33" i="1" s="1"/>
  <c r="F74" i="12"/>
  <c r="H33" i="1" s="1"/>
  <c r="G74" i="12"/>
  <c r="I33" i="1" s="1"/>
  <c r="H74" i="12"/>
  <c r="J33" i="1" s="1"/>
  <c r="I74" i="12"/>
  <c r="K33" i="1" s="1"/>
  <c r="J74" i="12"/>
  <c r="L33" i="1" s="1"/>
  <c r="K74" i="12"/>
  <c r="M33" i="1" s="1"/>
  <c r="L74" i="12"/>
  <c r="N33" i="1" s="1"/>
  <c r="M74" i="12"/>
  <c r="O33" i="1" s="1"/>
  <c r="N74" i="12"/>
  <c r="P33" i="1" s="1"/>
  <c r="B74" i="12"/>
  <c r="D33" i="1" s="1"/>
  <c r="E11" i="1"/>
  <c r="C56" i="6"/>
  <c r="E32" i="1" s="1"/>
  <c r="D56" i="6"/>
  <c r="F32" i="1" s="1"/>
  <c r="E56" i="6"/>
  <c r="G32" i="1" s="1"/>
  <c r="F56" i="6"/>
  <c r="H32" i="1" s="1"/>
  <c r="G56" i="6"/>
  <c r="I32" i="1" s="1"/>
  <c r="H56" i="6"/>
  <c r="J32" i="1" s="1"/>
  <c r="I56" i="6"/>
  <c r="K32" i="1" s="1"/>
  <c r="J56" i="6"/>
  <c r="L32" i="1" s="1"/>
  <c r="K56" i="6"/>
  <c r="M32" i="1" s="1"/>
  <c r="L56" i="6"/>
  <c r="N32" i="1" s="1"/>
  <c r="M56" i="6"/>
  <c r="O32" i="1" s="1"/>
  <c r="N56" i="6"/>
  <c r="P32" i="1" s="1"/>
  <c r="B56" i="6"/>
  <c r="D32" i="1" s="1"/>
  <c r="E10" i="1"/>
  <c r="C94" i="4"/>
  <c r="E31" i="1" s="1"/>
  <c r="D94" i="4"/>
  <c r="F31" i="1" s="1"/>
  <c r="E94" i="4"/>
  <c r="G31" i="1" s="1"/>
  <c r="F94" i="4"/>
  <c r="H31" i="1" s="1"/>
  <c r="G94" i="4"/>
  <c r="I31" i="1" s="1"/>
  <c r="H94" i="4"/>
  <c r="J31" i="1" s="1"/>
  <c r="I94" i="4"/>
  <c r="K31" i="1" s="1"/>
  <c r="J94" i="4"/>
  <c r="L31" i="1" s="1"/>
  <c r="K94" i="4"/>
  <c r="M31" i="1" s="1"/>
  <c r="L94" i="4"/>
  <c r="N31" i="1" s="1"/>
  <c r="M94" i="4"/>
  <c r="O31" i="1" s="1"/>
  <c r="N94" i="4"/>
  <c r="P31" i="1" s="1"/>
  <c r="B94" i="4"/>
  <c r="D31" i="1" s="1"/>
  <c r="E9" i="1"/>
  <c r="C59" i="2"/>
  <c r="E30" i="1" s="1"/>
  <c r="D59" i="2"/>
  <c r="F30" i="1" s="1"/>
  <c r="E59" i="2"/>
  <c r="G30" i="1" s="1"/>
  <c r="F59" i="2"/>
  <c r="H30" i="1" s="1"/>
  <c r="G59" i="2"/>
  <c r="I30" i="1" s="1"/>
  <c r="H59" i="2"/>
  <c r="J30" i="1" s="1"/>
  <c r="I59" i="2"/>
  <c r="K30" i="1" s="1"/>
  <c r="J59" i="2"/>
  <c r="L30" i="1" s="1"/>
  <c r="K59" i="2"/>
  <c r="M30" i="1" s="1"/>
  <c r="L59" i="2"/>
  <c r="N30" i="1" s="1"/>
  <c r="M59" i="2"/>
  <c r="O30" i="1" s="1"/>
  <c r="N59" i="2"/>
  <c r="P30" i="1" s="1"/>
  <c r="B59" i="2"/>
  <c r="D30" i="1" s="1"/>
  <c r="E8" i="1"/>
  <c r="C71" i="10"/>
  <c r="E29" i="1" s="1"/>
  <c r="D71" i="10"/>
  <c r="F29" i="1" s="1"/>
  <c r="E71" i="10"/>
  <c r="G29" i="1" s="1"/>
  <c r="F71" i="10"/>
  <c r="H29" i="1" s="1"/>
  <c r="G71" i="10"/>
  <c r="I29" i="1" s="1"/>
  <c r="H71" i="10"/>
  <c r="J29" i="1" s="1"/>
  <c r="I71" i="10"/>
  <c r="K29" i="1" s="1"/>
  <c r="J71" i="10"/>
  <c r="L29" i="1" s="1"/>
  <c r="K71" i="10"/>
  <c r="M29" i="1" s="1"/>
  <c r="L71" i="10"/>
  <c r="N29" i="1" s="1"/>
  <c r="M71" i="10"/>
  <c r="O29" i="1" s="1"/>
  <c r="N71" i="10"/>
  <c r="P29" i="1" s="1"/>
  <c r="B71" i="10"/>
  <c r="D29" i="1" s="1"/>
  <c r="E7" i="1"/>
  <c r="C75" i="5"/>
  <c r="E28" i="1" s="1"/>
  <c r="D75" i="5"/>
  <c r="F28" i="1" s="1"/>
  <c r="E75" i="5"/>
  <c r="G28" i="1" s="1"/>
  <c r="F75" i="5"/>
  <c r="H28" i="1" s="1"/>
  <c r="G75" i="5"/>
  <c r="I28" i="1" s="1"/>
  <c r="H75" i="5"/>
  <c r="J28" i="1" s="1"/>
  <c r="I75" i="5"/>
  <c r="K28" i="1" s="1"/>
  <c r="J75" i="5"/>
  <c r="L28" i="1" s="1"/>
  <c r="K75" i="5"/>
  <c r="M28" i="1" s="1"/>
  <c r="L75" i="5"/>
  <c r="N28" i="1" s="1"/>
  <c r="M75" i="5"/>
  <c r="O28" i="1" s="1"/>
  <c r="N75" i="5"/>
  <c r="P28" i="1" s="1"/>
  <c r="B75" i="5"/>
  <c r="D28" i="1" s="1"/>
  <c r="E6" i="1"/>
  <c r="C64" i="7"/>
  <c r="E27" i="1" s="1"/>
  <c r="D64" i="7"/>
  <c r="F27" i="1" s="1"/>
  <c r="E64" i="7"/>
  <c r="G27" i="1" s="1"/>
  <c r="F64" i="7"/>
  <c r="H27" i="1" s="1"/>
  <c r="G64" i="7"/>
  <c r="I27" i="1" s="1"/>
  <c r="H64" i="7"/>
  <c r="J27" i="1" s="1"/>
  <c r="I64" i="7"/>
  <c r="K27" i="1" s="1"/>
  <c r="J64" i="7"/>
  <c r="L27" i="1" s="1"/>
  <c r="K64" i="7"/>
  <c r="M27" i="1" s="1"/>
  <c r="L64" i="7"/>
  <c r="N27" i="1" s="1"/>
  <c r="M64" i="7"/>
  <c r="O27" i="1" s="1"/>
  <c r="N64" i="7"/>
  <c r="P27" i="1" s="1"/>
  <c r="B64" i="7"/>
  <c r="D27" i="1" s="1"/>
  <c r="E5" i="1"/>
  <c r="C71" i="13"/>
  <c r="E26" i="1" s="1"/>
  <c r="D71" i="13"/>
  <c r="F26" i="1" s="1"/>
  <c r="E71" i="13"/>
  <c r="G26" i="1" s="1"/>
  <c r="F71" i="13"/>
  <c r="H26" i="1" s="1"/>
  <c r="G71" i="13"/>
  <c r="I26" i="1" s="1"/>
  <c r="H71" i="13"/>
  <c r="J26" i="1" s="1"/>
  <c r="I71" i="13"/>
  <c r="K26" i="1" s="1"/>
  <c r="J71" i="13"/>
  <c r="L26" i="1" s="1"/>
  <c r="K71" i="13"/>
  <c r="M26" i="1" s="1"/>
  <c r="L71" i="13"/>
  <c r="N26" i="1" s="1"/>
  <c r="M71" i="13"/>
  <c r="O26" i="1" s="1"/>
  <c r="N71" i="13"/>
  <c r="P26" i="1" s="1"/>
  <c r="B71" i="13"/>
  <c r="D26" i="1" s="1"/>
  <c r="E4" i="1"/>
  <c r="C61" i="8"/>
  <c r="E25" i="1" s="1"/>
  <c r="D61" i="8"/>
  <c r="F25" i="1" s="1"/>
  <c r="E61" i="8"/>
  <c r="G25" i="1" s="1"/>
  <c r="F61" i="8"/>
  <c r="H25" i="1" s="1"/>
  <c r="G61" i="8"/>
  <c r="I25" i="1" s="1"/>
  <c r="H61" i="8"/>
  <c r="J25" i="1" s="1"/>
  <c r="I61" i="8"/>
  <c r="K25" i="1" s="1"/>
  <c r="J61" i="8"/>
  <c r="L25" i="1" s="1"/>
  <c r="K61" i="8"/>
  <c r="M25" i="1" s="1"/>
  <c r="L61" i="8"/>
  <c r="N25" i="1" s="1"/>
  <c r="M61" i="8"/>
  <c r="O25" i="1" s="1"/>
  <c r="N61" i="8"/>
  <c r="P25" i="1" s="1"/>
  <c r="B61" i="8"/>
  <c r="D25" i="1" s="1"/>
  <c r="E3" i="1"/>
  <c r="C59" i="3"/>
  <c r="E24" i="1" s="1"/>
  <c r="D59" i="3"/>
  <c r="F24" i="1" s="1"/>
  <c r="E59" i="3"/>
  <c r="G24" i="1" s="1"/>
  <c r="F59" i="3"/>
  <c r="H24" i="1" s="1"/>
  <c r="G59" i="3"/>
  <c r="I24" i="1" s="1"/>
  <c r="H59" i="3"/>
  <c r="J24" i="1" s="1"/>
  <c r="I59" i="3"/>
  <c r="K24" i="1" s="1"/>
  <c r="J59" i="3"/>
  <c r="L24" i="1" s="1"/>
  <c r="K59" i="3"/>
  <c r="M24" i="1" s="1"/>
  <c r="L59" i="3"/>
  <c r="N24" i="1" s="1"/>
  <c r="M59" i="3"/>
  <c r="O24" i="1" s="1"/>
  <c r="N59" i="3"/>
  <c r="P24" i="1" s="1"/>
  <c r="B59" i="3"/>
  <c r="D24" i="1" s="1"/>
  <c r="C57" i="9"/>
  <c r="E23" i="1" s="1"/>
  <c r="D57" i="9"/>
  <c r="F23" i="1" s="1"/>
  <c r="E57" i="9"/>
  <c r="G23" i="1" s="1"/>
  <c r="F57" i="9"/>
  <c r="H23" i="1" s="1"/>
  <c r="G57" i="9"/>
  <c r="I23" i="1" s="1"/>
  <c r="H57" i="9"/>
  <c r="J23" i="1" s="1"/>
  <c r="I57" i="9"/>
  <c r="K23" i="1" s="1"/>
  <c r="J57" i="9"/>
  <c r="L23" i="1" s="1"/>
  <c r="K57" i="9"/>
  <c r="M23" i="1" s="1"/>
  <c r="L57" i="9"/>
  <c r="N23" i="1" s="1"/>
  <c r="M57" i="9"/>
  <c r="O23" i="1" s="1"/>
  <c r="N57" i="9"/>
  <c r="B57" i="9"/>
  <c r="D23" i="1" s="1"/>
  <c r="E2" i="1"/>
  <c r="C106" i="9"/>
  <c r="D106" i="9"/>
  <c r="E106" i="9"/>
  <c r="F106" i="9"/>
  <c r="G106" i="9"/>
  <c r="H106" i="9"/>
  <c r="I106" i="9"/>
  <c r="J106" i="9"/>
  <c r="K106" i="9"/>
  <c r="L106" i="9"/>
  <c r="M106" i="9"/>
  <c r="O105" i="9"/>
  <c r="N106" i="9"/>
  <c r="C102" i="2"/>
  <c r="M102" i="2"/>
  <c r="J102" i="2"/>
  <c r="L102" i="2"/>
  <c r="E102" i="2"/>
  <c r="N102" i="2"/>
  <c r="I102" i="2"/>
  <c r="G102" i="2"/>
  <c r="H102" i="2"/>
  <c r="K102" i="2"/>
  <c r="F102" i="2"/>
  <c r="D102" i="2"/>
  <c r="O102" i="2" l="1"/>
  <c r="O106" i="9"/>
  <c r="C267" i="2"/>
  <c r="C269" i="2"/>
  <c r="C144" i="2"/>
  <c r="C205" i="2"/>
  <c r="C106" i="2"/>
  <c r="C342" i="2"/>
  <c r="C177" i="2"/>
  <c r="C236" i="2"/>
  <c r="C208" i="2"/>
  <c r="C203" i="2"/>
  <c r="C172" i="2"/>
  <c r="C241" i="2"/>
  <c r="C370" i="2"/>
  <c r="C104" i="2"/>
  <c r="C335" i="2" l="1"/>
  <c r="C139" i="2"/>
  <c r="C168" i="2"/>
  <c r="C201" i="2"/>
  <c r="C366" i="2"/>
  <c r="C337" i="2"/>
  <c r="C111" i="2"/>
  <c r="C142" i="2"/>
  <c r="C238" i="2"/>
  <c r="C175" i="2"/>
  <c r="C276" i="2"/>
  <c r="C309" i="2"/>
  <c r="C399" i="2"/>
  <c r="C368" i="2"/>
  <c r="C300" i="2"/>
  <c r="C401" i="2"/>
  <c r="C304" i="2"/>
  <c r="C170" i="2"/>
  <c r="C375" i="2"/>
  <c r="C302" i="2"/>
  <c r="C135" i="2"/>
  <c r="C210" i="2"/>
  <c r="C243" i="2"/>
  <c r="C333" i="2"/>
  <c r="C408" i="2"/>
  <c r="C234" i="2"/>
  <c r="C137" i="2"/>
  <c r="C271" i="2"/>
  <c r="C403" i="2" l="1"/>
  <c r="C109" i="2"/>
  <c r="C441" i="2" l="1"/>
  <c r="C432" i="2"/>
  <c r="C436" i="2"/>
  <c r="C434" i="2"/>
  <c r="G109" i="2" l="1"/>
  <c r="D109" i="2"/>
  <c r="K104" i="2"/>
  <c r="J104" i="2"/>
  <c r="N104" i="2"/>
  <c r="L104" i="2"/>
  <c r="M267" i="2"/>
  <c r="K205" i="2"/>
  <c r="M142" i="2"/>
  <c r="H172" i="2"/>
  <c r="H342" i="2"/>
  <c r="E135" i="2"/>
  <c r="E109" i="2"/>
  <c r="L135" i="2"/>
  <c r="F441" i="2"/>
  <c r="K109" i="2"/>
  <c r="I106" i="2"/>
  <c r="M337" i="2"/>
  <c r="L109" i="2"/>
  <c r="E106" i="2"/>
  <c r="F203" i="2"/>
  <c r="M241" i="2"/>
  <c r="I139" i="2"/>
  <c r="F271" i="2"/>
  <c r="F234" i="2"/>
  <c r="J175" i="2"/>
  <c r="K201" i="2"/>
  <c r="F104" i="2"/>
  <c r="H104" i="2"/>
  <c r="I333" i="2"/>
  <c r="F208" i="2"/>
  <c r="M104" i="2"/>
  <c r="M236" i="2"/>
  <c r="M243" i="2"/>
  <c r="F137" i="2"/>
  <c r="E104" i="2"/>
  <c r="N238" i="2"/>
  <c r="N139" i="2"/>
  <c r="L401" i="2"/>
  <c r="E269" i="2"/>
  <c r="E142" i="2"/>
  <c r="N241" i="2"/>
  <c r="E208" i="2"/>
  <c r="D175" i="2"/>
  <c r="N177" i="2"/>
  <c r="G238" i="2"/>
  <c r="H137" i="2"/>
  <c r="N234" i="2"/>
  <c r="H144" i="2"/>
  <c r="J205" i="2"/>
  <c r="N267" i="2"/>
  <c r="I177" i="2"/>
  <c r="G201" i="2"/>
  <c r="J111" i="2"/>
  <c r="I401" i="2"/>
  <c r="G267" i="2"/>
  <c r="I111" i="2"/>
  <c r="E271" i="2"/>
  <c r="I236" i="2"/>
  <c r="I210" i="2"/>
  <c r="F135" i="2"/>
  <c r="J276" i="2"/>
  <c r="I175" i="2"/>
  <c r="I172" i="2"/>
  <c r="G104" i="2"/>
  <c r="L243" i="2"/>
  <c r="E236" i="2"/>
  <c r="I104" i="2"/>
  <c r="J135" i="2"/>
  <c r="K304" i="2"/>
  <c r="G135" i="2"/>
  <c r="M271" i="2"/>
  <c r="L309" i="2"/>
  <c r="H241" i="2"/>
  <c r="M300" i="2"/>
  <c r="G241" i="2"/>
  <c r="H300" i="2"/>
  <c r="L137" i="2"/>
  <c r="K210" i="2"/>
  <c r="K142" i="2"/>
  <c r="J238" i="2"/>
  <c r="H203" i="2"/>
  <c r="M432" i="2"/>
  <c r="L267" i="2"/>
  <c r="N203" i="2"/>
  <c r="G203" i="2"/>
  <c r="I309" i="2"/>
  <c r="K168" i="2"/>
  <c r="N304" i="2"/>
  <c r="I142" i="2"/>
  <c r="H236" i="2"/>
  <c r="F172" i="2"/>
  <c r="F267" i="2"/>
  <c r="M333" i="2"/>
  <c r="H234" i="2"/>
  <c r="L203" i="2"/>
  <c r="H168" i="2"/>
  <c r="G144" i="2"/>
  <c r="M210" i="2"/>
  <c r="K276" i="2"/>
  <c r="K139" i="2"/>
  <c r="G177" i="2"/>
  <c r="F210" i="2"/>
  <c r="J139" i="2"/>
  <c r="L201" i="2"/>
  <c r="G236" i="2"/>
  <c r="K241" i="2"/>
  <c r="G139" i="2"/>
  <c r="F175" i="2"/>
  <c r="M201" i="2"/>
  <c r="L144" i="2"/>
  <c r="G234" i="2"/>
  <c r="K269" i="2"/>
  <c r="N269" i="2"/>
  <c r="H142" i="2"/>
  <c r="I208" i="2"/>
  <c r="I144" i="2"/>
  <c r="H208" i="2"/>
  <c r="L139" i="2"/>
  <c r="N135" i="2"/>
  <c r="I337" i="2"/>
  <c r="D203" i="2"/>
  <c r="J269" i="2"/>
  <c r="H135" i="2"/>
  <c r="H210" i="2"/>
  <c r="K144" i="2"/>
  <c r="F139" i="2"/>
  <c r="F238" i="2"/>
  <c r="M203" i="2"/>
  <c r="I168" i="2"/>
  <c r="E302" i="2"/>
  <c r="G208" i="2"/>
  <c r="K208" i="2"/>
  <c r="F243" i="2"/>
  <c r="I238" i="2"/>
  <c r="L177" i="2"/>
  <c r="F241" i="2"/>
  <c r="N175" i="2"/>
  <c r="K234" i="2"/>
  <c r="F170" i="2"/>
  <c r="E175" i="2"/>
  <c r="N243" i="2"/>
  <c r="L403" i="2"/>
  <c r="E276" i="2"/>
  <c r="J241" i="2"/>
  <c r="D201" i="2"/>
  <c r="M175" i="2"/>
  <c r="L304" i="2"/>
  <c r="J177" i="2"/>
  <c r="E201" i="2"/>
  <c r="D399" i="2"/>
  <c r="M302" i="2"/>
  <c r="M335" i="2"/>
  <c r="E168" i="2"/>
  <c r="E177" i="2"/>
  <c r="L269" i="2"/>
  <c r="G401" i="2"/>
  <c r="H175" i="2"/>
  <c r="M309" i="2"/>
  <c r="L172" i="2"/>
  <c r="G309" i="2"/>
  <c r="D142" i="2"/>
  <c r="I170" i="2"/>
  <c r="N111" i="2"/>
  <c r="N236" i="2"/>
  <c r="H205" i="2"/>
  <c r="H408" i="2"/>
  <c r="L302" i="2"/>
  <c r="E111" i="2"/>
  <c r="J267" i="2"/>
  <c r="I271" i="2"/>
  <c r="G271" i="2"/>
  <c r="L271" i="2"/>
  <c r="K177" i="2"/>
  <c r="E241" i="2"/>
  <c r="G403" i="2"/>
  <c r="G269" i="2"/>
  <c r="G300" i="2"/>
  <c r="E309" i="2"/>
  <c r="N309" i="2"/>
  <c r="N201" i="2"/>
  <c r="N208" i="2"/>
  <c r="E399" i="2"/>
  <c r="J210" i="2"/>
  <c r="F111" i="2"/>
  <c r="M172" i="2"/>
  <c r="H111" i="2"/>
  <c r="N137" i="2"/>
  <c r="L236" i="2"/>
  <c r="H276" i="2"/>
  <c r="I135" i="2"/>
  <c r="L208" i="2"/>
  <c r="K302" i="2"/>
  <c r="H335" i="2"/>
  <c r="G111" i="2"/>
  <c r="F205" i="2"/>
  <c r="M436" i="2"/>
  <c r="F201" i="2"/>
  <c r="I335" i="2"/>
  <c r="F177" i="2"/>
  <c r="K236" i="2"/>
  <c r="J401" i="2"/>
  <c r="F142" i="2"/>
  <c r="D137" i="2"/>
  <c r="J234" i="2"/>
  <c r="L205" i="2"/>
  <c r="L168" i="2"/>
  <c r="L276" i="2"/>
  <c r="L408" i="2"/>
  <c r="M205" i="2"/>
  <c r="M269" i="2"/>
  <c r="H309" i="2"/>
  <c r="L111" i="2"/>
  <c r="J172" i="2"/>
  <c r="L142" i="2"/>
  <c r="F269" i="2"/>
  <c r="M139" i="2"/>
  <c r="E238" i="2"/>
  <c r="H139" i="2"/>
  <c r="M234" i="2"/>
  <c r="K267" i="2"/>
  <c r="L241" i="2"/>
  <c r="I276" i="2"/>
  <c r="I234" i="2"/>
  <c r="I269" i="2"/>
  <c r="K309" i="2"/>
  <c r="J271" i="2"/>
  <c r="M342" i="2"/>
  <c r="J208" i="2"/>
  <c r="F144" i="2"/>
  <c r="L170" i="2"/>
  <c r="G137" i="2"/>
  <c r="G168" i="2"/>
  <c r="K238" i="2"/>
  <c r="H177" i="2"/>
  <c r="N271" i="2"/>
  <c r="N302" i="2"/>
  <c r="M208" i="2"/>
  <c r="E205" i="2"/>
  <c r="L234" i="2"/>
  <c r="D111" i="2"/>
  <c r="H403" i="2"/>
  <c r="K172" i="2"/>
  <c r="E210" i="2"/>
  <c r="D144" i="2"/>
  <c r="L399" i="2"/>
  <c r="D205" i="2"/>
  <c r="N170" i="2"/>
  <c r="E243" i="2"/>
  <c r="F432" i="2"/>
  <c r="M238" i="2"/>
  <c r="N168" i="2"/>
  <c r="H271" i="2"/>
  <c r="K135" i="2"/>
  <c r="E304" i="2"/>
  <c r="N142" i="2"/>
  <c r="G243" i="2"/>
  <c r="I403" i="2"/>
  <c r="I137" i="2"/>
  <c r="E144" i="2"/>
  <c r="M177" i="2"/>
  <c r="K111" i="2"/>
  <c r="D241" i="2"/>
  <c r="H267" i="2"/>
  <c r="H238" i="2"/>
  <c r="K243" i="2"/>
  <c r="F399" i="2"/>
  <c r="M111" i="2"/>
  <c r="F236" i="2"/>
  <c r="G205" i="2"/>
  <c r="H399" i="2"/>
  <c r="N172" i="2"/>
  <c r="E370" i="2"/>
  <c r="I267" i="2"/>
  <c r="J144" i="2"/>
  <c r="D210" i="2"/>
  <c r="J170" i="2"/>
  <c r="I203" i="2"/>
  <c r="M137" i="2"/>
  <c r="N300" i="2"/>
  <c r="D208" i="2"/>
  <c r="O208" i="2" s="1"/>
  <c r="J243" i="2"/>
  <c r="M144" i="2"/>
  <c r="K175" i="2"/>
  <c r="H333" i="2"/>
  <c r="J236" i="2"/>
  <c r="F168" i="2"/>
  <c r="J168" i="2"/>
  <c r="H201" i="2"/>
  <c r="J142" i="2"/>
  <c r="J137" i="2"/>
  <c r="J203" i="2"/>
  <c r="I243" i="2"/>
  <c r="M276" i="2"/>
  <c r="E234" i="2"/>
  <c r="E170" i="2"/>
  <c r="G304" i="2"/>
  <c r="H243" i="2"/>
  <c r="N205" i="2"/>
  <c r="G170" i="2"/>
  <c r="H401" i="2"/>
  <c r="H304" i="2"/>
  <c r="M304" i="2"/>
  <c r="K300" i="2"/>
  <c r="N342" i="2"/>
  <c r="K170" i="2"/>
  <c r="K137" i="2"/>
  <c r="L175" i="2"/>
  <c r="F276" i="2"/>
  <c r="N210" i="2"/>
  <c r="H170" i="2"/>
  <c r="G172" i="2"/>
  <c r="K203" i="2"/>
  <c r="E139" i="2"/>
  <c r="G210" i="2"/>
  <c r="M135" i="2"/>
  <c r="I304" i="2"/>
  <c r="E137" i="2"/>
  <c r="H269" i="2"/>
  <c r="N276" i="2"/>
  <c r="M168" i="2"/>
  <c r="L300" i="2"/>
  <c r="G175" i="2"/>
  <c r="G142" i="2"/>
  <c r="I201" i="2"/>
  <c r="E172" i="2"/>
  <c r="E300" i="2"/>
  <c r="M170" i="2"/>
  <c r="J201" i="2"/>
  <c r="N144" i="2"/>
  <c r="E203" i="2"/>
  <c r="I205" i="2"/>
  <c r="I408" i="2"/>
  <c r="L210" i="2"/>
  <c r="D139" i="2"/>
  <c r="D335" i="2"/>
  <c r="D172" i="2"/>
  <c r="O172" i="2" s="1"/>
  <c r="E267" i="2"/>
  <c r="K271" i="2"/>
  <c r="D104" i="2"/>
  <c r="G276" i="2"/>
  <c r="L238" i="2"/>
  <c r="J408" i="2"/>
  <c r="I241" i="2"/>
  <c r="O104" i="2" l="1"/>
  <c r="O137" i="2"/>
  <c r="O139" i="2"/>
  <c r="O241" i="2"/>
  <c r="O205" i="2"/>
  <c r="O201" i="2"/>
  <c r="O203" i="2"/>
  <c r="O210" i="2"/>
  <c r="O144" i="2"/>
  <c r="O111" i="2"/>
  <c r="O175" i="2"/>
  <c r="O142" i="2"/>
  <c r="E432" i="2"/>
  <c r="J403" i="2"/>
  <c r="I399" i="2"/>
  <c r="E375" i="2"/>
  <c r="D243" i="2"/>
  <c r="O243" i="2" s="1"/>
  <c r="D135" i="2"/>
  <c r="O135" i="2" s="1"/>
  <c r="D269" i="2"/>
  <c r="O269" i="2" s="1"/>
  <c r="D234" i="2"/>
  <c r="O234" i="2" s="1"/>
  <c r="D177" i="2"/>
  <c r="O177" i="2" s="1"/>
  <c r="D238" i="2"/>
  <c r="O238" i="2" s="1"/>
  <c r="D168" i="2"/>
  <c r="O168" i="2" s="1"/>
  <c r="G302" i="2"/>
  <c r="D337" i="2"/>
  <c r="I342" i="2"/>
  <c r="D236" i="2"/>
  <c r="O236" i="2" s="1"/>
  <c r="D271" i="2"/>
  <c r="O271" i="2" s="1"/>
  <c r="D276" i="2"/>
  <c r="O276" i="2" s="1"/>
  <c r="D267" i="2"/>
  <c r="O267" i="2" s="1"/>
  <c r="D170" i="2"/>
  <c r="O170" i="2" s="1"/>
  <c r="H302" i="2"/>
  <c r="F408" i="2"/>
  <c r="F109" i="2"/>
  <c r="F403" i="2"/>
  <c r="F434" i="2"/>
  <c r="N432" i="2"/>
  <c r="K401" i="2"/>
  <c r="K399" i="2"/>
  <c r="F436" i="2"/>
  <c r="K403" i="2"/>
  <c r="K408" i="2"/>
  <c r="N109" i="2"/>
  <c r="E434" i="2"/>
  <c r="M441" i="2"/>
  <c r="E436" i="2"/>
  <c r="L436" i="2"/>
  <c r="L432" i="2"/>
  <c r="E441" i="2"/>
  <c r="M434" i="2"/>
  <c r="K434" i="2"/>
  <c r="M109" i="2"/>
  <c r="N333" i="2"/>
  <c r="N337" i="2"/>
  <c r="D342" i="2"/>
  <c r="N335" i="2"/>
  <c r="D333" i="2"/>
  <c r="E366" i="2"/>
  <c r="E368" i="2"/>
  <c r="L337" i="2"/>
  <c r="D302" i="2"/>
  <c r="L342" i="2"/>
  <c r="G399" i="2"/>
  <c r="L335" i="2"/>
  <c r="L106" i="2"/>
  <c r="I366" i="2"/>
  <c r="E408" i="2"/>
  <c r="E401" i="2"/>
  <c r="E403" i="2"/>
  <c r="G335" i="2"/>
  <c r="I300" i="2"/>
  <c r="I302" i="2"/>
  <c r="J441" i="2"/>
  <c r="J109" i="2"/>
  <c r="K333" i="2"/>
  <c r="K106" i="2"/>
  <c r="G106" i="2"/>
  <c r="M399" i="2"/>
  <c r="J432" i="2"/>
  <c r="J337" i="2"/>
  <c r="J106" i="2"/>
  <c r="D403" i="2"/>
  <c r="D408" i="2"/>
  <c r="H109" i="2"/>
  <c r="F401" i="2"/>
  <c r="J399" i="2"/>
  <c r="I368" i="2"/>
  <c r="G408" i="2"/>
  <c r="H337" i="2"/>
  <c r="N106" i="2"/>
  <c r="F106" i="2"/>
  <c r="M106" i="2"/>
  <c r="E337" i="2"/>
  <c r="D106" i="2"/>
  <c r="I109" i="2"/>
  <c r="F309" i="2"/>
  <c r="D401" i="2"/>
  <c r="M408" i="2"/>
  <c r="H106" i="2"/>
  <c r="F333" i="2"/>
  <c r="G436" i="2"/>
  <c r="O106" i="2" l="1"/>
  <c r="O109" i="2"/>
  <c r="G307" i="2"/>
  <c r="D307" i="2"/>
  <c r="N307" i="2"/>
  <c r="H307" i="2"/>
  <c r="L307" i="2"/>
  <c r="I307" i="2"/>
  <c r="K307" i="2"/>
  <c r="M307" i="2"/>
  <c r="E307" i="2"/>
  <c r="N406" i="2"/>
  <c r="L406" i="2"/>
  <c r="D406" i="2"/>
  <c r="I406" i="2"/>
  <c r="H406" i="2"/>
  <c r="G406" i="2"/>
  <c r="M406" i="2"/>
  <c r="K406" i="2"/>
  <c r="E406" i="2"/>
  <c r="J406" i="2"/>
  <c r="F406" i="2"/>
  <c r="E274" i="2"/>
  <c r="D274" i="2"/>
  <c r="K274" i="2"/>
  <c r="N274" i="2"/>
  <c r="L274" i="2"/>
  <c r="F274" i="2"/>
  <c r="M274" i="2"/>
  <c r="I274" i="2"/>
  <c r="J274" i="2"/>
  <c r="H274" i="2"/>
  <c r="G274" i="2"/>
  <c r="K432" i="2"/>
  <c r="N441" i="2"/>
  <c r="N436" i="2"/>
  <c r="N434" i="2"/>
  <c r="K441" i="2"/>
  <c r="K436" i="2"/>
  <c r="L441" i="2"/>
  <c r="L434" i="2"/>
  <c r="E342" i="2"/>
  <c r="L333" i="2"/>
  <c r="E333" i="2"/>
  <c r="O333" i="2" s="1"/>
  <c r="D432" i="2"/>
  <c r="D441" i="2"/>
  <c r="D436" i="2"/>
  <c r="D434" i="2"/>
  <c r="J309" i="2"/>
  <c r="J307" i="2"/>
  <c r="J300" i="2"/>
  <c r="F335" i="2"/>
  <c r="F337" i="2"/>
  <c r="O337" i="2" s="1"/>
  <c r="N408" i="2"/>
  <c r="O408" i="2" s="1"/>
  <c r="N403" i="2"/>
  <c r="N401" i="2"/>
  <c r="N399" i="2"/>
  <c r="O399" i="2" s="1"/>
  <c r="I432" i="2"/>
  <c r="I436" i="2"/>
  <c r="I434" i="2"/>
  <c r="I441" i="2"/>
  <c r="D300" i="2"/>
  <c r="O300" i="2" s="1"/>
  <c r="D304" i="2"/>
  <c r="G342" i="2"/>
  <c r="G337" i="2"/>
  <c r="G333" i="2"/>
  <c r="K342" i="2"/>
  <c r="K337" i="2"/>
  <c r="K335" i="2"/>
  <c r="F304" i="2"/>
  <c r="F307" i="2"/>
  <c r="F300" i="2"/>
  <c r="F302" i="2"/>
  <c r="H432" i="2"/>
  <c r="F342" i="2"/>
  <c r="E335" i="2"/>
  <c r="O335" i="2" s="1"/>
  <c r="G434" i="2"/>
  <c r="G432" i="2"/>
  <c r="J304" i="2"/>
  <c r="H434" i="2"/>
  <c r="H436" i="2"/>
  <c r="J434" i="2"/>
  <c r="J436" i="2"/>
  <c r="J333" i="2"/>
  <c r="J335" i="2"/>
  <c r="J342" i="2"/>
  <c r="G441" i="2"/>
  <c r="M403" i="2"/>
  <c r="O403" i="2" s="1"/>
  <c r="H441" i="2"/>
  <c r="I375" i="2"/>
  <c r="I370" i="2"/>
  <c r="D309" i="2"/>
  <c r="M401" i="2"/>
  <c r="O401" i="2" s="1"/>
  <c r="J302" i="2"/>
  <c r="O302" i="2" s="1"/>
  <c r="O432" i="2" l="1"/>
  <c r="O434" i="2"/>
  <c r="O304" i="2"/>
  <c r="O436" i="2"/>
  <c r="O441" i="2"/>
  <c r="O342" i="2"/>
  <c r="O309" i="2"/>
  <c r="M340" i="2"/>
  <c r="D340" i="2"/>
  <c r="K340" i="2"/>
  <c r="G340" i="2"/>
  <c r="E340" i="2"/>
  <c r="J340" i="2"/>
  <c r="L340" i="2"/>
  <c r="I340" i="2"/>
  <c r="F340" i="2"/>
  <c r="H340" i="2"/>
  <c r="N340" i="2"/>
  <c r="C274" i="2"/>
  <c r="O274" i="2" s="1"/>
  <c r="F439" i="2"/>
  <c r="L439" i="2"/>
  <c r="J439" i="2"/>
  <c r="N439" i="2"/>
  <c r="M439" i="2"/>
  <c r="E439" i="2"/>
  <c r="H439" i="2"/>
  <c r="K439" i="2"/>
  <c r="I439" i="2"/>
  <c r="G439" i="2"/>
  <c r="D439" i="2"/>
  <c r="C406" i="2"/>
  <c r="O406" i="2" s="1"/>
  <c r="C307" i="2"/>
  <c r="O307" i="2" s="1"/>
  <c r="N366" i="2"/>
  <c r="N375" i="2"/>
  <c r="N368" i="2"/>
  <c r="N370" i="2"/>
  <c r="G366" i="2"/>
  <c r="G368" i="2"/>
  <c r="G370" i="2"/>
  <c r="G375" i="2"/>
  <c r="L366" i="2"/>
  <c r="L375" i="2"/>
  <c r="L368" i="2"/>
  <c r="L370" i="2"/>
  <c r="K370" i="2"/>
  <c r="K375" i="2"/>
  <c r="K366" i="2"/>
  <c r="K368" i="2"/>
  <c r="D375" i="2"/>
  <c r="D368" i="2"/>
  <c r="D366" i="2"/>
  <c r="D370" i="2"/>
  <c r="O370" i="2" s="1"/>
  <c r="F375" i="2"/>
  <c r="F366" i="2"/>
  <c r="F370" i="2"/>
  <c r="F368" i="2"/>
  <c r="J375" i="2"/>
  <c r="J370" i="2"/>
  <c r="J366" i="2"/>
  <c r="J368" i="2"/>
  <c r="M368" i="2"/>
  <c r="M375" i="2"/>
  <c r="M370" i="2"/>
  <c r="M366" i="2"/>
  <c r="H366" i="2"/>
  <c r="H370" i="2"/>
  <c r="H375" i="2"/>
  <c r="H368" i="2"/>
  <c r="O366" i="2" l="1"/>
  <c r="O368" i="2"/>
  <c r="O375" i="2"/>
  <c r="C340" i="2"/>
  <c r="O340" i="2" s="1"/>
  <c r="C439" i="2"/>
  <c r="O439" i="2" s="1"/>
  <c r="F373" i="2"/>
  <c r="E373" i="2"/>
  <c r="N373" i="2"/>
  <c r="M373" i="2"/>
  <c r="D373" i="2"/>
  <c r="I373" i="2"/>
  <c r="K373" i="2"/>
  <c r="G373" i="2"/>
  <c r="J373" i="2"/>
  <c r="H373" i="2"/>
  <c r="L373" i="2"/>
  <c r="C373" i="2" l="1"/>
  <c r="O373" i="2" s="1"/>
  <c r="C109" i="11"/>
  <c r="F109" i="11"/>
  <c r="H109" i="11"/>
  <c r="M109" i="11"/>
  <c r="E109" i="11"/>
  <c r="I109" i="11"/>
  <c r="K109" i="11"/>
  <c r="J109" i="11"/>
  <c r="N109" i="11"/>
  <c r="L109" i="11"/>
  <c r="G109" i="11"/>
  <c r="D109" i="11"/>
  <c r="O109" i="11" l="1"/>
  <c r="C208" i="11"/>
  <c r="C179" i="11"/>
  <c r="C113" i="11"/>
  <c r="C210" i="11"/>
  <c r="C144" i="11"/>
  <c r="C184" i="11"/>
  <c r="C316" i="11"/>
  <c r="C377" i="11"/>
  <c r="C382" i="11"/>
  <c r="C215" i="11"/>
  <c r="C142" i="11"/>
  <c r="C307" i="11"/>
  <c r="C311" i="11"/>
  <c r="C283" i="11"/>
  <c r="C344" i="11"/>
  <c r="C342" i="11"/>
  <c r="C118" i="11"/>
  <c r="C217" i="11"/>
  <c r="C340" i="11"/>
  <c r="C347" i="11"/>
  <c r="C309" i="11"/>
  <c r="C111" i="11"/>
  <c r="C443" i="11"/>
  <c r="C408" i="11"/>
  <c r="C182" i="11"/>
  <c r="C349" i="11"/>
  <c r="C245" i="11"/>
  <c r="C243" i="11"/>
  <c r="O245" i="11" l="1"/>
  <c r="C380" i="11"/>
  <c r="C149" i="11"/>
  <c r="C314" i="11"/>
  <c r="C116" i="11"/>
  <c r="C413" i="11"/>
  <c r="C373" i="11"/>
  <c r="C446" i="11"/>
  <c r="C375" i="11"/>
  <c r="C415" i="11"/>
  <c r="C146" i="11"/>
  <c r="C278" i="11"/>
  <c r="C406" i="11"/>
  <c r="C248" i="11"/>
  <c r="C151" i="11"/>
  <c r="C241" i="11"/>
  <c r="C281" i="11"/>
  <c r="C410" i="11"/>
  <c r="C274" i="11"/>
  <c r="C441" i="11"/>
  <c r="C439" i="11"/>
  <c r="C276" i="11"/>
  <c r="C177" i="11"/>
  <c r="C448" i="11"/>
  <c r="C250" i="11"/>
  <c r="C175" i="11"/>
  <c r="C212" i="11"/>
  <c r="H111" i="11"/>
  <c r="H415" i="11"/>
  <c r="L111" i="11"/>
  <c r="H283" i="11"/>
  <c r="M111" i="11"/>
  <c r="D382" i="11"/>
  <c r="I316" i="11"/>
  <c r="M113" i="11"/>
  <c r="D408" i="11"/>
  <c r="O408" i="11" s="1"/>
  <c r="J111" i="11"/>
  <c r="I111" i="11"/>
  <c r="M278" i="11"/>
  <c r="F375" i="11"/>
  <c r="N311" i="11"/>
  <c r="F212" i="11"/>
  <c r="J380" i="11"/>
  <c r="K111" i="11"/>
  <c r="K439" i="11"/>
  <c r="H208" i="11"/>
  <c r="G111" i="11"/>
  <c r="F408" i="11"/>
  <c r="N111" i="11"/>
  <c r="F208" i="11"/>
  <c r="M184" i="11"/>
  <c r="E377" i="11"/>
  <c r="N177" i="11"/>
  <c r="J309" i="11"/>
  <c r="M377" i="11"/>
  <c r="G116" i="11"/>
  <c r="E243" i="11"/>
  <c r="D344" i="11"/>
  <c r="O344" i="11" s="1"/>
  <c r="I373" i="11"/>
  <c r="F111" i="11"/>
  <c r="H307" i="11"/>
  <c r="L146" i="11"/>
  <c r="F413" i="11"/>
  <c r="I340" i="11"/>
  <c r="J281" i="11"/>
  <c r="J311" i="11"/>
  <c r="I278" i="11"/>
  <c r="K276" i="11"/>
  <c r="J316" i="11"/>
  <c r="I448" i="11"/>
  <c r="N217" i="11"/>
  <c r="E179" i="11"/>
  <c r="E413" i="11"/>
  <c r="F406" i="11"/>
  <c r="H184" i="11"/>
  <c r="I241" i="11"/>
  <c r="F415" i="11"/>
  <c r="J210" i="11"/>
  <c r="J212" i="11"/>
  <c r="N446" i="11"/>
  <c r="G311" i="11"/>
  <c r="N347" i="11"/>
  <c r="L113" i="11"/>
  <c r="F182" i="11"/>
  <c r="L344" i="11"/>
  <c r="F446" i="11"/>
  <c r="L406" i="11"/>
  <c r="I408" i="11"/>
  <c r="G241" i="11"/>
  <c r="K149" i="11"/>
  <c r="M116" i="11"/>
  <c r="N208" i="11"/>
  <c r="H311" i="11"/>
  <c r="L311" i="11"/>
  <c r="G146" i="11"/>
  <c r="K413" i="11"/>
  <c r="H250" i="11"/>
  <c r="N278" i="11"/>
  <c r="M149" i="11"/>
  <c r="H342" i="11"/>
  <c r="I309" i="11"/>
  <c r="E111" i="11"/>
  <c r="D217" i="11"/>
  <c r="N142" i="11"/>
  <c r="K177" i="11"/>
  <c r="H182" i="11"/>
  <c r="G314" i="11"/>
  <c r="D311" i="11"/>
  <c r="L307" i="11"/>
  <c r="J274" i="11"/>
  <c r="E316" i="11"/>
  <c r="F309" i="11"/>
  <c r="M243" i="11"/>
  <c r="L241" i="11"/>
  <c r="K340" i="11"/>
  <c r="D149" i="11"/>
  <c r="I439" i="11"/>
  <c r="M406" i="11"/>
  <c r="N241" i="11"/>
  <c r="N210" i="11"/>
  <c r="E380" i="11"/>
  <c r="E210" i="11"/>
  <c r="H380" i="11"/>
  <c r="K344" i="11"/>
  <c r="D175" i="11"/>
  <c r="N184" i="11"/>
  <c r="K316" i="11"/>
  <c r="I208" i="11"/>
  <c r="L283" i="11"/>
  <c r="F340" i="11"/>
  <c r="K311" i="11"/>
  <c r="I184" i="11"/>
  <c r="L408" i="11"/>
  <c r="F118" i="11"/>
  <c r="I210" i="11"/>
  <c r="L245" i="11"/>
  <c r="G113" i="11"/>
  <c r="D144" i="11"/>
  <c r="O144" i="11" s="1"/>
  <c r="N373" i="11"/>
  <c r="H217" i="11"/>
  <c r="N448" i="11"/>
  <c r="H151" i="11"/>
  <c r="J382" i="11"/>
  <c r="H142" i="11"/>
  <c r="F342" i="11"/>
  <c r="N276" i="11"/>
  <c r="L415" i="11"/>
  <c r="L149" i="11"/>
  <c r="J413" i="11"/>
  <c r="N342" i="11"/>
  <c r="F347" i="11"/>
  <c r="E408" i="11"/>
  <c r="M349" i="11"/>
  <c r="F142" i="11"/>
  <c r="M408" i="11"/>
  <c r="E175" i="11"/>
  <c r="I377" i="11"/>
  <c r="D116" i="11"/>
  <c r="J144" i="11"/>
  <c r="M382" i="11"/>
  <c r="G307" i="11"/>
  <c r="J349" i="11"/>
  <c r="M373" i="11"/>
  <c r="L184" i="11"/>
  <c r="N144" i="11"/>
  <c r="G215" i="11"/>
  <c r="H377" i="11"/>
  <c r="D316" i="11"/>
  <c r="K382" i="11"/>
  <c r="K410" i="11"/>
  <c r="J344" i="11"/>
  <c r="G377" i="11"/>
  <c r="D281" i="11"/>
  <c r="E349" i="11"/>
  <c r="G344" i="11"/>
  <c r="N415" i="11"/>
  <c r="J217" i="11"/>
  <c r="I146" i="11"/>
  <c r="K380" i="11"/>
  <c r="H144" i="11"/>
  <c r="K441" i="11"/>
  <c r="D210" i="11"/>
  <c r="O210" i="11" s="1"/>
  <c r="D113" i="11"/>
  <c r="O113" i="11" s="1"/>
  <c r="M215" i="11"/>
  <c r="F113" i="11"/>
  <c r="G408" i="11"/>
  <c r="D349" i="11"/>
  <c r="N149" i="11"/>
  <c r="M314" i="11"/>
  <c r="H276" i="11"/>
  <c r="G179" i="11"/>
  <c r="O179" i="11" s="1"/>
  <c r="K146" i="11"/>
  <c r="I177" i="11"/>
  <c r="F307" i="11"/>
  <c r="M413" i="11"/>
  <c r="K406" i="11"/>
  <c r="M175" i="11"/>
  <c r="D406" i="11"/>
  <c r="M208" i="11"/>
  <c r="I215" i="11"/>
  <c r="G347" i="11"/>
  <c r="M443" i="11"/>
  <c r="E182" i="11"/>
  <c r="K377" i="11"/>
  <c r="E278" i="11"/>
  <c r="I415" i="11"/>
  <c r="K274" i="11"/>
  <c r="D380" i="11"/>
  <c r="J151" i="11"/>
  <c r="F248" i="11"/>
  <c r="H215" i="11"/>
  <c r="J208" i="11"/>
  <c r="J283" i="11"/>
  <c r="F380" i="11"/>
  <c r="I151" i="11"/>
  <c r="F250" i="11"/>
  <c r="K208" i="11"/>
  <c r="H146" i="11"/>
  <c r="F311" i="11"/>
  <c r="I144" i="11"/>
  <c r="M342" i="11"/>
  <c r="D309" i="11"/>
  <c r="O309" i="11" s="1"/>
  <c r="H349" i="11"/>
  <c r="G250" i="11"/>
  <c r="K415" i="11"/>
  <c r="M311" i="11"/>
  <c r="M118" i="11"/>
  <c r="D248" i="11"/>
  <c r="K217" i="11"/>
  <c r="L274" i="11"/>
  <c r="E342" i="11"/>
  <c r="F217" i="11"/>
  <c r="E410" i="11"/>
  <c r="G217" i="11"/>
  <c r="I274" i="11"/>
  <c r="E248" i="11"/>
  <c r="I413" i="11"/>
  <c r="I314" i="11"/>
  <c r="J340" i="11"/>
  <c r="F243" i="11"/>
  <c r="I283" i="11"/>
  <c r="G184" i="11"/>
  <c r="K182" i="11"/>
  <c r="N375" i="11"/>
  <c r="L243" i="11"/>
  <c r="D212" i="11"/>
  <c r="G410" i="11"/>
  <c r="J314" i="11"/>
  <c r="G406" i="11"/>
  <c r="J439" i="11"/>
  <c r="K250" i="11"/>
  <c r="K245" i="11"/>
  <c r="M344" i="11"/>
  <c r="E340" i="11"/>
  <c r="L215" i="11"/>
  <c r="J149" i="11"/>
  <c r="L410" i="11"/>
  <c r="L439" i="11"/>
  <c r="E215" i="11"/>
  <c r="I311" i="11"/>
  <c r="K142" i="11"/>
  <c r="L118" i="11"/>
  <c r="D118" i="11"/>
  <c r="J184" i="11"/>
  <c r="G175" i="11"/>
  <c r="D347" i="11"/>
  <c r="M283" i="11"/>
  <c r="D410" i="11"/>
  <c r="H375" i="11"/>
  <c r="H410" i="11"/>
  <c r="L248" i="11"/>
  <c r="F144" i="11"/>
  <c r="E314" i="11"/>
  <c r="F274" i="11"/>
  <c r="F344" i="11"/>
  <c r="M446" i="11"/>
  <c r="I406" i="11"/>
  <c r="H340" i="11"/>
  <c r="E347" i="11"/>
  <c r="F377" i="11"/>
  <c r="N274" i="11"/>
  <c r="K241" i="11"/>
  <c r="I243" i="11"/>
  <c r="K446" i="11"/>
  <c r="I116" i="11"/>
  <c r="L380" i="11"/>
  <c r="E146" i="11"/>
  <c r="K373" i="11"/>
  <c r="K113" i="11"/>
  <c r="J177" i="11"/>
  <c r="N283" i="11"/>
  <c r="N443" i="11"/>
  <c r="L413" i="11"/>
  <c r="I382" i="11"/>
  <c r="F151" i="11"/>
  <c r="M281" i="11"/>
  <c r="H118" i="11"/>
  <c r="F316" i="11"/>
  <c r="K309" i="11"/>
  <c r="I182" i="11"/>
  <c r="N441" i="11"/>
  <c r="E309" i="11"/>
  <c r="I349" i="11"/>
  <c r="L276" i="11"/>
  <c r="F149" i="11"/>
  <c r="J342" i="11"/>
  <c r="G342" i="11"/>
  <c r="E373" i="11"/>
  <c r="F210" i="11"/>
  <c r="G281" i="11"/>
  <c r="N215" i="11"/>
  <c r="I375" i="11"/>
  <c r="K314" i="11"/>
  <c r="G375" i="11"/>
  <c r="N113" i="11"/>
  <c r="K443" i="11"/>
  <c r="K243" i="11"/>
  <c r="L309" i="11"/>
  <c r="G177" i="11"/>
  <c r="G243" i="11"/>
  <c r="D375" i="11"/>
  <c r="E184" i="11"/>
  <c r="K179" i="11"/>
  <c r="N245" i="11"/>
  <c r="E177" i="11"/>
  <c r="I443" i="11"/>
  <c r="J276" i="11"/>
  <c r="L217" i="11"/>
  <c r="K151" i="11"/>
  <c r="J307" i="11"/>
  <c r="L382" i="11"/>
  <c r="G151" i="11"/>
  <c r="F177" i="11"/>
  <c r="H347" i="11"/>
  <c r="I248" i="11"/>
  <c r="J245" i="11"/>
  <c r="J142" i="11"/>
  <c r="H316" i="11"/>
  <c r="G380" i="11"/>
  <c r="D245" i="11"/>
  <c r="H210" i="11"/>
  <c r="M307" i="11"/>
  <c r="G382" i="11"/>
  <c r="G212" i="11"/>
  <c r="M340" i="11"/>
  <c r="L342" i="11"/>
  <c r="K347" i="11"/>
  <c r="M245" i="11"/>
  <c r="M217" i="11"/>
  <c r="L278" i="11"/>
  <c r="G142" i="11"/>
  <c r="M316" i="11"/>
  <c r="L182" i="11"/>
  <c r="E344" i="11"/>
  <c r="N413" i="11"/>
  <c r="H113" i="11"/>
  <c r="M415" i="11"/>
  <c r="E151" i="11"/>
  <c r="F439" i="11"/>
  <c r="L151" i="11"/>
  <c r="J241" i="11"/>
  <c r="H175" i="11"/>
  <c r="K342" i="11"/>
  <c r="F448" i="11"/>
  <c r="H116" i="11"/>
  <c r="H373" i="11"/>
  <c r="G274" i="11"/>
  <c r="M276" i="11"/>
  <c r="D276" i="11"/>
  <c r="J250" i="11"/>
  <c r="D342" i="11"/>
  <c r="O342" i="11" s="1"/>
  <c r="E375" i="11"/>
  <c r="M380" i="11"/>
  <c r="F241" i="11"/>
  <c r="I342" i="11"/>
  <c r="H179" i="11"/>
  <c r="F278" i="11"/>
  <c r="J182" i="11"/>
  <c r="N146" i="11"/>
  <c r="I281" i="11"/>
  <c r="E441" i="11"/>
  <c r="F215" i="11"/>
  <c r="L340" i="11"/>
  <c r="I410" i="11"/>
  <c r="H413" i="11"/>
  <c r="H408" i="11"/>
  <c r="I179" i="11"/>
  <c r="F175" i="11"/>
  <c r="F443" i="11"/>
  <c r="J278" i="11"/>
  <c r="M439" i="11"/>
  <c r="E118" i="11"/>
  <c r="L212" i="11"/>
  <c r="I142" i="11"/>
  <c r="E149" i="11"/>
  <c r="L349" i="11"/>
  <c r="N408" i="11"/>
  <c r="L314" i="11"/>
  <c r="L142" i="11"/>
  <c r="M151" i="11"/>
  <c r="J443" i="11"/>
  <c r="I245" i="11"/>
  <c r="N340" i="11"/>
  <c r="G309" i="11"/>
  <c r="I380" i="11"/>
  <c r="D413" i="11"/>
  <c r="E281" i="11"/>
  <c r="G149" i="11"/>
  <c r="E208" i="11"/>
  <c r="H177" i="11"/>
  <c r="E443" i="11"/>
  <c r="J179" i="11"/>
  <c r="I344" i="11"/>
  <c r="E283" i="11"/>
  <c r="L377" i="11"/>
  <c r="L373" i="11"/>
  <c r="I250" i="11"/>
  <c r="D243" i="11"/>
  <c r="O243" i="11" s="1"/>
  <c r="K215" i="11"/>
  <c r="N316" i="11"/>
  <c r="D307" i="11"/>
  <c r="O307" i="11" s="1"/>
  <c r="L446" i="11"/>
  <c r="H241" i="11"/>
  <c r="M177" i="11"/>
  <c r="M250" i="11"/>
  <c r="E245" i="11"/>
  <c r="N179" i="11"/>
  <c r="I446" i="11"/>
  <c r="G276" i="11"/>
  <c r="D182" i="11"/>
  <c r="D142" i="11"/>
  <c r="O142" i="11" s="1"/>
  <c r="G415" i="11"/>
  <c r="L210" i="11"/>
  <c r="M248" i="11"/>
  <c r="D340" i="11"/>
  <c r="O340" i="11" s="1"/>
  <c r="H406" i="11"/>
  <c r="H274" i="11"/>
  <c r="N281" i="11"/>
  <c r="E144" i="11"/>
  <c r="H245" i="11"/>
  <c r="N344" i="11"/>
  <c r="E217" i="11"/>
  <c r="J116" i="11"/>
  <c r="I441" i="11"/>
  <c r="L208" i="11"/>
  <c r="K212" i="11"/>
  <c r="J113" i="11"/>
  <c r="E382" i="11"/>
  <c r="M182" i="11"/>
  <c r="G182" i="11"/>
  <c r="J441" i="11"/>
  <c r="J377" i="11"/>
  <c r="D283" i="11"/>
  <c r="H212" i="11"/>
  <c r="H243" i="11"/>
  <c r="G245" i="11"/>
  <c r="E415" i="11"/>
  <c r="N406" i="11"/>
  <c r="K175" i="11"/>
  <c r="F184" i="11"/>
  <c r="F382" i="11"/>
  <c r="D241" i="11"/>
  <c r="G118" i="11"/>
  <c r="N175" i="11"/>
  <c r="H149" i="11"/>
  <c r="D215" i="11"/>
  <c r="N182" i="11"/>
  <c r="D146" i="11"/>
  <c r="D278" i="11"/>
  <c r="D250" i="11"/>
  <c r="N380" i="11"/>
  <c r="J410" i="11"/>
  <c r="M309" i="11"/>
  <c r="D179" i="11"/>
  <c r="E406" i="11"/>
  <c r="J243" i="11"/>
  <c r="L375" i="11"/>
  <c r="N250" i="11"/>
  <c r="E250" i="11"/>
  <c r="G373" i="11"/>
  <c r="M410" i="11"/>
  <c r="H382" i="11"/>
  <c r="I217" i="11"/>
  <c r="J448" i="11"/>
  <c r="N309" i="11"/>
  <c r="D373" i="11"/>
  <c r="K278" i="11"/>
  <c r="F179" i="11"/>
  <c r="K118" i="11"/>
  <c r="D208" i="11"/>
  <c r="O208" i="11" s="1"/>
  <c r="L177" i="11"/>
  <c r="J146" i="11"/>
  <c r="J375" i="11"/>
  <c r="M146" i="11"/>
  <c r="N248" i="11"/>
  <c r="E113" i="11"/>
  <c r="H248" i="11"/>
  <c r="L281" i="11"/>
  <c r="L347" i="11"/>
  <c r="J118" i="11"/>
  <c r="I307" i="11"/>
  <c r="N314" i="11"/>
  <c r="D415" i="11"/>
  <c r="I276" i="11"/>
  <c r="N212" i="11"/>
  <c r="G208" i="11"/>
  <c r="G316" i="11"/>
  <c r="F349" i="11"/>
  <c r="H281" i="11"/>
  <c r="E307" i="11"/>
  <c r="N382" i="11"/>
  <c r="F276" i="11"/>
  <c r="M441" i="11"/>
  <c r="E212" i="11"/>
  <c r="M274" i="11"/>
  <c r="N410" i="11"/>
  <c r="F116" i="11"/>
  <c r="E116" i="11"/>
  <c r="M375" i="11"/>
  <c r="K116" i="11"/>
  <c r="K184" i="11"/>
  <c r="N377" i="11"/>
  <c r="J415" i="11"/>
  <c r="L316" i="11"/>
  <c r="G144" i="11"/>
  <c r="K248" i="11"/>
  <c r="G210" i="11"/>
  <c r="F373" i="11"/>
  <c r="E142" i="11"/>
  <c r="M179" i="11"/>
  <c r="K144" i="11"/>
  <c r="K283" i="11"/>
  <c r="J347" i="11"/>
  <c r="H314" i="11"/>
  <c r="G283" i="11"/>
  <c r="K307" i="11"/>
  <c r="N439" i="11"/>
  <c r="F441" i="11"/>
  <c r="D151" i="11"/>
  <c r="F281" i="11"/>
  <c r="K408" i="11"/>
  <c r="F245" i="11"/>
  <c r="L250" i="11"/>
  <c r="G248" i="11"/>
  <c r="I149" i="11"/>
  <c r="G278" i="11"/>
  <c r="I212" i="11"/>
  <c r="K375" i="11"/>
  <c r="N151" i="11"/>
  <c r="D184" i="11"/>
  <c r="J406" i="11"/>
  <c r="K210" i="11"/>
  <c r="H278" i="11"/>
  <c r="M142" i="11"/>
  <c r="D177" i="11"/>
  <c r="F410" i="11"/>
  <c r="G413" i="11"/>
  <c r="E276" i="11"/>
  <c r="M448" i="11"/>
  <c r="F283" i="11"/>
  <c r="J446" i="11"/>
  <c r="J215" i="11"/>
  <c r="L116" i="11"/>
  <c r="D274" i="11"/>
  <c r="D314" i="11"/>
  <c r="L179" i="11"/>
  <c r="F146" i="11"/>
  <c r="M212" i="11"/>
  <c r="L443" i="11"/>
  <c r="J175" i="11"/>
  <c r="E311" i="11"/>
  <c r="O311" i="11" s="1"/>
  <c r="E274" i="11"/>
  <c r="H309" i="11"/>
  <c r="N349" i="11"/>
  <c r="I175" i="11"/>
  <c r="L144" i="11"/>
  <c r="E446" i="11"/>
  <c r="K281" i="11"/>
  <c r="D111" i="11"/>
  <c r="O111" i="11" s="1"/>
  <c r="F314" i="11"/>
  <c r="L175" i="11"/>
  <c r="H344" i="11"/>
  <c r="N307" i="11"/>
  <c r="D377" i="11"/>
  <c r="O377" i="11" s="1"/>
  <c r="G349" i="11"/>
  <c r="M144" i="11"/>
  <c r="M347" i="11"/>
  <c r="I118" i="11"/>
  <c r="E241" i="11"/>
  <c r="E439" i="11"/>
  <c r="K349" i="11"/>
  <c r="M241" i="11"/>
  <c r="N118" i="11"/>
  <c r="I347" i="11"/>
  <c r="M210" i="11"/>
  <c r="J248" i="11"/>
  <c r="N116" i="11"/>
  <c r="J408" i="11"/>
  <c r="I113" i="11"/>
  <c r="N243" i="11"/>
  <c r="J373" i="11"/>
  <c r="G340" i="11"/>
  <c r="E448" i="11"/>
  <c r="O212" i="11" l="1"/>
  <c r="O373" i="11"/>
  <c r="O182" i="11"/>
  <c r="O347" i="11"/>
  <c r="O175" i="11"/>
  <c r="O276" i="11"/>
  <c r="O410" i="11"/>
  <c r="O215" i="11"/>
  <c r="O177" i="11"/>
  <c r="O146" i="11"/>
  <c r="O406" i="11"/>
  <c r="O375" i="11"/>
  <c r="O274" i="11"/>
  <c r="O241" i="11"/>
  <c r="O278" i="11"/>
  <c r="O415" i="11"/>
  <c r="O382" i="11"/>
  <c r="O349" i="11"/>
  <c r="O316" i="11"/>
  <c r="O283" i="11"/>
  <c r="O250" i="11"/>
  <c r="O217" i="11"/>
  <c r="O184" i="11"/>
  <c r="O151" i="11"/>
  <c r="O118" i="11"/>
  <c r="O413" i="11"/>
  <c r="O380" i="11"/>
  <c r="O314" i="11"/>
  <c r="O281" i="11"/>
  <c r="O248" i="11"/>
  <c r="O149" i="11"/>
  <c r="O116" i="11"/>
  <c r="D441" i="11"/>
  <c r="D446" i="11"/>
  <c r="D448" i="11"/>
  <c r="D443" i="11"/>
  <c r="G446" i="11"/>
  <c r="D439" i="11"/>
  <c r="L441" i="11"/>
  <c r="K448" i="11"/>
  <c r="L448" i="11"/>
  <c r="H443" i="11" l="1"/>
  <c r="H448" i="11"/>
  <c r="H439" i="11"/>
  <c r="H446" i="11"/>
  <c r="O446" i="11" s="1"/>
  <c r="H441" i="11"/>
  <c r="G448" i="11"/>
  <c r="O448" i="11" s="1"/>
  <c r="G441" i="11"/>
  <c r="O441" i="11" s="1"/>
  <c r="G443" i="11"/>
  <c r="O443" i="11" s="1"/>
  <c r="G439" i="11"/>
  <c r="O439" i="11" s="1"/>
</calcChain>
</file>

<file path=xl/comments1.xml><?xml version="1.0" encoding="utf-8"?>
<comments xmlns="http://schemas.openxmlformats.org/spreadsheetml/2006/main">
  <authors>
    <author>Personal</author>
  </authors>
  <commentList>
    <comment ref="B10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4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7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0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3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7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0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3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7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0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3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comments10.xml><?xml version="1.0" encoding="utf-8"?>
<comments xmlns="http://schemas.openxmlformats.org/spreadsheetml/2006/main">
  <authors>
    <author>Personal</author>
  </authors>
  <commentList>
    <comment ref="B10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4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7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0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3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7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0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3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7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0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3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comments11.xml><?xml version="1.0" encoding="utf-8"?>
<comments xmlns="http://schemas.openxmlformats.org/spreadsheetml/2006/main">
  <authors>
    <author>Personal</author>
  </authors>
  <commentList>
    <comment ref="B12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5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9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2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5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9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2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5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8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2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5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comments12.xml><?xml version="1.0" encoding="utf-8"?>
<comments xmlns="http://schemas.openxmlformats.org/spreadsheetml/2006/main">
  <authors>
    <author>Personal</author>
  </authors>
  <commentList>
    <comment ref="B11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5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8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1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4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8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1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4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8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1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4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comments2.xml><?xml version="1.0" encoding="utf-8"?>
<comments xmlns="http://schemas.openxmlformats.org/spreadsheetml/2006/main">
  <authors>
    <author>Personal</author>
  </authors>
  <commentList>
    <comment ref="B11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4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7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1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4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7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0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4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7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0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4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comments3.xml><?xml version="1.0" encoding="utf-8"?>
<comments xmlns="http://schemas.openxmlformats.org/spreadsheetml/2006/main">
  <authors>
    <author>Personal</author>
  </authors>
  <commentList>
    <comment ref="B11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4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7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1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4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7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1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4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7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0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4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comments4.xml><?xml version="1.0" encoding="utf-8"?>
<comments xmlns="http://schemas.openxmlformats.org/spreadsheetml/2006/main">
  <authors>
    <author>Personal</author>
  </authors>
  <commentList>
    <comment ref="B12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5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8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2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5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8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2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5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8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1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5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comments5.xml><?xml version="1.0" encoding="utf-8"?>
<comments xmlns="http://schemas.openxmlformats.org/spreadsheetml/2006/main">
  <authors>
    <author>Personal</author>
  </authors>
  <commentList>
    <comment ref="B11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4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8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1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4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8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1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4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7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1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4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comments6.xml><?xml version="1.0" encoding="utf-8"?>
<comments xmlns="http://schemas.openxmlformats.org/spreadsheetml/2006/main">
  <authors>
    <author>Personal</author>
  </authors>
  <commentList>
    <comment ref="B12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6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9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2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6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9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2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5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9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2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5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comments7.xml><?xml version="1.0" encoding="utf-8"?>
<comments xmlns="http://schemas.openxmlformats.org/spreadsheetml/2006/main">
  <authors>
    <author>Personal</author>
  </authors>
  <commentList>
    <comment ref="B12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5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8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2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5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8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2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5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8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1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5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comments8.xml><?xml version="1.0" encoding="utf-8"?>
<comments xmlns="http://schemas.openxmlformats.org/spreadsheetml/2006/main">
  <authors>
    <author>Personal</author>
  </authors>
  <commentList>
    <comment ref="B11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4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7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0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4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7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0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4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7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0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4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comments9.xml><?xml version="1.0" encoding="utf-8"?>
<comments xmlns="http://schemas.openxmlformats.org/spreadsheetml/2006/main">
  <authors>
    <author>Personal</author>
  </authors>
  <commentList>
    <comment ref="B14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178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11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44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277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10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43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376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09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42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  <comment ref="B475" authorId="0" shapeId="0">
      <text>
        <r>
          <rPr>
            <b/>
            <sz val="9"/>
            <color indexed="81"/>
            <rFont val="Tahoma"/>
            <family val="2"/>
          </rPr>
          <t>Personal:</t>
        </r>
        <r>
          <rPr>
            <sz val="9"/>
            <color indexed="81"/>
            <rFont val="Tahoma"/>
            <family val="2"/>
          </rPr>
          <t xml:space="preserve">
CAUDAL PARA ITERAR</t>
        </r>
      </text>
    </comment>
  </commentList>
</comments>
</file>

<file path=xl/sharedStrings.xml><?xml version="1.0" encoding="utf-8"?>
<sst xmlns="http://schemas.openxmlformats.org/spreadsheetml/2006/main" count="5471" uniqueCount="228">
  <si>
    <t>_x000C_</t>
  </si>
  <si>
    <t>I D</t>
  </si>
  <si>
    <t>M  -</t>
  </si>
  <si>
    <t>STITUTO</t>
  </si>
  <si>
    <t>DE HIDRO</t>
  </si>
  <si>
    <t>LO</t>
  </si>
  <si>
    <t>GIA, ME</t>
  </si>
  <si>
    <t>OROLOGI</t>
  </si>
  <si>
    <t>A</t>
  </si>
  <si>
    <t>Y ESTUD</t>
  </si>
  <si>
    <t>OS AMBIE</t>
  </si>
  <si>
    <t>ALES</t>
  </si>
  <si>
    <t>ISTEMA D</t>
  </si>
  <si>
    <t>INFORMACI</t>
  </si>
  <si>
    <t>VA</t>
  </si>
  <si>
    <t>RES MIN</t>
  </si>
  <si>
    <t>MOS MENS</t>
  </si>
  <si>
    <t>LES DE</t>
  </si>
  <si>
    <t>UDALES</t>
  </si>
  <si>
    <t>m3/seg)</t>
  </si>
  <si>
    <t>NACIONA</t>
  </si>
  <si>
    <t>AMBIENTAL</t>
  </si>
  <si>
    <t>FE</t>
  </si>
  <si>
    <t>PROCES</t>
  </si>
  <si>
    <t>/17</t>
  </si>
  <si>
    <t>STACION</t>
  </si>
  <si>
    <t>0  PTE C</t>
  </si>
  <si>
    <t>NOAS</t>
  </si>
  <si>
    <t>LA</t>
  </si>
  <si>
    <t>TI</t>
  </si>
  <si>
    <t>EST</t>
  </si>
  <si>
    <t>LM</t>
  </si>
  <si>
    <t>DEPTO</t>
  </si>
  <si>
    <t>CES</t>
  </si>
  <si>
    <t>R</t>
  </si>
  <si>
    <t>FECHA-</t>
  </si>
  <si>
    <t>NSTALACI</t>
  </si>
  <si>
    <t>N   1965-A</t>
  </si>
  <si>
    <t>EN</t>
  </si>
  <si>
    <t>DAD</t>
  </si>
  <si>
    <t>01  IDEA</t>
  </si>
  <si>
    <t>MUNIC</t>
  </si>
  <si>
    <t>PIO  EL</t>
  </si>
  <si>
    <t>ASO</t>
  </si>
  <si>
    <t>USPENSIO</t>
  </si>
  <si>
    <t>EL</t>
  </si>
  <si>
    <t>s.n.m</t>
  </si>
  <si>
    <t>RE</t>
  </si>
  <si>
    <t>ONAL</t>
  </si>
  <si>
    <t>05  MAGD</t>
  </si>
  <si>
    <t>ENA</t>
  </si>
  <si>
    <t>CORRI</t>
  </si>
  <si>
    <t>NTE  CES</t>
  </si>
  <si>
    <t>******</t>
  </si>
  <si>
    <t>*******</t>
  </si>
  <si>
    <t>*</t>
  </si>
  <si>
    <t>********</t>
  </si>
  <si>
    <t>**********</t>
  </si>
  <si>
    <t>A#O</t>
  </si>
  <si>
    <t>ENERO</t>
  </si>
  <si>
    <t>FEBRE</t>
  </si>
  <si>
    <t>MARZO</t>
  </si>
  <si>
    <t>ABRIL</t>
  </si>
  <si>
    <t>MAYO</t>
  </si>
  <si>
    <t>JUNIO</t>
  </si>
  <si>
    <t>JULIO</t>
  </si>
  <si>
    <t>AGOST</t>
  </si>
  <si>
    <t>SEPTI</t>
  </si>
  <si>
    <t>OCTUB</t>
  </si>
  <si>
    <t>NOVIE</t>
  </si>
  <si>
    <t>DICIE</t>
  </si>
  <si>
    <t>VR ANUAL</t>
  </si>
  <si>
    <t>seco</t>
  </si>
  <si>
    <t>MEDIOS</t>
  </si>
  <si>
    <t>MAXIMO</t>
  </si>
  <si>
    <t>MINIMO</t>
  </si>
  <si>
    <t>0  RIONU</t>
  </si>
  <si>
    <t>VO</t>
  </si>
  <si>
    <t>BOL</t>
  </si>
  <si>
    <t>VAR</t>
  </si>
  <si>
    <t>N   1971-A</t>
  </si>
  <si>
    <t>PIO  ALT</t>
  </si>
  <si>
    <t>S DEL RO</t>
  </si>
  <si>
    <t>RIO</t>
  </si>
  <si>
    <t>02  ATLA</t>
  </si>
  <si>
    <t>ICO</t>
  </si>
  <si>
    <t>NTE  BZO</t>
  </si>
  <si>
    <t>QUITASOL</t>
  </si>
  <si>
    <t>0  CALAM</t>
  </si>
  <si>
    <t>N   1940-J</t>
  </si>
  <si>
    <t>PIO  CAL</t>
  </si>
  <si>
    <t>MAR</t>
  </si>
  <si>
    <t>NTE  MAG</t>
  </si>
  <si>
    <t>ALENA</t>
  </si>
  <si>
    <t>0  PTE S</t>
  </si>
  <si>
    <t>LGUERO</t>
  </si>
  <si>
    <t>LG</t>
  </si>
  <si>
    <t>N   1962-D</t>
  </si>
  <si>
    <t>PIO  VAL</t>
  </si>
  <si>
    <t>EDUPAR</t>
  </si>
  <si>
    <t>0  PTO R</t>
  </si>
  <si>
    <t>CO HDA</t>
  </si>
  <si>
    <t>MAG</t>
  </si>
  <si>
    <t>N   1967-J</t>
  </si>
  <si>
    <t>PIO  ARA</t>
  </si>
  <si>
    <t>ATACA</t>
  </si>
  <si>
    <t>NTE  FUN</t>
  </si>
  <si>
    <t>ACION</t>
  </si>
  <si>
    <t>0  FLORE</t>
  </si>
  <si>
    <t>LAS</t>
  </si>
  <si>
    <t>N   1962-O</t>
  </si>
  <si>
    <t>PIO  LA</t>
  </si>
  <si>
    <t>AZ</t>
  </si>
  <si>
    <t>RIAIMO</t>
  </si>
  <si>
    <t>0  MAGAN</t>
  </si>
  <si>
    <t>UE-ESPERAN</t>
  </si>
  <si>
    <t>N   1967-S</t>
  </si>
  <si>
    <t>PIO  MAG</t>
  </si>
  <si>
    <t>NGUE</t>
  </si>
  <si>
    <t>DE LOBA</t>
  </si>
  <si>
    <t>0  GRACI</t>
  </si>
  <si>
    <t>S A DIOS H</t>
  </si>
  <si>
    <t>N   1963-J</t>
  </si>
  <si>
    <t>PIO  CUR</t>
  </si>
  <si>
    <t>MANI</t>
  </si>
  <si>
    <t>NTE  ANI</t>
  </si>
  <si>
    <t>ITO</t>
  </si>
  <si>
    <t>0  CANTA</t>
  </si>
  <si>
    <t>LARO</t>
  </si>
  <si>
    <t>N   1963-M</t>
  </si>
  <si>
    <t>NTE  GAR</t>
  </si>
  <si>
    <t>PAL</t>
  </si>
  <si>
    <t>0  GANAD</t>
  </si>
  <si>
    <t>RIA CARIBE</t>
  </si>
  <si>
    <t>N   1965-M</t>
  </si>
  <si>
    <t>NTE  ARA</t>
  </si>
  <si>
    <t>0  FUNDA</t>
  </si>
  <si>
    <t>ION</t>
  </si>
  <si>
    <t>N   1958-A</t>
  </si>
  <si>
    <t>PIO  FUN</t>
  </si>
  <si>
    <t>0  MINA</t>
  </si>
  <si>
    <t>N   1969-D</t>
  </si>
  <si>
    <t>NTE  BAD</t>
  </si>
  <si>
    <t>LLO</t>
  </si>
  <si>
    <t>CODIGO</t>
  </si>
  <si>
    <t xml:space="preserve">NOMBRE DE LA ESTACIÓN </t>
  </si>
  <si>
    <t>ÁREA DE DRENAJE (km2)</t>
  </si>
  <si>
    <t>GRACIAS A DIOS HDA</t>
  </si>
  <si>
    <t>RIONUEVO</t>
  </si>
  <si>
    <t>MAGANGUE-ESPERANZA</t>
  </si>
  <si>
    <t>LA MINA</t>
  </si>
  <si>
    <t xml:space="preserve">LAS FLORES </t>
  </si>
  <si>
    <t>PTE SALGUERO</t>
  </si>
  <si>
    <t>CANTACLARO</t>
  </si>
  <si>
    <t>PTE CANOAS</t>
  </si>
  <si>
    <t>CALAMAR</t>
  </si>
  <si>
    <t>PTO RICO HDA</t>
  </si>
  <si>
    <t>FUNDACION</t>
  </si>
  <si>
    <t>GANADERIA CARIBE</t>
  </si>
  <si>
    <t>MES</t>
  </si>
  <si>
    <t>Q. MEDIO UNIT</t>
  </si>
  <si>
    <t>VR. ANUAL</t>
  </si>
  <si>
    <t>ENE</t>
  </si>
  <si>
    <t>FEB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</si>
  <si>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</si>
  <si>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</si>
  <si>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</si>
  <si>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</si>
  <si>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</si>
  <si>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</si>
  <si>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</si>
  <si>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</si>
  <si>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</si>
  <si>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NOMBRE ESTACION</t>
  </si>
  <si>
    <t xml:space="preserve">CAUDAL MEDIO MINIMO  MULTIANUAL (M3/S) </t>
  </si>
  <si>
    <t>ESTACIÓN</t>
  </si>
  <si>
    <t>ECUACION</t>
  </si>
  <si>
    <t>error</t>
  </si>
  <si>
    <t>MAGANGUE ESPERANZA</t>
  </si>
  <si>
    <t>promedio</t>
  </si>
  <si>
    <t>LAS FLORES</t>
  </si>
  <si>
    <t>AREA DRENAJE (Km2)</t>
  </si>
  <si>
    <t>IDEAM</t>
  </si>
  <si>
    <t>N PARA ITERAR</t>
  </si>
  <si>
    <t>n</t>
  </si>
  <si>
    <t>Q. calc</t>
  </si>
  <si>
    <t>Q. calc2</t>
  </si>
  <si>
    <t>GRACIAS A DIOS</t>
  </si>
  <si>
    <t>CAUDALES MEDIOS MINIMOS mensuales (m3/s)</t>
  </si>
  <si>
    <t>FUNDACIÓN</t>
  </si>
  <si>
    <t>CESAR</t>
  </si>
  <si>
    <t>BZO QUITASOL</t>
  </si>
  <si>
    <t>MAGDALENA</t>
  </si>
  <si>
    <t>MAGIRIAIMO</t>
  </si>
  <si>
    <t>BZO DE LOBA</t>
  </si>
  <si>
    <t>ANIMITO</t>
  </si>
  <si>
    <t>GARUPAL</t>
  </si>
  <si>
    <t>ARACATACA</t>
  </si>
  <si>
    <t>BADILLO</t>
  </si>
  <si>
    <t>LATITUD</t>
  </si>
  <si>
    <t>LONGITUD</t>
  </si>
  <si>
    <t>ELEVACION</t>
  </si>
  <si>
    <t>REGIONAL</t>
  </si>
  <si>
    <t>MUNICIPIO</t>
  </si>
  <si>
    <t>EL PASO</t>
  </si>
  <si>
    <t>ATLANTICO</t>
  </si>
  <si>
    <t>BOLIVAR</t>
  </si>
  <si>
    <t>ALTOS DEL ROSARIO</t>
  </si>
  <si>
    <t>VALLEDUPAR</t>
  </si>
  <si>
    <t>LA PAZ</t>
  </si>
  <si>
    <t>MAGANGUE</t>
  </si>
  <si>
    <t>CURUMANI</t>
  </si>
  <si>
    <t>CORRIENTE</t>
  </si>
  <si>
    <t xml:space="preserve">R^2 </t>
  </si>
  <si>
    <t>RESUMEN DE "n" PROMEDIO MULTIANUAL Y COEFICIENTE DE CORRELACIÓN</t>
  </si>
  <si>
    <t>EXCELENTE</t>
  </si>
  <si>
    <t>BUENO</t>
  </si>
  <si>
    <t>0.70-0.89</t>
  </si>
  <si>
    <t>REGULAR</t>
  </si>
  <si>
    <t>ACEPTABLE</t>
  </si>
  <si>
    <t>0.50-0.69</t>
  </si>
  <si>
    <t>INACEPTABLE</t>
  </si>
  <si>
    <t>0.30-0.49</t>
  </si>
  <si>
    <t>0.00-0.29</t>
  </si>
  <si>
    <t>0.90-1.00</t>
  </si>
  <si>
    <t>CONVENCIONES PARA R^2</t>
  </si>
  <si>
    <t>CAUDALES MÍNIMOS MENSUALES</t>
  </si>
  <si>
    <t>CAUDALES ESPECIFICOS MEDIOS MINIMOS (m3/s/Km2)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</si>
</sst>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.##&quot;N&quot;"/>
    <numFmt numFmtId="165" formatCode="#.##&quot;W&quot;"/>
    <numFmt numFmtId="166" formatCode="##.##\ &quot;m.s.n.m&quot;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58">
    <xf numFmtId="0" fontId="0" fillId="0" borderId="0" xfId="0"/>
    <xf numFmtId="0" fontId="0" fillId="0" borderId="2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49" fontId="16" fillId="0" borderId="32" xfId="0" applyNumberFormat="1" applyFont="1" applyBorder="1" applyAlignment="1">
      <alignment horizontal="center" vertical="center"/>
    </xf>
    <xf numFmtId="49" fontId="16" fillId="0" borderId="33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6" fillId="0" borderId="20" xfId="0" applyNumberFormat="1" applyFont="1" applyBorder="1" applyAlignment="1">
      <alignment horizontal="center" vertical="center"/>
    </xf>
    <xf numFmtId="49" fontId="16" fillId="0" borderId="21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10" fontId="0" fillId="0" borderId="18" xfId="0" applyNumberFormat="1" applyBorder="1" applyAlignment="1">
      <alignment horizontal="center" vertical="center"/>
    </xf>
    <xf numFmtId="0" fontId="0" fillId="33" borderId="41" xfId="0" applyFill="1" applyBorder="1"/>
    <xf numFmtId="2" fontId="0" fillId="34" borderId="23" xfId="0" applyNumberFormat="1" applyFill="1" applyBorder="1" applyAlignment="1">
      <alignment horizontal="center" vertical="center"/>
    </xf>
    <xf numFmtId="0" fontId="0" fillId="33" borderId="15" xfId="0" applyFill="1" applyBorder="1"/>
    <xf numFmtId="0" fontId="0" fillId="0" borderId="0" xfId="0" applyFill="1" applyBorder="1"/>
    <xf numFmtId="2" fontId="0" fillId="0" borderId="31" xfId="0" applyNumberForma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0" fontId="0" fillId="0" borderId="25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9" fontId="1" fillId="0" borderId="0" xfId="42" applyFont="1"/>
    <xf numFmtId="0" fontId="0" fillId="34" borderId="22" xfId="0" applyFill="1" applyBorder="1" applyAlignment="1">
      <alignment horizontal="center" vertical="center"/>
    </xf>
    <xf numFmtId="0" fontId="0" fillId="34" borderId="18" xfId="0" applyFill="1" applyBorder="1" applyAlignment="1">
      <alignment horizontal="center" vertical="center"/>
    </xf>
    <xf numFmtId="0" fontId="0" fillId="34" borderId="29" xfId="0" applyFill="1" applyBorder="1" applyAlignment="1">
      <alignment horizontal="center" vertical="center"/>
    </xf>
    <xf numFmtId="0" fontId="0" fillId="34" borderId="30" xfId="0" applyFill="1" applyBorder="1" applyAlignment="1">
      <alignment horizontal="center" vertical="center"/>
    </xf>
    <xf numFmtId="0" fontId="0" fillId="34" borderId="31" xfId="0" applyFill="1" applyBorder="1" applyAlignment="1">
      <alignment horizontal="center" vertical="center"/>
    </xf>
    <xf numFmtId="0" fontId="0" fillId="34" borderId="12" xfId="0" applyFill="1" applyBorder="1" applyAlignment="1">
      <alignment horizontal="center" vertical="center"/>
    </xf>
    <xf numFmtId="10" fontId="0" fillId="0" borderId="23" xfId="0" applyNumberFormat="1" applyBorder="1" applyAlignment="1">
      <alignment horizontal="center" vertical="center"/>
    </xf>
    <xf numFmtId="10" fontId="0" fillId="0" borderId="26" xfId="0" applyNumberFormat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4" borderId="13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2" fontId="0" fillId="33" borderId="15" xfId="0" applyNumberFormat="1" applyFill="1" applyBorder="1"/>
    <xf numFmtId="0" fontId="0" fillId="34" borderId="24" xfId="0" applyFill="1" applyBorder="1" applyAlignment="1">
      <alignment horizontal="center" vertical="center"/>
    </xf>
    <xf numFmtId="0" fontId="0" fillId="34" borderId="25" xfId="0" applyFill="1" applyBorder="1" applyAlignment="1">
      <alignment horizontal="center" vertical="center"/>
    </xf>
    <xf numFmtId="0" fontId="0" fillId="34" borderId="36" xfId="0" applyFill="1" applyBorder="1" applyAlignment="1">
      <alignment horizontal="center" vertical="center"/>
    </xf>
    <xf numFmtId="0" fontId="0" fillId="34" borderId="37" xfId="0" applyFill="1" applyBorder="1" applyAlignment="1">
      <alignment horizontal="center" vertical="center"/>
    </xf>
    <xf numFmtId="0" fontId="0" fillId="34" borderId="38" xfId="0" applyFill="1" applyBorder="1" applyAlignment="1">
      <alignment horizontal="center" vertical="center"/>
    </xf>
    <xf numFmtId="0" fontId="0" fillId="34" borderId="15" xfId="0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Border="1"/>
    <xf numFmtId="2" fontId="0" fillId="0" borderId="14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6" fontId="0" fillId="0" borderId="13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166" fontId="0" fillId="0" borderId="15" xfId="0" applyNumberFormat="1" applyBorder="1" applyAlignment="1">
      <alignment horizontal="center" vertical="center"/>
    </xf>
    <xf numFmtId="2" fontId="0" fillId="0" borderId="41" xfId="0" applyNumberFormat="1" applyBorder="1"/>
    <xf numFmtId="2" fontId="0" fillId="0" borderId="51" xfId="0" applyNumberFormat="1" applyBorder="1"/>
    <xf numFmtId="2" fontId="0" fillId="0" borderId="52" xfId="0" applyNumberFormat="1" applyBorder="1"/>
    <xf numFmtId="2" fontId="0" fillId="35" borderId="41" xfId="0" applyNumberFormat="1" applyFill="1" applyBorder="1"/>
    <xf numFmtId="2" fontId="0" fillId="35" borderId="15" xfId="0" applyNumberFormat="1" applyFill="1" applyBorder="1"/>
    <xf numFmtId="0" fontId="16" fillId="0" borderId="47" xfId="0" applyFont="1" applyBorder="1"/>
    <xf numFmtId="0" fontId="16" fillId="0" borderId="22" xfId="0" applyFont="1" applyBorder="1"/>
    <xf numFmtId="0" fontId="16" fillId="0" borderId="24" xfId="0" applyFont="1" applyBorder="1"/>
    <xf numFmtId="2" fontId="0" fillId="37" borderId="15" xfId="0" applyNumberFormat="1" applyFill="1" applyBorder="1"/>
    <xf numFmtId="2" fontId="0" fillId="37" borderId="16" xfId="0" applyNumberFormat="1" applyFill="1" applyBorder="1"/>
    <xf numFmtId="2" fontId="0" fillId="37" borderId="17" xfId="0" applyNumberFormat="1" applyFill="1" applyBorder="1"/>
    <xf numFmtId="2" fontId="0" fillId="34" borderId="16" xfId="0" applyNumberFormat="1" applyFill="1" applyBorder="1"/>
    <xf numFmtId="2" fontId="0" fillId="36" borderId="16" xfId="0" applyNumberFormat="1" applyFill="1" applyBorder="1"/>
    <xf numFmtId="2" fontId="0" fillId="36" borderId="15" xfId="0" applyNumberFormat="1" applyFill="1" applyBorder="1"/>
    <xf numFmtId="2" fontId="0" fillId="36" borderId="17" xfId="0" applyNumberFormat="1" applyFill="1" applyBorder="1"/>
    <xf numFmtId="2" fontId="0" fillId="34" borderId="15" xfId="0" applyNumberFormat="1" applyFill="1" applyBorder="1"/>
    <xf numFmtId="2" fontId="0" fillId="34" borderId="17" xfId="0" applyNumberFormat="1" applyFill="1" applyBorder="1"/>
    <xf numFmtId="2" fontId="22" fillId="34" borderId="15" xfId="0" applyNumberFormat="1" applyFont="1" applyFill="1" applyBorder="1"/>
    <xf numFmtId="2" fontId="22" fillId="36" borderId="16" xfId="0" applyNumberFormat="1" applyFont="1" applyFill="1" applyBorder="1"/>
    <xf numFmtId="2" fontId="22" fillId="36" borderId="15" xfId="0" applyNumberFormat="1" applyFont="1" applyFill="1" applyBorder="1"/>
    <xf numFmtId="2" fontId="22" fillId="36" borderId="17" xfId="0" applyNumberFormat="1" applyFont="1" applyFill="1" applyBorder="1"/>
    <xf numFmtId="0" fontId="16" fillId="35" borderId="10" xfId="0" applyFont="1" applyFill="1" applyBorder="1" applyAlignment="1">
      <alignment horizontal="center" vertical="center" textRotation="90"/>
    </xf>
    <xf numFmtId="0" fontId="16" fillId="35" borderId="11" xfId="0" applyFont="1" applyFill="1" applyBorder="1" applyAlignment="1">
      <alignment horizontal="center" vertical="center" textRotation="90"/>
    </xf>
    <xf numFmtId="0" fontId="16" fillId="35" borderId="48" xfId="0" applyFont="1" applyFill="1" applyBorder="1" applyAlignment="1">
      <alignment horizontal="center" vertical="center" textRotation="90"/>
    </xf>
    <xf numFmtId="0" fontId="16" fillId="35" borderId="50" xfId="0" applyFont="1" applyFill="1" applyBorder="1" applyAlignment="1">
      <alignment horizontal="center" vertical="center"/>
    </xf>
    <xf numFmtId="0" fontId="16" fillId="35" borderId="49" xfId="0" applyFont="1" applyFill="1" applyBorder="1" applyAlignment="1">
      <alignment horizontal="center" vertical="center"/>
    </xf>
    <xf numFmtId="0" fontId="23" fillId="35" borderId="50" xfId="0" applyFont="1" applyFill="1" applyBorder="1" applyAlignment="1">
      <alignment horizontal="center" vertical="center"/>
    </xf>
    <xf numFmtId="2" fontId="22" fillId="35" borderId="15" xfId="0" applyNumberFormat="1" applyFont="1" applyFill="1" applyBorder="1"/>
    <xf numFmtId="0" fontId="16" fillId="0" borderId="35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35" borderId="46" xfId="0" applyFont="1" applyFill="1" applyBorder="1" applyAlignment="1">
      <alignment horizontal="center"/>
    </xf>
    <xf numFmtId="0" fontId="16" fillId="35" borderId="11" xfId="0" applyFont="1" applyFill="1" applyBorder="1" applyAlignment="1">
      <alignment horizontal="center"/>
    </xf>
    <xf numFmtId="0" fontId="16" fillId="35" borderId="48" xfId="0" applyFont="1" applyFill="1" applyBorder="1" applyAlignment="1">
      <alignment horizontal="center"/>
    </xf>
    <xf numFmtId="0" fontId="0" fillId="37" borderId="30" xfId="0" applyFill="1" applyBorder="1" applyAlignment="1">
      <alignment horizontal="center"/>
    </xf>
    <xf numFmtId="0" fontId="0" fillId="37" borderId="31" xfId="0" applyFill="1" applyBorder="1" applyAlignment="1">
      <alignment horizontal="center"/>
    </xf>
    <xf numFmtId="0" fontId="0" fillId="36" borderId="18" xfId="0" applyFill="1" applyBorder="1" applyAlignment="1">
      <alignment horizontal="center"/>
    </xf>
    <xf numFmtId="0" fontId="0" fillId="36" borderId="23" xfId="0" applyFill="1" applyBorder="1" applyAlignment="1">
      <alignment horizontal="center"/>
    </xf>
    <xf numFmtId="0" fontId="0" fillId="34" borderId="18" xfId="0" applyFill="1" applyBorder="1" applyAlignment="1">
      <alignment horizontal="center"/>
    </xf>
    <xf numFmtId="0" fontId="0" fillId="34" borderId="23" xfId="0" applyFill="1" applyBorder="1" applyAlignment="1">
      <alignment horizontal="center"/>
    </xf>
    <xf numFmtId="0" fontId="21" fillId="37" borderId="46" xfId="0" applyFont="1" applyFill="1" applyBorder="1" applyAlignment="1">
      <alignment horizontal="center" vertical="center" wrapText="1"/>
    </xf>
    <xf numFmtId="0" fontId="21" fillId="37" borderId="48" xfId="0" applyFont="1" applyFill="1" applyBorder="1" applyAlignment="1">
      <alignment horizontal="center" vertical="center" wrapText="1"/>
    </xf>
    <xf numFmtId="0" fontId="16" fillId="35" borderId="41" xfId="0" applyFont="1" applyFill="1" applyBorder="1" applyAlignment="1">
      <alignment horizontal="center" vertical="center"/>
    </xf>
    <xf numFmtId="0" fontId="16" fillId="35" borderId="15" xfId="0" applyFont="1" applyFill="1" applyBorder="1" applyAlignment="1">
      <alignment horizontal="center" vertical="center"/>
    </xf>
    <xf numFmtId="0" fontId="0" fillId="38" borderId="18" xfId="0" applyFill="1" applyBorder="1" applyAlignment="1">
      <alignment horizontal="center"/>
    </xf>
    <xf numFmtId="0" fontId="0" fillId="38" borderId="23" xfId="0" applyFill="1" applyBorder="1" applyAlignment="1">
      <alignment horizontal="center"/>
    </xf>
    <xf numFmtId="0" fontId="0" fillId="33" borderId="25" xfId="0" applyFill="1" applyBorder="1" applyAlignment="1">
      <alignment horizontal="center"/>
    </xf>
    <xf numFmtId="0" fontId="0" fillId="33" borderId="26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5" xfId="0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16" fillId="0" borderId="33" xfId="0" applyFont="1" applyBorder="1" applyAlignment="1">
      <alignment horizontal="center"/>
    </xf>
    <xf numFmtId="0" fontId="16" fillId="0" borderId="34" xfId="0" applyFont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CAUDAL MEDIO MINIMO VS. ÁREA DE DRENAJE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CAUDAL VS. ÁREA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'AREA DE DRENAJE'!$D$2:$D$13</c:f>
              <c:numCache>
                <c:formatCode>General</c:formatCode>
                <c:ptCount val="12"/>
                <c:pt idx="0">
                  <c:v>425</c:v>
                </c:pt>
                <c:pt idx="1">
                  <c:v>163542</c:v>
                </c:pt>
                <c:pt idx="2">
                  <c:v>246771</c:v>
                </c:pt>
                <c:pt idx="3">
                  <c:v>474</c:v>
                </c:pt>
                <c:pt idx="4">
                  <c:v>373</c:v>
                </c:pt>
                <c:pt idx="5">
                  <c:v>3754</c:v>
                </c:pt>
                <c:pt idx="6">
                  <c:v>106</c:v>
                </c:pt>
                <c:pt idx="7">
                  <c:v>10080</c:v>
                </c:pt>
                <c:pt idx="8">
                  <c:v>257438</c:v>
                </c:pt>
                <c:pt idx="9">
                  <c:v>957</c:v>
                </c:pt>
                <c:pt idx="10">
                  <c:v>992</c:v>
                </c:pt>
                <c:pt idx="11">
                  <c:v>705</c:v>
                </c:pt>
              </c:numCache>
            </c:numRef>
          </c:xVal>
          <c:yVal>
            <c:numRef>
              <c:f>'AREA DE DRENAJE'!$E$2:$E$13</c:f>
              <c:numCache>
                <c:formatCode>0.00</c:formatCode>
                <c:ptCount val="12"/>
                <c:pt idx="0">
                  <c:v>1.94</c:v>
                </c:pt>
                <c:pt idx="1">
                  <c:v>2559.75</c:v>
                </c:pt>
                <c:pt idx="2">
                  <c:v>4961.84</c:v>
                </c:pt>
                <c:pt idx="3">
                  <c:v>4.16</c:v>
                </c:pt>
                <c:pt idx="4">
                  <c:v>1.5</c:v>
                </c:pt>
                <c:pt idx="5">
                  <c:v>12.71</c:v>
                </c:pt>
                <c:pt idx="6">
                  <c:v>0.59</c:v>
                </c:pt>
                <c:pt idx="7">
                  <c:v>31.99</c:v>
                </c:pt>
                <c:pt idx="8">
                  <c:v>6404.08</c:v>
                </c:pt>
                <c:pt idx="9">
                  <c:v>16.36</c:v>
                </c:pt>
                <c:pt idx="10">
                  <c:v>15.05</c:v>
                </c:pt>
                <c:pt idx="11">
                  <c:v>9.94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5178736"/>
        <c:axId val="-1345179280"/>
      </c:scatterChart>
      <c:valAx>
        <c:axId val="-134517873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DE DRENAJE (Km2)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345179280"/>
        <c:crosses val="autoZero"/>
        <c:crossBetween val="midCat"/>
      </c:valAx>
      <c:valAx>
        <c:axId val="-134517928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MEDIO MINIMO ANUAL (m3/s)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-1345178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3714752431813044"/>
          <c:h val="0.301108138220810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LAS FLORES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HDA'!$C$196:$N$196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HDA'!$C$197:$N$197</c:f>
              <c:numCache>
                <c:formatCode>General</c:formatCode>
                <c:ptCount val="12"/>
                <c:pt idx="0">
                  <c:v>1.1128564705882353</c:v>
                </c:pt>
                <c:pt idx="1">
                  <c:v>0.78637176470588244</c:v>
                </c:pt>
                <c:pt idx="2">
                  <c:v>0.55291764705882351</c:v>
                </c:pt>
                <c:pt idx="3">
                  <c:v>0.52483294117647061</c:v>
                </c:pt>
                <c:pt idx="4">
                  <c:v>1.0786282352941177</c:v>
                </c:pt>
                <c:pt idx="5">
                  <c:v>1.1391858823529413</c:v>
                </c:pt>
                <c:pt idx="6">
                  <c:v>0.77671764705882351</c:v>
                </c:pt>
                <c:pt idx="7">
                  <c:v>0.93820470588235294</c:v>
                </c:pt>
                <c:pt idx="8">
                  <c:v>2.3731576470588238</c:v>
                </c:pt>
                <c:pt idx="9">
                  <c:v>3.4956682352941177</c:v>
                </c:pt>
                <c:pt idx="10">
                  <c:v>4.9113129411764707</c:v>
                </c:pt>
                <c:pt idx="11">
                  <c:v>2.7531788235294119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HDA'!$C$199:$N$199</c:f>
              <c:numCache>
                <c:formatCode>General</c:formatCode>
                <c:ptCount val="12"/>
                <c:pt idx="0">
                  <c:v>1.5265256607727899</c:v>
                </c:pt>
                <c:pt idx="1">
                  <c:v>1.0786805931012775</c:v>
                </c:pt>
                <c:pt idx="2">
                  <c:v>0.7584472920243357</c:v>
                </c:pt>
                <c:pt idx="3">
                  <c:v>0.71992298512786146</c:v>
                </c:pt>
                <c:pt idx="4">
                  <c:v>1.4795741617427121</c:v>
                </c:pt>
                <c:pt idx="5">
                  <c:v>1.5626421984882346</c:v>
                </c:pt>
                <c:pt idx="6">
                  <c:v>1.0654378626056145</c:v>
                </c:pt>
                <c:pt idx="7">
                  <c:v>1.2869526272603409</c:v>
                </c:pt>
                <c:pt idx="8">
                  <c:v>3.2553039327520694</c:v>
                </c:pt>
                <c:pt idx="9">
                  <c:v>4.7950723240205226</c:v>
                </c:pt>
                <c:pt idx="10">
                  <c:v>6.7369381685209246</c:v>
                </c:pt>
                <c:pt idx="11">
                  <c:v>3.7765859604449856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HDA'!$C$201:$N$201</c:f>
              <c:numCache>
                <c:formatCode>General</c:formatCode>
                <c:ptCount val="12"/>
                <c:pt idx="0">
                  <c:v>0.9133749574826735</c:v>
                </c:pt>
                <c:pt idx="1">
                  <c:v>0.64541321916756733</c:v>
                </c:pt>
                <c:pt idx="2">
                  <c:v>0.45380616972719579</c:v>
                </c:pt>
                <c:pt idx="3">
                  <c:v>0.43075569761406834</c:v>
                </c:pt>
                <c:pt idx="4">
                  <c:v>0.88528219459479951</c:v>
                </c:pt>
                <c:pt idx="5">
                  <c:v>0.93498477508873046</c:v>
                </c:pt>
                <c:pt idx="6">
                  <c:v>0.63748961937867976</c:v>
                </c:pt>
                <c:pt idx="7">
                  <c:v>0.77002983402916236</c:v>
                </c:pt>
                <c:pt idx="8">
                  <c:v>1.947764893559266</c:v>
                </c:pt>
                <c:pt idx="9">
                  <c:v>2.8690634508308266</c:v>
                </c:pt>
                <c:pt idx="10">
                  <c:v>4.0309513107831547</c:v>
                </c:pt>
                <c:pt idx="11">
                  <c:v>2.2596665943400209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HDA'!$C$204:$N$204</c:f>
              <c:numCache>
                <c:formatCode>General</c:formatCode>
                <c:ptCount val="12"/>
                <c:pt idx="0">
                  <c:v>1.0487067440012521</c:v>
                </c:pt>
                <c:pt idx="1">
                  <c:v>0.74104198945198885</c:v>
                </c:pt>
                <c:pt idx="2">
                  <c:v>0.52104514883342967</c:v>
                </c:pt>
                <c:pt idx="3">
                  <c:v>0.49457936349585863</c:v>
                </c:pt>
                <c:pt idx="4">
                  <c:v>1.0164515681210875</c:v>
                </c:pt>
                <c:pt idx="5">
                  <c:v>1.0735184177552251</c:v>
                </c:pt>
                <c:pt idx="6">
                  <c:v>0.73194437574219884</c:v>
                </c:pt>
                <c:pt idx="7">
                  <c:v>0.88412264143323216</c:v>
                </c:pt>
                <c:pt idx="8">
                  <c:v>2.2363588610247525</c:v>
                </c:pt>
                <c:pt idx="9">
                  <c:v>3.2941632187357945</c:v>
                </c:pt>
                <c:pt idx="10">
                  <c:v>4.6282042109077342</c:v>
                </c:pt>
                <c:pt idx="11">
                  <c:v>2.5944740188737603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5167856"/>
        <c:axId val="-1345167312"/>
      </c:lineChart>
      <c:catAx>
        <c:axId val="-1345167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67312"/>
        <c:crosses val="autoZero"/>
        <c:auto val="1"/>
        <c:lblAlgn val="ctr"/>
        <c:lblOffset val="100"/>
        <c:tickMarkSkip val="1"/>
        <c:noMultiLvlLbl val="0"/>
      </c:catAx>
      <c:valAx>
        <c:axId val="-134516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678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MAGANGUE ESPERANZA A PTE CANOAS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'MAGANGUE ESPERANZA'!$C$300:$N$300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xVal>
          <c:yVal>
            <c:numRef>
              <c:f>'MAGANGUE ESPERANZA'!$C$310:$N$310</c:f>
              <c:numCache>
                <c:formatCode>General</c:formatCode>
                <c:ptCount val="12"/>
                <c:pt idx="0">
                  <c:v>11.684278677615513</c:v>
                </c:pt>
                <c:pt idx="1">
                  <c:v>9.4773121197186327</c:v>
                </c:pt>
                <c:pt idx="2">
                  <c:v>8.6468260061350417</c:v>
                </c:pt>
                <c:pt idx="3">
                  <c:v>9.704330815127296</c:v>
                </c:pt>
                <c:pt idx="4">
                  <c:v>13.523417475862914</c:v>
                </c:pt>
                <c:pt idx="5">
                  <c:v>16.443050318080662</c:v>
                </c:pt>
                <c:pt idx="6">
                  <c:v>15.569459388913145</c:v>
                </c:pt>
                <c:pt idx="7">
                  <c:v>15.017717749438926</c:v>
                </c:pt>
                <c:pt idx="8">
                  <c:v>15.56083842579636</c:v>
                </c:pt>
                <c:pt idx="9">
                  <c:v>17.351125099715315</c:v>
                </c:pt>
                <c:pt idx="10">
                  <c:v>19.960403269728815</c:v>
                </c:pt>
                <c:pt idx="11">
                  <c:v>18.164369287065337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6243072"/>
        <c:axId val="-1576247424"/>
      </c:scatterChart>
      <c:valAx>
        <c:axId val="-157624307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6247424"/>
        <c:crosses val="autoZero"/>
        <c:crossBetween val="midCat"/>
      </c:valAx>
      <c:valAx>
        <c:axId val="-157624742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62430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MAGANGUE ESPERANZA A CALAMAR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'MAGANGUE ESPERANZA'!$C$333:$N$333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xVal>
          <c:yVal>
            <c:numRef>
              <c:f>'MAGANGUE ESPERANZA'!$C$343:$N$343</c:f>
              <c:numCache>
                <c:formatCode>General</c:formatCode>
                <c:ptCount val="12"/>
                <c:pt idx="0">
                  <c:v>5263.5217059806009</c:v>
                </c:pt>
                <c:pt idx="1">
                  <c:v>4269.3297064249928</c:v>
                </c:pt>
                <c:pt idx="2">
                  <c:v>3895.2131857588856</c:v>
                </c:pt>
                <c:pt idx="3">
                  <c:v>4371.5968522126141</c:v>
                </c:pt>
                <c:pt idx="4">
                  <c:v>6092.0150389436076</c:v>
                </c:pt>
                <c:pt idx="5">
                  <c:v>7407.2482050223807</c:v>
                </c:pt>
                <c:pt idx="6">
                  <c:v>7013.7138718649521</c:v>
                </c:pt>
                <c:pt idx="7">
                  <c:v>6765.1658719760508</c:v>
                </c:pt>
                <c:pt idx="8">
                  <c:v>7009.8303093666882</c:v>
                </c:pt>
                <c:pt idx="9">
                  <c:v>7816.316788172865</c:v>
                </c:pt>
                <c:pt idx="10">
                  <c:v>8991.7417043141304</c:v>
                </c:pt>
                <c:pt idx="11">
                  <c:v>8182.6661838424443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6246336"/>
        <c:axId val="-1576244704"/>
      </c:scatterChart>
      <c:valAx>
        <c:axId val="-157624633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6244704"/>
        <c:crosses val="autoZero"/>
        <c:crossBetween val="midCat"/>
      </c:valAx>
      <c:valAx>
        <c:axId val="-157624470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6246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MAGANGUE ESPERANZA A PTO RICO HDA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'MAGANGUE ESPERANZA'!$C$366:$N$366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xVal>
          <c:yVal>
            <c:numRef>
              <c:f>'MAGANGUE ESPERANZA'!$C$376:$N$376</c:f>
              <c:numCache>
                <c:formatCode>General</c:formatCode>
                <c:ptCount val="12"/>
                <c:pt idx="0">
                  <c:v>13.325231923719686</c:v>
                </c:pt>
                <c:pt idx="1">
                  <c:v>10.808316498875437</c:v>
                </c:pt>
                <c:pt idx="2">
                  <c:v>9.8611959809327434</c:v>
                </c:pt>
                <c:pt idx="3">
                  <c:v>11.067217955337279</c:v>
                </c:pt>
                <c:pt idx="4">
                  <c:v>15.422661444423227</c:v>
                </c:pt>
                <c:pt idx="5">
                  <c:v>18.752330808540098</c:v>
                </c:pt>
                <c:pt idx="6">
                  <c:v>17.756051786205916</c:v>
                </c:pt>
                <c:pt idx="7">
                  <c:v>17.126822929994855</c:v>
                </c:pt>
                <c:pt idx="8">
                  <c:v>17.746220085327618</c:v>
                </c:pt>
                <c:pt idx="9">
                  <c:v>19.787936634387471</c:v>
                </c:pt>
                <c:pt idx="10">
                  <c:v>22.763664766885622</c:v>
                </c:pt>
                <c:pt idx="11">
                  <c:v>20.715393750573568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6242528"/>
        <c:axId val="-1576240896"/>
      </c:scatterChart>
      <c:valAx>
        <c:axId val="-157624252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6240896"/>
        <c:crosses val="autoZero"/>
        <c:crossBetween val="midCat"/>
      </c:valAx>
      <c:valAx>
        <c:axId val="-157624089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62425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MAGANGUE ESPERANZA A FUNDACIÓN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'MAGANGUE ESPERANZA'!$C$399:$N$399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xVal>
          <c:yVal>
            <c:numRef>
              <c:f>'MAGANGUE ESPERANZA'!$C$409:$N$409</c:f>
              <c:numCache>
                <c:formatCode>General</c:formatCode>
                <c:ptCount val="12"/>
                <c:pt idx="0">
                  <c:v>11.739185857463909</c:v>
                </c:pt>
                <c:pt idx="1">
                  <c:v>9.5218482434618732</c:v>
                </c:pt>
                <c:pt idx="2">
                  <c:v>8.6874594798595428</c:v>
                </c:pt>
                <c:pt idx="3">
                  <c:v>9.7499337532355188</c:v>
                </c:pt>
                <c:pt idx="4">
                  <c:v>13.586967202465607</c:v>
                </c:pt>
                <c:pt idx="5">
                  <c:v>16.520320087655801</c:v>
                </c:pt>
                <c:pt idx="6">
                  <c:v>15.642623948779995</c:v>
                </c:pt>
                <c:pt idx="7">
                  <c:v>15.088289545279487</c:v>
                </c:pt>
                <c:pt idx="8">
                  <c:v>15.633962473725299</c:v>
                </c:pt>
                <c:pt idx="9">
                  <c:v>17.43266212675039</c:v>
                </c:pt>
                <c:pt idx="10">
                  <c:v>20.05420190997155</c:v>
                </c:pt>
                <c:pt idx="11">
                  <c:v>18.249727940243329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6237632"/>
        <c:axId val="-1576237088"/>
      </c:scatterChart>
      <c:valAx>
        <c:axId val="-157623763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6237088"/>
        <c:crosses val="autoZero"/>
        <c:crossBetween val="midCat"/>
      </c:valAx>
      <c:valAx>
        <c:axId val="-157623708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623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MAGANGUE ESPERANZA A GANADERIA CARIBE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'MAGANGUE ESPERANZA'!$C$432:$N$432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xVal>
          <c:yVal>
            <c:numRef>
              <c:f>'MAGANGUE ESPERANZA'!$C$442:$N$442</c:f>
              <c:numCache>
                <c:formatCode>General</c:formatCode>
                <c:ptCount val="12"/>
                <c:pt idx="0">
                  <c:v>6.856349064956051</c:v>
                </c:pt>
                <c:pt idx="1">
                  <c:v>5.5612983807735015</c:v>
                </c:pt>
                <c:pt idx="2">
                  <c:v>5.0739681102933494</c:v>
                </c:pt>
                <c:pt idx="3">
                  <c:v>5.6945132297974874</c:v>
                </c:pt>
                <c:pt idx="4">
                  <c:v>7.9355579684415094</c:v>
                </c:pt>
                <c:pt idx="5">
                  <c:v>9.6488021027246731</c:v>
                </c:pt>
                <c:pt idx="6">
                  <c:v>9.136177873569082</c:v>
                </c:pt>
                <c:pt idx="7">
                  <c:v>8.812415202523443</c:v>
                </c:pt>
                <c:pt idx="8">
                  <c:v>9.1311190818339938</c:v>
                </c:pt>
                <c:pt idx="9">
                  <c:v>10.181661498820619</c:v>
                </c:pt>
                <c:pt idx="10">
                  <c:v>11.712789130640612</c:v>
                </c:pt>
                <c:pt idx="11">
                  <c:v>10.658874185830594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6236000"/>
        <c:axId val="-1451577568"/>
      </c:scatterChart>
      <c:valAx>
        <c:axId val="-157623600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51577568"/>
        <c:crosses val="autoZero"/>
        <c:crossBetween val="midCat"/>
      </c:valAx>
      <c:valAx>
        <c:axId val="-145157756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6236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 MINA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LA MINA</c:v>
          </c:tx>
          <c:dLbls>
            <c:delete val="1"/>
          </c:dLbls>
          <c:cat>
            <c:strRef>
              <c:f>'LA MINA'!$B$67:$M$67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MINA'!$B$71:$M$71</c:f>
              <c:numCache>
                <c:formatCode>General</c:formatCode>
                <c:ptCount val="12"/>
                <c:pt idx="0">
                  <c:v>7.0063291139240511E-3</c:v>
                </c:pt>
                <c:pt idx="1">
                  <c:v>5.4514767932489451E-3</c:v>
                </c:pt>
                <c:pt idx="2">
                  <c:v>4.7426160337552745E-3</c:v>
                </c:pt>
                <c:pt idx="3">
                  <c:v>4.5337552742616034E-3</c:v>
                </c:pt>
                <c:pt idx="4">
                  <c:v>9.2784810126582268E-3</c:v>
                </c:pt>
                <c:pt idx="5">
                  <c:v>1.0200421940928271E-2</c:v>
                </c:pt>
                <c:pt idx="6">
                  <c:v>7.2974683544303797E-3</c:v>
                </c:pt>
                <c:pt idx="7">
                  <c:v>7.0949367088607596E-3</c:v>
                </c:pt>
                <c:pt idx="8">
                  <c:v>1.0175105485232068E-2</c:v>
                </c:pt>
                <c:pt idx="9">
                  <c:v>1.3808016877637131E-2</c:v>
                </c:pt>
                <c:pt idx="10">
                  <c:v>1.6158227848101267E-2</c:v>
                </c:pt>
                <c:pt idx="11">
                  <c:v>9.4746835443037976E-3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51568864"/>
        <c:axId val="-1451575936"/>
      </c:lineChart>
      <c:catAx>
        <c:axId val="-145156886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451575936"/>
        <c:crossesAt val="0"/>
        <c:auto val="0"/>
        <c:lblAlgn val="ctr"/>
        <c:lblOffset val="100"/>
        <c:noMultiLvlLbl val="0"/>
      </c:catAx>
      <c:valAx>
        <c:axId val="-145157593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ESPECIFICO (m3/s/Km2)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451568864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MINA'!$C$112:$N$112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MINA'!$C$113:$N$113</c:f>
              <c:numCache>
                <c:formatCode>General</c:formatCode>
                <c:ptCount val="12"/>
                <c:pt idx="0">
                  <c:v>2.977689873417722</c:v>
                </c:pt>
                <c:pt idx="1">
                  <c:v>2.3168776371308017</c:v>
                </c:pt>
                <c:pt idx="2">
                  <c:v>2.0156118143459918</c:v>
                </c:pt>
                <c:pt idx="3">
                  <c:v>1.9268459915611815</c:v>
                </c:pt>
                <c:pt idx="4">
                  <c:v>3.9433544303797468</c:v>
                </c:pt>
                <c:pt idx="5">
                  <c:v>4.335179324894515</c:v>
                </c:pt>
                <c:pt idx="6">
                  <c:v>3.1014240506329118</c:v>
                </c:pt>
                <c:pt idx="7">
                  <c:v>3.0153481012658228</c:v>
                </c:pt>
                <c:pt idx="8">
                  <c:v>4.3244198312236293</c:v>
                </c:pt>
                <c:pt idx="9">
                  <c:v>5.8684071729957807</c:v>
                </c:pt>
                <c:pt idx="10">
                  <c:v>6.867246835443038</c:v>
                </c:pt>
                <c:pt idx="11">
                  <c:v>4.026740506329114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MINA'!$C$115:$N$115</c:f>
              <c:numCache>
                <c:formatCode>General</c:formatCode>
                <c:ptCount val="12"/>
                <c:pt idx="0">
                  <c:v>4.1560964225435839</c:v>
                </c:pt>
                <c:pt idx="1">
                  <c:v>3.233770899082391</c:v>
                </c:pt>
                <c:pt idx="2">
                  <c:v>2.8132805654555786</c:v>
                </c:pt>
                <c:pt idx="3">
                  <c:v>2.6893860921548214</c:v>
                </c:pt>
                <c:pt idx="4">
                  <c:v>5.5039181169366698</c:v>
                </c:pt>
                <c:pt idx="5">
                  <c:v>6.0508058425167803</c:v>
                </c:pt>
                <c:pt idx="6">
                  <c:v>4.3287978095688819</c:v>
                </c:pt>
                <c:pt idx="7">
                  <c:v>4.208657714246935</c:v>
                </c:pt>
                <c:pt idx="8">
                  <c:v>6.0357883306015374</c:v>
                </c:pt>
                <c:pt idx="9">
                  <c:v>8.1908012904389498</c:v>
                </c:pt>
                <c:pt idx="10">
                  <c:v>9.5849269799040364</c:v>
                </c:pt>
                <c:pt idx="11">
                  <c:v>5.6203038342798051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MINA'!$C$117:$N$117</c:f>
              <c:numCache>
                <c:formatCode>General</c:formatCode>
                <c:ptCount val="12"/>
                <c:pt idx="0">
                  <c:v>2.4274751073597871</c:v>
                </c:pt>
                <c:pt idx="1">
                  <c:v>1.8887671416494098</c:v>
                </c:pt>
                <c:pt idx="2">
                  <c:v>1.6431689374720873</c:v>
                </c:pt>
                <c:pt idx="3">
                  <c:v>1.5708051808841259</c:v>
                </c:pt>
                <c:pt idx="4">
                  <c:v>3.2147050653924549</c:v>
                </c:pt>
                <c:pt idx="5">
                  <c:v>3.5341289202302226</c:v>
                </c:pt>
                <c:pt idx="6">
                  <c:v>2.5283457983611872</c:v>
                </c:pt>
                <c:pt idx="7">
                  <c:v>2.4581748828819525</c:v>
                </c:pt>
                <c:pt idx="8">
                  <c:v>3.5253575557953187</c:v>
                </c:pt>
                <c:pt idx="9">
                  <c:v>4.7840483522040964</c:v>
                </c:pt>
                <c:pt idx="10">
                  <c:v>5.5983233505777203</c:v>
                </c:pt>
                <c:pt idx="11">
                  <c:v>3.2826831397629639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MINA'!$C$120:$N$120</c:f>
              <c:numCache>
                <c:formatCode>General</c:formatCode>
                <c:ptCount val="12"/>
                <c:pt idx="0">
                  <c:v>1.282179757998908</c:v>
                </c:pt>
                <c:pt idx="1">
                  <c:v>0.99763700532043909</c:v>
                </c:pt>
                <c:pt idx="2">
                  <c:v>0.86791330803419009</c:v>
                </c:pt>
                <c:pt idx="3">
                  <c:v>0.82969114722663451</c:v>
                </c:pt>
                <c:pt idx="4">
                  <c:v>1.6979905376932238</c:v>
                </c:pt>
                <c:pt idx="5">
                  <c:v>1.8667085606518277</c:v>
                </c:pt>
                <c:pt idx="6">
                  <c:v>1.3354591336700459</c:v>
                </c:pt>
                <c:pt idx="7">
                  <c:v>1.2983952201596891</c:v>
                </c:pt>
                <c:pt idx="8">
                  <c:v>1.8620755714630333</c:v>
                </c:pt>
                <c:pt idx="9">
                  <c:v>2.5269095200550593</c:v>
                </c:pt>
                <c:pt idx="10">
                  <c:v>2.9570053497481585</c:v>
                </c:pt>
                <c:pt idx="11">
                  <c:v>1.7338962039063821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72672"/>
        <c:axId val="-1451572128"/>
      </c:lineChart>
      <c:catAx>
        <c:axId val="-1451572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72128"/>
        <c:crosses val="autoZero"/>
        <c:auto val="1"/>
        <c:lblAlgn val="ctr"/>
        <c:lblOffset val="100"/>
        <c:tickMarkSkip val="1"/>
        <c:noMultiLvlLbl val="0"/>
      </c:catAx>
      <c:valAx>
        <c:axId val="-145157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7267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MINA'!$C$145:$N$145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MINA'!$C$146:$N$146</c:f>
              <c:numCache>
                <c:formatCode>General</c:formatCode>
                <c:ptCount val="12"/>
                <c:pt idx="0">
                  <c:v>1145.8290759493673</c:v>
                </c:pt>
                <c:pt idx="1">
                  <c:v>891.54541772151902</c:v>
                </c:pt>
                <c:pt idx="2">
                  <c:v>775.6169113924052</c:v>
                </c:pt>
                <c:pt idx="3">
                  <c:v>741.45940506329111</c:v>
                </c:pt>
                <c:pt idx="4">
                  <c:v>1517.4213417721519</c:v>
                </c:pt>
                <c:pt idx="5">
                  <c:v>1668.1974050632912</c:v>
                </c:pt>
                <c:pt idx="6">
                  <c:v>1193.4425696202532</c:v>
                </c:pt>
                <c:pt idx="7">
                  <c:v>1160.3201392405063</c:v>
                </c:pt>
                <c:pt idx="8">
                  <c:v>1664.0571012658229</c:v>
                </c:pt>
                <c:pt idx="9">
                  <c:v>2258.1906962025319</c:v>
                </c:pt>
                <c:pt idx="10">
                  <c:v>2642.5488987341773</c:v>
                </c:pt>
                <c:pt idx="11">
                  <c:v>1549.5086962025316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MINA'!$C$148:$N$148</c:f>
              <c:numCache>
                <c:formatCode>General</c:formatCode>
                <c:ptCount val="12"/>
                <c:pt idx="0">
                  <c:v>-2.0355532939067489</c:v>
                </c:pt>
                <c:pt idx="1">
                  <c:v>-1.5838210513264195</c:v>
                </c:pt>
                <c:pt idx="2">
                  <c:v>-1.3778752799465137</c:v>
                </c:pt>
                <c:pt idx="3">
                  <c:v>-1.3171948294506484</c:v>
                </c:pt>
                <c:pt idx="4">
                  <c:v>-2.6956830432405541</c:v>
                </c:pt>
                <c:pt idx="5">
                  <c:v>-2.9635351328031105</c:v>
                </c:pt>
                <c:pt idx="6">
                  <c:v>-2.1201381642949246</c:v>
                </c:pt>
                <c:pt idx="7">
                  <c:v>-2.0612965153292371</c:v>
                </c:pt>
                <c:pt idx="8">
                  <c:v>-2.9561799266823998</c:v>
                </c:pt>
                <c:pt idx="9">
                  <c:v>-4.0116520050044171</c:v>
                </c:pt>
                <c:pt idx="10">
                  <c:v>-4.694460306543748</c:v>
                </c:pt>
                <c:pt idx="11">
                  <c:v>-2.7526858906760641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MINA'!$C$150:$N$150</c:f>
              <c:numCache>
                <c:formatCode>General</c:formatCode>
                <c:ptCount val="12"/>
                <c:pt idx="0">
                  <c:v>5.2069892476017809</c:v>
                </c:pt>
                <c:pt idx="1">
                  <c:v>4.0514484239093651</c:v>
                </c:pt>
                <c:pt idx="2">
                  <c:v>3.5246346969613982</c:v>
                </c:pt>
                <c:pt idx="3">
                  <c:v>3.3694127952713719</c:v>
                </c:pt>
                <c:pt idx="4">
                  <c:v>6.8956153902296382</c:v>
                </c:pt>
                <c:pt idx="5">
                  <c:v>7.5807868148613693</c:v>
                </c:pt>
                <c:pt idx="6">
                  <c:v>5.4233591711696958</c:v>
                </c:pt>
                <c:pt idx="7">
                  <c:v>5.2728409634702764</c:v>
                </c:pt>
                <c:pt idx="8">
                  <c:v>7.5619720388989426</c:v>
                </c:pt>
                <c:pt idx="9">
                  <c:v>10.261892389507272</c:v>
                </c:pt>
                <c:pt idx="10">
                  <c:v>12.008530758019281</c:v>
                </c:pt>
                <c:pt idx="11">
                  <c:v>7.0414299039384503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MINA'!$C$153:$N$153</c:f>
              <c:numCache>
                <c:formatCode>General</c:formatCode>
                <c:ptCount val="12"/>
                <c:pt idx="0">
                  <c:v>2156.460132695488</c:v>
                </c:pt>
                <c:pt idx="1">
                  <c:v>1677.8961104742971</c:v>
                </c:pt>
                <c:pt idx="2">
                  <c:v>1459.7176688646364</c:v>
                </c:pt>
                <c:pt idx="3">
                  <c:v>1395.4329494617898</c:v>
                </c:pt>
                <c:pt idx="4">
                  <c:v>2855.7999589264546</c:v>
                </c:pt>
                <c:pt idx="5">
                  <c:v>3139.5618011390197</c:v>
                </c:pt>
                <c:pt idx="6">
                  <c:v>2246.069135499456</c:v>
                </c:pt>
                <c:pt idx="7">
                  <c:v>2183.7324378966955</c:v>
                </c:pt>
                <c:pt idx="8">
                  <c:v>3131.7697139386746</c:v>
                </c:pt>
                <c:pt idx="9">
                  <c:v>4249.9342271881869</c:v>
                </c:pt>
                <c:pt idx="10">
                  <c:v>4973.299655620217</c:v>
                </c:pt>
                <c:pt idx="11">
                  <c:v>2916.1886347291284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83008"/>
        <c:axId val="-1451573760"/>
      </c:lineChart>
      <c:catAx>
        <c:axId val="-1451583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73760"/>
        <c:crosses val="autoZero"/>
        <c:auto val="1"/>
        <c:lblAlgn val="ctr"/>
        <c:lblOffset val="100"/>
        <c:tickMarkSkip val="1"/>
        <c:noMultiLvlLbl val="0"/>
      </c:catAx>
      <c:valAx>
        <c:axId val="-145157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830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MINA'!$C$178:$N$178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MINA'!$C$179:$N$179</c:f>
              <c:numCache>
                <c:formatCode>General</c:formatCode>
                <c:ptCount val="12"/>
                <c:pt idx="0">
                  <c:v>1728.958841772152</c:v>
                </c:pt>
                <c:pt idx="1">
                  <c:v>1345.2663797468356</c:v>
                </c:pt>
                <c:pt idx="2">
                  <c:v>1170.340101265823</c:v>
                </c:pt>
                <c:pt idx="3">
                  <c:v>1118.7993227848101</c:v>
                </c:pt>
                <c:pt idx="4">
                  <c:v>2289.6600379746833</c:v>
                </c:pt>
                <c:pt idx="5">
                  <c:v>2517.1683227848102</c:v>
                </c:pt>
                <c:pt idx="6">
                  <c:v>1800.8035632911394</c:v>
                </c:pt>
                <c:pt idx="7">
                  <c:v>1750.8246265822786</c:v>
                </c:pt>
                <c:pt idx="8">
                  <c:v>2510.9209556962028</c:v>
                </c:pt>
                <c:pt idx="9">
                  <c:v>3407.4181329113926</c:v>
                </c:pt>
                <c:pt idx="10">
                  <c:v>3987.3820443037976</c:v>
                </c:pt>
                <c:pt idx="11">
                  <c:v>2338.0771329113923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MINA'!$C$181:$N$181</c:f>
              <c:numCache>
                <c:formatCode>General</c:formatCode>
                <c:ptCount val="12"/>
                <c:pt idx="0">
                  <c:v>-4.1039333361158112</c:v>
                </c:pt>
                <c:pt idx="1">
                  <c:v>-3.1931839025965845</c:v>
                </c:pt>
                <c:pt idx="2">
                  <c:v>-2.7779711350762857</c:v>
                </c:pt>
                <c:pt idx="3">
                  <c:v>-2.6556316589319113</c:v>
                </c:pt>
                <c:pt idx="4">
                  <c:v>-5.4348385462924833</c:v>
                </c:pt>
                <c:pt idx="5">
                  <c:v>-5.974862294525729</c:v>
                </c:pt>
                <c:pt idx="6">
                  <c:v>-4.2744671513473627</c:v>
                </c:pt>
                <c:pt idx="7">
                  <c:v>-4.1558349320558481</c:v>
                </c:pt>
                <c:pt idx="8">
                  <c:v>-5.9600332671142908</c:v>
                </c:pt>
                <c:pt idx="9">
                  <c:v>-8.087998700655822</c:v>
                </c:pt>
                <c:pt idx="10">
                  <c:v>-9.4646267453510973</c:v>
                </c:pt>
                <c:pt idx="11">
                  <c:v>-5.5497635087311368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MINA'!$C$183:$N$183</c:f>
              <c:numCache>
                <c:formatCode>General</c:formatCode>
                <c:ptCount val="12"/>
                <c:pt idx="0">
                  <c:v>5.2102356018732259</c:v>
                </c:pt>
                <c:pt idx="1">
                  <c:v>4.0539743436436062</c:v>
                </c:pt>
                <c:pt idx="2">
                  <c:v>3.5268321689283386</c:v>
                </c:pt>
                <c:pt idx="3">
                  <c:v>3.3715134924497328</c:v>
                </c:pt>
                <c:pt idx="4">
                  <c:v>6.8999145368980566</c:v>
                </c:pt>
                <c:pt idx="5">
                  <c:v>7.5855131391319022</c:v>
                </c:pt>
                <c:pt idx="6">
                  <c:v>5.4267404236312826</c:v>
                </c:pt>
                <c:pt idx="7">
                  <c:v>5.2761283737126341</c:v>
                </c:pt>
                <c:pt idx="8">
                  <c:v>7.5666866328920719</c:v>
                </c:pt>
                <c:pt idx="9">
                  <c:v>10.268290278307818</c:v>
                </c:pt>
                <c:pt idx="10">
                  <c:v>12.016017607572127</c:v>
                </c:pt>
                <c:pt idx="11">
                  <c:v>7.0458199602567468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MINA'!$C$186:$N$186</c:f>
              <c:numCache>
                <c:formatCode>General</c:formatCode>
                <c:ptCount val="12"/>
                <c:pt idx="0">
                  <c:v>4122.6778703759865</c:v>
                </c:pt>
                <c:pt idx="1">
                  <c:v>3207.7686290429233</c:v>
                </c:pt>
                <c:pt idx="2">
                  <c:v>2790.6593955450817</c:v>
                </c:pt>
                <c:pt idx="3">
                  <c:v>2667.7611392466106</c:v>
                </c:pt>
                <c:pt idx="4">
                  <c:v>5459.661931319959</c:v>
                </c:pt>
                <c:pt idx="5">
                  <c:v>6002.1522141728065</c:v>
                </c:pt>
                <c:pt idx="6">
                  <c:v>4293.9905912768854</c:v>
                </c:pt>
                <c:pt idx="7">
                  <c:v>4174.8165245632163</c:v>
                </c:pt>
                <c:pt idx="8">
                  <c:v>5987.2554558335987</c:v>
                </c:pt>
                <c:pt idx="9">
                  <c:v>8124.9402775100352</c:v>
                </c:pt>
                <c:pt idx="10">
                  <c:v>9507.8560099999013</c:v>
                </c:pt>
                <c:pt idx="11">
                  <c:v>5575.1118084488262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71584"/>
        <c:axId val="-1451582464"/>
      </c:lineChart>
      <c:catAx>
        <c:axId val="-1451571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82464"/>
        <c:crosses val="autoZero"/>
        <c:auto val="1"/>
        <c:lblAlgn val="ctr"/>
        <c:lblOffset val="100"/>
        <c:tickMarkSkip val="1"/>
        <c:noMultiLvlLbl val="0"/>
      </c:catAx>
      <c:valAx>
        <c:axId val="-145158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7158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MINA'!$C$211:$N$211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MINA'!$C$212:$N$212</c:f>
              <c:numCache>
                <c:formatCode>General</c:formatCode>
                <c:ptCount val="12"/>
                <c:pt idx="0">
                  <c:v>2.6133607594936712</c:v>
                </c:pt>
                <c:pt idx="1">
                  <c:v>2.0334008438818567</c:v>
                </c:pt>
                <c:pt idx="2">
                  <c:v>1.7689957805907175</c:v>
                </c:pt>
                <c:pt idx="3">
                  <c:v>1.6910907172995782</c:v>
                </c:pt>
                <c:pt idx="4">
                  <c:v>3.460873417721519</c:v>
                </c:pt>
                <c:pt idx="5">
                  <c:v>3.804757383966245</c:v>
                </c:pt>
                <c:pt idx="6">
                  <c:v>2.721955696202532</c:v>
                </c:pt>
                <c:pt idx="7">
                  <c:v>2.6464113924050636</c:v>
                </c:pt>
                <c:pt idx="8">
                  <c:v>3.7953143459915619</c:v>
                </c:pt>
                <c:pt idx="9">
                  <c:v>5.1503902953586502</c:v>
                </c:pt>
                <c:pt idx="10">
                  <c:v>6.0270189873417728</c:v>
                </c:pt>
                <c:pt idx="11">
                  <c:v>3.5340569620253164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MINA'!$C$214:$N$214</c:f>
              <c:numCache>
                <c:formatCode>General</c:formatCode>
                <c:ptCount val="12"/>
                <c:pt idx="0">
                  <c:v>3.3311223283355051</c:v>
                </c:pt>
                <c:pt idx="1">
                  <c:v>2.5918759700147382</c:v>
                </c:pt>
                <c:pt idx="2">
                  <c:v>2.2548518500747412</c:v>
                </c:pt>
                <c:pt idx="3">
                  <c:v>2.1555501004495636</c:v>
                </c:pt>
                <c:pt idx="4">
                  <c:v>4.4114049985003163</c:v>
                </c:pt>
                <c:pt idx="5">
                  <c:v>4.8497369640175148</c:v>
                </c:pt>
                <c:pt idx="6">
                  <c:v>3.4695429490251466</c:v>
                </c:pt>
                <c:pt idx="7">
                  <c:v>3.3732503433280048</c:v>
                </c:pt>
                <c:pt idx="8">
                  <c:v>4.8377003883053726</c:v>
                </c:pt>
                <c:pt idx="9">
                  <c:v>6.5649490029978566</c:v>
                </c:pt>
                <c:pt idx="10">
                  <c:v>7.6823444482751082</c:v>
                </c:pt>
                <c:pt idx="11">
                  <c:v>4.5046884602694224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MINA'!$C$216:$N$216</c:f>
              <c:numCache>
                <c:formatCode>General</c:formatCode>
                <c:ptCount val="12"/>
                <c:pt idx="0">
                  <c:v>2.2141578102464794</c:v>
                </c:pt>
                <c:pt idx="1">
                  <c:v>1.722789455488378</c:v>
                </c:pt>
                <c:pt idx="2">
                  <c:v>1.4987734891400442</c:v>
                </c:pt>
                <c:pt idx="3">
                  <c:v>1.4327687847695527</c:v>
                </c:pt>
                <c:pt idx="4">
                  <c:v>2.932208988095157</c:v>
                </c:pt>
                <c:pt idx="5">
                  <c:v>3.2235630871851035</c:v>
                </c:pt>
                <c:pt idx="6">
                  <c:v>2.3061643678538308</c:v>
                </c:pt>
                <c:pt idx="7">
                  <c:v>2.2421598060400214</c:v>
                </c:pt>
                <c:pt idx="8">
                  <c:v>3.2155625169583772</c:v>
                </c:pt>
                <c:pt idx="9">
                  <c:v>4.3636443444935891</c:v>
                </c:pt>
                <c:pt idx="10">
                  <c:v>5.1063639472080053</c:v>
                </c:pt>
                <c:pt idx="11">
                  <c:v>2.994213407352285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MINA'!$C$219:$N$219</c:f>
              <c:numCache>
                <c:formatCode>General</c:formatCode>
                <c:ptCount val="12"/>
                <c:pt idx="0">
                  <c:v>1.0604341949805582</c:v>
                </c:pt>
                <c:pt idx="1">
                  <c:v>0.82510146336337331</c:v>
                </c:pt>
                <c:pt idx="2">
                  <c:v>0.71781272818918862</c:v>
                </c:pt>
                <c:pt idx="3">
                  <c:v>0.68620086871822339</c:v>
                </c:pt>
                <c:pt idx="4">
                  <c:v>1.4043329086192398</c:v>
                </c:pt>
                <c:pt idx="5">
                  <c:v>1.5438721266880455</c:v>
                </c:pt>
                <c:pt idx="6">
                  <c:v>1.1044992112128127</c:v>
                </c:pt>
                <c:pt idx="7">
                  <c:v>1.0738452868773314</c:v>
                </c:pt>
                <c:pt idx="8">
                  <c:v>1.5400403861461105</c:v>
                </c:pt>
                <c:pt idx="9">
                  <c:v>2.0898951539138073</c:v>
                </c:pt>
                <c:pt idx="10">
                  <c:v>2.445608400890122</c:v>
                </c:pt>
                <c:pt idx="11">
                  <c:v>1.4340288978192373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70496"/>
        <c:axId val="-1451584096"/>
      </c:lineChart>
      <c:catAx>
        <c:axId val="-145157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84096"/>
        <c:crosses val="autoZero"/>
        <c:auto val="1"/>
        <c:lblAlgn val="ctr"/>
        <c:lblOffset val="100"/>
        <c:tickMarkSkip val="1"/>
        <c:noMultiLvlLbl val="0"/>
      </c:catAx>
      <c:valAx>
        <c:axId val="-145158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704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LAS FLORES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HDA'!$C$196:$N$196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HDA'!$C$197:$N$197</c:f>
              <c:numCache>
                <c:formatCode>General</c:formatCode>
                <c:ptCount val="12"/>
                <c:pt idx="0">
                  <c:v>1.1128564705882353</c:v>
                </c:pt>
                <c:pt idx="1">
                  <c:v>0.78637176470588244</c:v>
                </c:pt>
                <c:pt idx="2">
                  <c:v>0.55291764705882351</c:v>
                </c:pt>
                <c:pt idx="3">
                  <c:v>0.52483294117647061</c:v>
                </c:pt>
                <c:pt idx="4">
                  <c:v>1.0786282352941177</c:v>
                </c:pt>
                <c:pt idx="5">
                  <c:v>1.1391858823529413</c:v>
                </c:pt>
                <c:pt idx="6">
                  <c:v>0.77671764705882351</c:v>
                </c:pt>
                <c:pt idx="7">
                  <c:v>0.93820470588235294</c:v>
                </c:pt>
                <c:pt idx="8">
                  <c:v>2.3731576470588238</c:v>
                </c:pt>
                <c:pt idx="9">
                  <c:v>3.4956682352941177</c:v>
                </c:pt>
                <c:pt idx="10">
                  <c:v>4.9113129411764707</c:v>
                </c:pt>
                <c:pt idx="11">
                  <c:v>2.7531788235294119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HDA'!$C$199:$N$199</c:f>
              <c:numCache>
                <c:formatCode>General</c:formatCode>
                <c:ptCount val="12"/>
                <c:pt idx="0">
                  <c:v>1.5265256607727899</c:v>
                </c:pt>
                <c:pt idx="1">
                  <c:v>1.0786805931012775</c:v>
                </c:pt>
                <c:pt idx="2">
                  <c:v>0.7584472920243357</c:v>
                </c:pt>
                <c:pt idx="3">
                  <c:v>0.71992298512786146</c:v>
                </c:pt>
                <c:pt idx="4">
                  <c:v>1.4795741617427121</c:v>
                </c:pt>
                <c:pt idx="5">
                  <c:v>1.5626421984882346</c:v>
                </c:pt>
                <c:pt idx="6">
                  <c:v>1.0654378626056145</c:v>
                </c:pt>
                <c:pt idx="7">
                  <c:v>1.2869526272603409</c:v>
                </c:pt>
                <c:pt idx="8">
                  <c:v>3.2553039327520694</c:v>
                </c:pt>
                <c:pt idx="9">
                  <c:v>4.7950723240205226</c:v>
                </c:pt>
                <c:pt idx="10">
                  <c:v>6.7369381685209246</c:v>
                </c:pt>
                <c:pt idx="11">
                  <c:v>3.7765859604449856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HDA'!$C$201:$N$201</c:f>
              <c:numCache>
                <c:formatCode>General</c:formatCode>
                <c:ptCount val="12"/>
                <c:pt idx="0">
                  <c:v>0.9133749574826735</c:v>
                </c:pt>
                <c:pt idx="1">
                  <c:v>0.64541321916756733</c:v>
                </c:pt>
                <c:pt idx="2">
                  <c:v>0.45380616972719579</c:v>
                </c:pt>
                <c:pt idx="3">
                  <c:v>0.43075569761406834</c:v>
                </c:pt>
                <c:pt idx="4">
                  <c:v>0.88528219459479951</c:v>
                </c:pt>
                <c:pt idx="5">
                  <c:v>0.93498477508873046</c:v>
                </c:pt>
                <c:pt idx="6">
                  <c:v>0.63748961937867976</c:v>
                </c:pt>
                <c:pt idx="7">
                  <c:v>0.77002983402916236</c:v>
                </c:pt>
                <c:pt idx="8">
                  <c:v>1.947764893559266</c:v>
                </c:pt>
                <c:pt idx="9">
                  <c:v>2.8690634508308266</c:v>
                </c:pt>
                <c:pt idx="10">
                  <c:v>4.0309513107831547</c:v>
                </c:pt>
                <c:pt idx="11">
                  <c:v>2.2596665943400209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HDA'!$C$206:$N$206</c:f>
              <c:numCache>
                <c:formatCode>General</c:formatCode>
                <c:ptCount val="12"/>
                <c:pt idx="0">
                  <c:v>0.76219636001822089</c:v>
                </c:pt>
                <c:pt idx="1">
                  <c:v>0.53858670234726014</c:v>
                </c:pt>
                <c:pt idx="2">
                  <c:v>0.37869377508791729</c:v>
                </c:pt>
                <c:pt idx="3">
                  <c:v>0.35945853571837227</c:v>
                </c:pt>
                <c:pt idx="4">
                  <c:v>0.73875341203658795</c:v>
                </c:pt>
                <c:pt idx="5">
                  <c:v>0.78022939692716931</c:v>
                </c:pt>
                <c:pt idx="6">
                  <c:v>0.53197458881397908</c:v>
                </c:pt>
                <c:pt idx="7">
                  <c:v>0.64257721518886279</c:v>
                </c:pt>
                <c:pt idx="8">
                  <c:v>1.6253777267265532</c:v>
                </c:pt>
                <c:pt idx="9">
                  <c:v>2.394186200278055</c:v>
                </c:pt>
                <c:pt idx="10">
                  <c:v>3.3637624847491829</c:v>
                </c:pt>
                <c:pt idx="11">
                  <c:v>1.8856545594457088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5166224"/>
        <c:axId val="-1345165680"/>
      </c:lineChart>
      <c:catAx>
        <c:axId val="-1345166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65680"/>
        <c:crosses val="autoZero"/>
        <c:auto val="1"/>
        <c:lblAlgn val="ctr"/>
        <c:lblOffset val="100"/>
        <c:tickMarkSkip val="1"/>
        <c:noMultiLvlLbl val="0"/>
      </c:catAx>
      <c:valAx>
        <c:axId val="-134516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662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MINA'!$C$244:$N$244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MINA'!$C$245:$N$245</c:f>
              <c:numCache>
                <c:formatCode>General</c:formatCode>
                <c:ptCount val="12"/>
                <c:pt idx="0">
                  <c:v>26.301759493670886</c:v>
                </c:pt>
                <c:pt idx="1">
                  <c:v>20.464843881856542</c:v>
                </c:pt>
                <c:pt idx="2">
                  <c:v>17.803780590717302</c:v>
                </c:pt>
                <c:pt idx="3">
                  <c:v>17.019717299578058</c:v>
                </c:pt>
                <c:pt idx="4">
                  <c:v>34.831417721518982</c:v>
                </c:pt>
                <c:pt idx="5">
                  <c:v>38.292383966244728</c:v>
                </c:pt>
                <c:pt idx="6">
                  <c:v>27.394696202531645</c:v>
                </c:pt>
                <c:pt idx="7">
                  <c:v>26.634392405063291</c:v>
                </c:pt>
                <c:pt idx="8">
                  <c:v>38.197345991561185</c:v>
                </c:pt>
                <c:pt idx="9">
                  <c:v>51.835295358649788</c:v>
                </c:pt>
                <c:pt idx="10">
                  <c:v>60.657987341772149</c:v>
                </c:pt>
                <c:pt idx="11">
                  <c:v>35.567962025316454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MINA'!$C$247:$N$247</c:f>
              <c:numCache>
                <c:formatCode>General</c:formatCode>
                <c:ptCount val="12"/>
                <c:pt idx="0">
                  <c:v>-50.36019952051781</c:v>
                </c:pt>
                <c:pt idx="1">
                  <c:v>-39.184208238788919</c:v>
                </c:pt>
                <c:pt idx="2">
                  <c:v>-34.08904803436436</c:v>
                </c:pt>
                <c:pt idx="3">
                  <c:v>-32.587795474132115</c:v>
                </c:pt>
                <c:pt idx="4">
                  <c:v>-66.692007675771535</c:v>
                </c:pt>
                <c:pt idx="5">
                  <c:v>-73.318748774978502</c:v>
                </c:pt>
                <c:pt idx="6">
                  <c:v>-52.452854604477892</c:v>
                </c:pt>
                <c:pt idx="7">
                  <c:v>-50.997094546070876</c:v>
                </c:pt>
                <c:pt idx="8">
                  <c:v>-73.136778767677626</c:v>
                </c:pt>
                <c:pt idx="9">
                  <c:v>-99.249474815353523</c:v>
                </c:pt>
                <c:pt idx="10">
                  <c:v>-116.14235715978496</c:v>
                </c:pt>
                <c:pt idx="11">
                  <c:v>-68.102275232353335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MINA'!$C$249:$N$249</c:f>
              <c:numCache>
                <c:formatCode>General</c:formatCode>
                <c:ptCount val="12"/>
                <c:pt idx="0">
                  <c:v>4.7994948409931881</c:v>
                </c:pt>
                <c:pt idx="1">
                  <c:v>3.7343856275598908</c:v>
                </c:pt>
                <c:pt idx="2">
                  <c:v>3.2487998803230012</c:v>
                </c:pt>
                <c:pt idx="3">
                  <c:v>3.1057255083692747</c:v>
                </c:pt>
                <c:pt idx="4">
                  <c:v>6.355970584368575</c:v>
                </c:pt>
                <c:pt idx="5">
                  <c:v>6.9875210949117923</c:v>
                </c:pt>
                <c:pt idx="6">
                  <c:v>4.9989318443226249</c:v>
                </c:pt>
                <c:pt idx="7">
                  <c:v>4.8601930593977993</c:v>
                </c:pt>
                <c:pt idx="8">
                  <c:v>6.97017874679619</c:v>
                </c:pt>
                <c:pt idx="9">
                  <c:v>9.4588057013852502</c:v>
                </c:pt>
                <c:pt idx="10">
                  <c:v>11.068753684783747</c:v>
                </c:pt>
                <c:pt idx="11">
                  <c:v>6.4903737822645002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MINA'!$C$252:$N$252</c:f>
              <c:numCache>
                <c:formatCode>General</c:formatCode>
                <c:ptCount val="12"/>
                <c:pt idx="0">
                  <c:v>8.1111653279857805</c:v>
                </c:pt>
                <c:pt idx="1">
                  <c:v>6.3111265304171198</c:v>
                </c:pt>
                <c:pt idx="2">
                  <c:v>5.49048469054864</c:v>
                </c:pt>
                <c:pt idx="3">
                  <c:v>5.2486884341588196</c:v>
                </c:pt>
                <c:pt idx="4">
                  <c:v>10.741615511135638</c:v>
                </c:pt>
                <c:pt idx="5">
                  <c:v>11.808938380250298</c:v>
                </c:pt>
                <c:pt idx="6">
                  <c:v>8.4482146550746204</c:v>
                </c:pt>
                <c:pt idx="7">
                  <c:v>8.2137455579693395</c:v>
                </c:pt>
                <c:pt idx="8">
                  <c:v>11.779629743112141</c:v>
                </c:pt>
                <c:pt idx="9">
                  <c:v>15.9854191724381</c:v>
                </c:pt>
                <c:pt idx="10">
                  <c:v>18.70623765343062</c:v>
                </c:pt>
                <c:pt idx="11">
                  <c:v>10.968757448956378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66144"/>
        <c:axId val="-1451568320"/>
      </c:lineChart>
      <c:catAx>
        <c:axId val="-1451566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68320"/>
        <c:crosses val="autoZero"/>
        <c:auto val="1"/>
        <c:lblAlgn val="ctr"/>
        <c:lblOffset val="100"/>
        <c:tickMarkSkip val="1"/>
        <c:noMultiLvlLbl val="0"/>
      </c:catAx>
      <c:valAx>
        <c:axId val="-145156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6614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</a:t>
            </a:r>
            <a:r>
              <a:rPr lang="es-CO" b="1" baseline="0"/>
              <a:t> MINA</a:t>
            </a:r>
            <a:r>
              <a:rPr lang="es-CO" b="1"/>
              <a:t>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MINA'!$C$277:$N$277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MINA'!$C$278:$N$278</c:f>
              <c:numCache>
                <c:formatCode>General</c:formatCode>
                <c:ptCount val="12"/>
                <c:pt idx="0">
                  <c:v>0.74267088607594933</c:v>
                </c:pt>
                <c:pt idx="1">
                  <c:v>0.57785654008438814</c:v>
                </c:pt>
                <c:pt idx="2">
                  <c:v>0.50271729957805911</c:v>
                </c:pt>
                <c:pt idx="3">
                  <c:v>0.48057805907172996</c:v>
                </c:pt>
                <c:pt idx="4">
                  <c:v>0.98351898734177201</c:v>
                </c:pt>
                <c:pt idx="5">
                  <c:v>1.0812447257383966</c:v>
                </c:pt>
                <c:pt idx="6">
                  <c:v>0.77353164556962029</c:v>
                </c:pt>
                <c:pt idx="7">
                  <c:v>0.75206329113924042</c:v>
                </c:pt>
                <c:pt idx="8">
                  <c:v>1.0785611814345992</c:v>
                </c:pt>
                <c:pt idx="9">
                  <c:v>1.4636497890295357</c:v>
                </c:pt>
                <c:pt idx="10">
                  <c:v>1.712772151898734</c:v>
                </c:pt>
                <c:pt idx="11">
                  <c:v>1.0043164556962023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MINA'!$C$280:$N$280</c:f>
              <c:numCache>
                <c:formatCode>General</c:formatCode>
                <c:ptCount val="12"/>
                <c:pt idx="0">
                  <c:v>0.7553039288762935</c:v>
                </c:pt>
                <c:pt idx="1">
                  <c:v>0.58768604402780555</c:v>
                </c:pt>
                <c:pt idx="2">
                  <c:v>0.51126866368982471</c:v>
                </c:pt>
                <c:pt idx="3">
                  <c:v>0.48875282841166956</c:v>
                </c:pt>
                <c:pt idx="4">
                  <c:v>1.0002489247810715</c:v>
                </c:pt>
                <c:pt idx="5">
                  <c:v>1.0996370057563623</c:v>
                </c:pt>
                <c:pt idx="6">
                  <c:v>0.78668963865796415</c:v>
                </c:pt>
                <c:pt idx="7">
                  <c:v>0.7648561014185411</c:v>
                </c:pt>
                <c:pt idx="8">
                  <c:v>1.0969078136014343</c:v>
                </c:pt>
                <c:pt idx="9">
                  <c:v>1.4885468878335864</c:v>
                </c:pt>
                <c:pt idx="10">
                  <c:v>1.7419068928827255</c:v>
                </c:pt>
                <c:pt idx="11">
                  <c:v>1.0214001639817627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MINA'!$C$282:$N$282</c:f>
              <c:numCache>
                <c:formatCode>General</c:formatCode>
                <c:ptCount val="12"/>
                <c:pt idx="0">
                  <c:v>0.73064932093912205</c:v>
                </c:pt>
                <c:pt idx="1">
                  <c:v>0.56850281400382152</c:v>
                </c:pt>
                <c:pt idx="2">
                  <c:v>0.49457984747700884</c:v>
                </c:pt>
                <c:pt idx="3">
                  <c:v>0.47279897341107291</c:v>
                </c:pt>
                <c:pt idx="4">
                  <c:v>0.96759882971703048</c:v>
                </c:pt>
                <c:pt idx="5">
                  <c:v>1.0637426879676768</c:v>
                </c:pt>
                <c:pt idx="6">
                  <c:v>0.76101053933406293</c:v>
                </c:pt>
                <c:pt idx="7">
                  <c:v>0.73988969175497354</c:v>
                </c:pt>
                <c:pt idx="8">
                  <c:v>1.0611025820202906</c:v>
                </c:pt>
                <c:pt idx="9">
                  <c:v>1.4399577854702057</c:v>
                </c:pt>
                <c:pt idx="10">
                  <c:v>1.6850476209192216</c:v>
                </c:pt>
                <c:pt idx="11">
                  <c:v>0.98805965080927327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MINA'!$C$285:$N$285</c:f>
              <c:numCache>
                <c:formatCode>General</c:formatCode>
                <c:ptCount val="12"/>
                <c:pt idx="0">
                  <c:v>0.44139900554283334</c:v>
                </c:pt>
                <c:pt idx="1">
                  <c:v>0.34344324911854301</c:v>
                </c:pt>
                <c:pt idx="2">
                  <c:v>0.29878499381520307</c:v>
                </c:pt>
                <c:pt idx="3">
                  <c:v>0.28562675787761183</c:v>
                </c:pt>
                <c:pt idx="4">
                  <c:v>0.58454466316693188</c:v>
                </c:pt>
                <c:pt idx="5">
                  <c:v>0.64262697735609731</c:v>
                </c:pt>
                <c:pt idx="6">
                  <c:v>0.4597407889709908</c:v>
                </c:pt>
                <c:pt idx="7">
                  <c:v>0.44698128745575083</c:v>
                </c:pt>
                <c:pt idx="8">
                  <c:v>0.64103203966669231</c:v>
                </c:pt>
                <c:pt idx="9">
                  <c:v>0.86990559809630952</c:v>
                </c:pt>
                <c:pt idx="10">
                  <c:v>1.0179689802627403</c:v>
                </c:pt>
                <c:pt idx="11">
                  <c:v>0.59690543025982068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66688"/>
        <c:axId val="-1451565600"/>
      </c:lineChart>
      <c:catAx>
        <c:axId val="-1451566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65600"/>
        <c:crosses val="autoZero"/>
        <c:auto val="1"/>
        <c:lblAlgn val="ctr"/>
        <c:lblOffset val="100"/>
        <c:tickMarkSkip val="1"/>
        <c:noMultiLvlLbl val="0"/>
      </c:catAx>
      <c:valAx>
        <c:axId val="-145156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6668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</a:t>
            </a:r>
            <a:r>
              <a:rPr lang="es-CO" b="1" baseline="0"/>
              <a:t> MINA</a:t>
            </a:r>
            <a:r>
              <a:rPr lang="es-CO" b="1"/>
              <a:t>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MINA'!$C$310:$N$310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MINA'!$C$311:$N$311</c:f>
              <c:numCache>
                <c:formatCode>General</c:formatCode>
                <c:ptCount val="12"/>
                <c:pt idx="0">
                  <c:v>70.623797468354439</c:v>
                </c:pt>
                <c:pt idx="1">
                  <c:v>54.95088607594937</c:v>
                </c:pt>
                <c:pt idx="2">
                  <c:v>47.805569620253166</c:v>
                </c:pt>
                <c:pt idx="3">
                  <c:v>45.700253164556962</c:v>
                </c:pt>
                <c:pt idx="4">
                  <c:v>93.527088607594933</c:v>
                </c:pt>
                <c:pt idx="5">
                  <c:v>102.82025316455696</c:v>
                </c:pt>
                <c:pt idx="6">
                  <c:v>73.558481012658234</c:v>
                </c:pt>
                <c:pt idx="7">
                  <c:v>71.51696202531646</c:v>
                </c:pt>
                <c:pt idx="8">
                  <c:v>102.56506329113925</c:v>
                </c:pt>
                <c:pt idx="9">
                  <c:v>139.18481012658228</c:v>
                </c:pt>
                <c:pt idx="10">
                  <c:v>162.87493670886076</c:v>
                </c:pt>
                <c:pt idx="11">
                  <c:v>95.504810126582271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MINA'!$C$313:$N$313</c:f>
              <c:numCache>
                <c:formatCode>General</c:formatCode>
                <c:ptCount val="12"/>
                <c:pt idx="0">
                  <c:v>-2.944182252425259</c:v>
                </c:pt>
                <c:pt idx="1">
                  <c:v>-2.2908060645187804</c:v>
                </c:pt>
                <c:pt idx="2">
                  <c:v>-1.9929303533429639</c:v>
                </c:pt>
                <c:pt idx="3">
                  <c:v>-1.9051634027286606</c:v>
                </c:pt>
                <c:pt idx="4">
                  <c:v>-3.8989802909263136</c:v>
                </c:pt>
                <c:pt idx="5">
                  <c:v>-4.286396022425814</c:v>
                </c:pt>
                <c:pt idx="6">
                  <c:v>-3.0665240623724692</c:v>
                </c:pt>
                <c:pt idx="7">
                  <c:v>-2.981416716322236</c:v>
                </c:pt>
                <c:pt idx="8">
                  <c:v>-4.2757576041695344</c:v>
                </c:pt>
                <c:pt idx="9">
                  <c:v>-5.8023706239455946</c:v>
                </c:pt>
                <c:pt idx="10">
                  <c:v>-6.7899704520701771</c:v>
                </c:pt>
                <c:pt idx="11">
                  <c:v>-3.9814280324124773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MINA'!$C$315:$N$315</c:f>
              <c:numCache>
                <c:formatCode>General</c:formatCode>
                <c:ptCount val="12"/>
                <c:pt idx="0">
                  <c:v>5.0605634841991733</c:v>
                </c:pt>
                <c:pt idx="1">
                  <c:v>3.9375176281754483</c:v>
                </c:pt>
                <c:pt idx="2">
                  <c:v>3.4255184319421086</c:v>
                </c:pt>
                <c:pt idx="3">
                  <c:v>3.2746615259090706</c:v>
                </c:pt>
                <c:pt idx="4">
                  <c:v>6.7017037649828257</c:v>
                </c:pt>
                <c:pt idx="5">
                  <c:v>7.367607481512497</c:v>
                </c:pt>
                <c:pt idx="6">
                  <c:v>5.2708488683664383</c:v>
                </c:pt>
                <c:pt idx="7">
                  <c:v>5.1245633837283409</c:v>
                </c:pt>
                <c:pt idx="8">
                  <c:v>7.3493217959327355</c:v>
                </c:pt>
                <c:pt idx="9">
                  <c:v>9.9733176766286018</c:v>
                </c:pt>
                <c:pt idx="10">
                  <c:v>11.670838821283189</c:v>
                </c:pt>
                <c:pt idx="11">
                  <c:v>6.8434178282259817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MINA'!$C$318:$N$318</c:f>
              <c:numCache>
                <c:formatCode>General</c:formatCode>
                <c:ptCount val="12"/>
                <c:pt idx="0">
                  <c:v>20.239793437001264</c:v>
                </c:pt>
                <c:pt idx="1">
                  <c:v>15.748156049747447</c:v>
                </c:pt>
                <c:pt idx="2">
                  <c:v>13.700408204269451</c:v>
                </c:pt>
                <c:pt idx="3">
                  <c:v>13.097053928369684</c:v>
                </c:pt>
                <c:pt idx="4">
                  <c:v>26.803556620274481</c:v>
                </c:pt>
                <c:pt idx="5">
                  <c:v>29.466847716922949</c:v>
                </c:pt>
                <c:pt idx="6">
                  <c:v>21.080832730679727</c:v>
                </c:pt>
                <c:pt idx="7">
                  <c:v>20.495761917686014</c:v>
                </c:pt>
                <c:pt idx="8">
                  <c:v>29.393713865298739</c:v>
                </c:pt>
                <c:pt idx="9">
                  <c:v>39.888421573373464</c:v>
                </c:pt>
                <c:pt idx="10">
                  <c:v>46.677680799154679</c:v>
                </c:pt>
                <c:pt idx="11">
                  <c:v>27.370343970362143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79200"/>
        <c:axId val="-1451565056"/>
      </c:lineChart>
      <c:catAx>
        <c:axId val="-145157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65056"/>
        <c:crosses val="autoZero"/>
        <c:auto val="1"/>
        <c:lblAlgn val="ctr"/>
        <c:lblOffset val="100"/>
        <c:tickMarkSkip val="1"/>
        <c:noMultiLvlLbl val="0"/>
      </c:catAx>
      <c:valAx>
        <c:axId val="-145156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792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</a:t>
            </a:r>
            <a:r>
              <a:rPr lang="es-CO" b="1" baseline="0"/>
              <a:t> MINA</a:t>
            </a:r>
            <a:r>
              <a:rPr lang="es-CO" b="1"/>
              <a:t>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MINA'!$C$343:$N$343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MINA'!$C$344:$N$344</c:f>
              <c:numCache>
                <c:formatCode>General</c:formatCode>
                <c:ptCount val="12"/>
                <c:pt idx="0">
                  <c:v>1803.6953544303797</c:v>
                </c:pt>
                <c:pt idx="1">
                  <c:v>1403.417282700422</c:v>
                </c:pt>
                <c:pt idx="2">
                  <c:v>1220.9295864978903</c:v>
                </c:pt>
                <c:pt idx="3">
                  <c:v>1167.1608902953585</c:v>
                </c:pt>
                <c:pt idx="4">
                  <c:v>2388.6335949367085</c:v>
                </c:pt>
                <c:pt idx="5">
                  <c:v>2625.976223628692</c:v>
                </c:pt>
                <c:pt idx="6">
                  <c:v>1878.6456582278481</c:v>
                </c:pt>
                <c:pt idx="7">
                  <c:v>1826.5063164556962</c:v>
                </c:pt>
                <c:pt idx="8">
                  <c:v>2619.458805907173</c:v>
                </c:pt>
                <c:pt idx="9">
                  <c:v>3554.7082489451473</c:v>
                </c:pt>
                <c:pt idx="10">
                  <c:v>4159.7418607594936</c:v>
                </c:pt>
                <c:pt idx="11">
                  <c:v>2439.1435822784806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MINA'!$C$346:$N$346</c:f>
              <c:numCache>
                <c:formatCode>General</c:formatCode>
                <c:ptCount val="12"/>
                <c:pt idx="0">
                  <c:v>-1.3163926358053164</c:v>
                </c:pt>
                <c:pt idx="1">
                  <c:v>-1.0242573233727603</c:v>
                </c:pt>
                <c:pt idx="2">
                  <c:v>-0.89107216058125605</c:v>
                </c:pt>
                <c:pt idx="3">
                  <c:v>-0.85183010368733048</c:v>
                </c:pt>
                <c:pt idx="4">
                  <c:v>-1.7432986486816562</c:v>
                </c:pt>
                <c:pt idx="5">
                  <c:v>-1.9165186371932261</c:v>
                </c:pt>
                <c:pt idx="6">
                  <c:v>-1.3710936848089699</c:v>
                </c:pt>
                <c:pt idx="7">
                  <c:v>-1.3330407811542544</c:v>
                </c:pt>
                <c:pt idx="8">
                  <c:v>-1.9117620242363869</c:v>
                </c:pt>
                <c:pt idx="9">
                  <c:v>-2.5943359835428468</c:v>
                </c:pt>
                <c:pt idx="10">
                  <c:v>-3.0359082197027751</c:v>
                </c:pt>
                <c:pt idx="11">
                  <c:v>-1.780162399097162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MINA'!$C$348:$N$348</c:f>
              <c:numCache>
                <c:formatCode>General</c:formatCode>
                <c:ptCount val="12"/>
                <c:pt idx="0">
                  <c:v>5.2104999165028687</c:v>
                </c:pt>
                <c:pt idx="1">
                  <c:v>4.0541800012777509</c:v>
                </c:pt>
                <c:pt idx="2">
                  <c:v>3.5270110847029357</c:v>
                </c:pt>
                <c:pt idx="3">
                  <c:v>3.3716845289264272</c:v>
                </c:pt>
                <c:pt idx="4">
                  <c:v>6.9002645687382156</c:v>
                </c:pt>
                <c:pt idx="5">
                  <c:v>7.5858979513072473</c:v>
                </c:pt>
                <c:pt idx="6">
                  <c:v>5.4270157215246675</c:v>
                </c:pt>
                <c:pt idx="7">
                  <c:v>5.2763960310747207</c:v>
                </c:pt>
                <c:pt idx="8">
                  <c:v>7.5670704900010044</c:v>
                </c:pt>
                <c:pt idx="9">
                  <c:v>10.268811187446936</c:v>
                </c:pt>
                <c:pt idx="10">
                  <c:v>12.016627178709866</c:v>
                </c:pt>
                <c:pt idx="11">
                  <c:v>7.0461773938616021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MINA'!$C$351:$N$351</c:f>
              <c:numCache>
                <c:formatCode>General</c:formatCode>
                <c:ptCount val="12"/>
                <c:pt idx="0">
                  <c:v>5262.9580821486416</c:v>
                </c:pt>
                <c:pt idx="1">
                  <c:v>4094.9965926745226</c:v>
                </c:pt>
                <c:pt idx="2">
                  <c:v>3562.5202555465662</c:v>
                </c:pt>
                <c:pt idx="3">
                  <c:v>3405.6299062142216</c:v>
                </c:pt>
                <c:pt idx="4">
                  <c:v>6969.7349127641446</c:v>
                </c:pt>
                <c:pt idx="5">
                  <c:v>7662.2711012311593</c:v>
                </c:pt>
                <c:pt idx="6">
                  <c:v>5481.6537206119092</c:v>
                </c:pt>
                <c:pt idx="7">
                  <c:v>5329.5176242896359</c:v>
                </c:pt>
                <c:pt idx="8">
                  <c:v>7643.2540891908757</c:v>
                </c:pt>
                <c:pt idx="9">
                  <c:v>10372.195316971653</c:v>
                </c:pt>
                <c:pt idx="10">
                  <c:v>12137.607934711365</c:v>
                </c:pt>
                <c:pt idx="11">
                  <c:v>7117.1167560763461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80832"/>
        <c:axId val="-1451563968"/>
      </c:lineChart>
      <c:catAx>
        <c:axId val="-1451580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63968"/>
        <c:crosses val="autoZero"/>
        <c:auto val="1"/>
        <c:lblAlgn val="ctr"/>
        <c:lblOffset val="100"/>
        <c:tickMarkSkip val="1"/>
        <c:noMultiLvlLbl val="0"/>
      </c:catAx>
      <c:valAx>
        <c:axId val="-145156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8083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MINA'!$C$376:$N$376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MINA'!$C$377:$N$377</c:f>
              <c:numCache>
                <c:formatCode>General</c:formatCode>
                <c:ptCount val="12"/>
                <c:pt idx="0">
                  <c:v>6.7050569620253171</c:v>
                </c:pt>
                <c:pt idx="1">
                  <c:v>5.2170632911392412</c:v>
                </c:pt>
                <c:pt idx="2">
                  <c:v>4.5386835443037983</c:v>
                </c:pt>
                <c:pt idx="3">
                  <c:v>4.3388037974683549</c:v>
                </c:pt>
                <c:pt idx="4">
                  <c:v>8.8795063291139247</c:v>
                </c:pt>
                <c:pt idx="5">
                  <c:v>9.7618037974683549</c:v>
                </c:pt>
                <c:pt idx="6">
                  <c:v>6.9836772151898741</c:v>
                </c:pt>
                <c:pt idx="7">
                  <c:v>6.789854430379747</c:v>
                </c:pt>
                <c:pt idx="8">
                  <c:v>9.7375759493670895</c:v>
                </c:pt>
                <c:pt idx="9">
                  <c:v>13.214272151898735</c:v>
                </c:pt>
                <c:pt idx="10">
                  <c:v>15.463424050632911</c:v>
                </c:pt>
                <c:pt idx="11">
                  <c:v>9.0672721518987345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MINA'!$C$379:$N$379</c:f>
              <c:numCache>
                <c:formatCode>General</c:formatCode>
                <c:ptCount val="12"/>
                <c:pt idx="0">
                  <c:v>-6.906865679342804</c:v>
                </c:pt>
                <c:pt idx="1">
                  <c:v>-5.3740863942853974</c:v>
                </c:pt>
                <c:pt idx="2">
                  <c:v>-4.6752887826445724</c:v>
                </c:pt>
                <c:pt idx="3">
                  <c:v>-4.4693930577861147</c:v>
                </c:pt>
                <c:pt idx="4">
                  <c:v>-9.1467615952272361</c:v>
                </c:pt>
                <c:pt idx="5">
                  <c:v>-10.055614441319619</c:v>
                </c:pt>
                <c:pt idx="6">
                  <c:v>-7.1938718412667146</c:v>
                </c:pt>
                <c:pt idx="7">
                  <c:v>-6.9942153807979075</c:v>
                </c:pt>
                <c:pt idx="8">
                  <c:v>-10.030657383761019</c:v>
                </c:pt>
                <c:pt idx="9">
                  <c:v>-13.61199514342025</c:v>
                </c:pt>
                <c:pt idx="10">
                  <c:v>-15.928841986777035</c:v>
                </c:pt>
                <c:pt idx="11">
                  <c:v>-9.3401787913063927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MINA'!$C$381:$N$381</c:f>
              <c:numCache>
                <c:formatCode>General</c:formatCode>
                <c:ptCount val="12"/>
                <c:pt idx="0">
                  <c:v>3.6893571641915344</c:v>
                </c:pt>
                <c:pt idx="1">
                  <c:v>2.8706109341375865</c:v>
                </c:pt>
                <c:pt idx="2">
                  <c:v>2.4973426392961664</c:v>
                </c:pt>
                <c:pt idx="3">
                  <c:v>2.3873618024232481</c:v>
                </c:pt>
                <c:pt idx="4">
                  <c:v>4.8858153592635851</c:v>
                </c:pt>
                <c:pt idx="5">
                  <c:v>5.3712863260662651</c:v>
                </c:pt>
                <c:pt idx="6">
                  <c:v>3.8426637852871171</c:v>
                </c:pt>
                <c:pt idx="7">
                  <c:v>3.7360157010467114</c:v>
                </c:pt>
                <c:pt idx="8">
                  <c:v>5.3579553155362154</c:v>
                </c:pt>
                <c:pt idx="9">
                  <c:v>7.2709553265984912</c:v>
                </c:pt>
                <c:pt idx="10">
                  <c:v>8.5085174708048648</c:v>
                </c:pt>
                <c:pt idx="11">
                  <c:v>4.9891306908714776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MINA'!$C$384:$N$384</c:f>
              <c:numCache>
                <c:formatCode>General</c:formatCode>
                <c:ptCount val="12"/>
                <c:pt idx="0">
                  <c:v>13.510978546371556</c:v>
                </c:pt>
                <c:pt idx="1">
                  <c:v>10.512607215845859</c:v>
                </c:pt>
                <c:pt idx="2">
                  <c:v>9.1456428100702372</c:v>
                </c:pt>
                <c:pt idx="3">
                  <c:v>8.7428765119399188</c:v>
                </c:pt>
                <c:pt idx="4">
                  <c:v>17.892587668455914</c:v>
                </c:pt>
                <c:pt idx="5">
                  <c:v>19.670455065253378</c:v>
                </c:pt>
                <c:pt idx="6">
                  <c:v>14.072410355886543</c:v>
                </c:pt>
                <c:pt idx="7">
                  <c:v>13.681849097093506</c:v>
                </c:pt>
                <c:pt idx="8">
                  <c:v>19.621634907904248</c:v>
                </c:pt>
                <c:pt idx="9">
                  <c:v>26.627327487504314</c:v>
                </c:pt>
                <c:pt idx="10">
                  <c:v>31.159465428081823</c:v>
                </c:pt>
                <c:pt idx="11">
                  <c:v>18.270943887911667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62336"/>
        <c:axId val="-1451561792"/>
      </c:lineChart>
      <c:catAx>
        <c:axId val="-1451562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61792"/>
        <c:crosses val="autoZero"/>
        <c:auto val="1"/>
        <c:lblAlgn val="ctr"/>
        <c:lblOffset val="100"/>
        <c:tickMarkSkip val="1"/>
        <c:noMultiLvlLbl val="0"/>
      </c:catAx>
      <c:valAx>
        <c:axId val="-145156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623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LA MINA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MINA'!$C$409:$N$409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MINA'!$C$410:$N$410</c:f>
              <c:numCache>
                <c:formatCode>General</c:formatCode>
                <c:ptCount val="12"/>
                <c:pt idx="0">
                  <c:v>6.950278481012659</c:v>
                </c:pt>
                <c:pt idx="1">
                  <c:v>5.4078649789029543</c:v>
                </c:pt>
                <c:pt idx="2">
                  <c:v>4.7046751054852329</c:v>
                </c:pt>
                <c:pt idx="3">
                  <c:v>4.4974852320675112</c:v>
                </c:pt>
                <c:pt idx="4">
                  <c:v>9.2042531645569614</c:v>
                </c:pt>
                <c:pt idx="5">
                  <c:v>10.118818565400845</c:v>
                </c:pt>
                <c:pt idx="6">
                  <c:v>7.2390886075949377</c:v>
                </c:pt>
                <c:pt idx="7">
                  <c:v>7.038177215189874</c:v>
                </c:pt>
                <c:pt idx="8">
                  <c:v>10.093704641350213</c:v>
                </c:pt>
                <c:pt idx="9">
                  <c:v>13.697552742616034</c:v>
                </c:pt>
                <c:pt idx="10">
                  <c:v>16.028962025316456</c:v>
                </c:pt>
                <c:pt idx="11">
                  <c:v>9.3988860759493669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MINA'!$C$412:$N$412</c:f>
              <c:numCache>
                <c:formatCode>General</c:formatCode>
                <c:ptCount val="12"/>
                <c:pt idx="0">
                  <c:v>-5.7730280958142899</c:v>
                </c:pt>
                <c:pt idx="1">
                  <c:v>-4.4918713036989235</c:v>
                </c:pt>
                <c:pt idx="2">
                  <c:v>-3.9077889669950392</c:v>
                </c:pt>
                <c:pt idx="3">
                  <c:v>-3.7356932785019299</c:v>
                </c:pt>
                <c:pt idx="4">
                  <c:v>-7.6452205857847773</c:v>
                </c:pt>
                <c:pt idx="5">
                  <c:v>-8.4048752915573903</c:v>
                </c:pt>
                <c:pt idx="6">
                  <c:v>-6.0129190555319569</c:v>
                </c:pt>
                <c:pt idx="7">
                  <c:v>-5.8460383879022757</c:v>
                </c:pt>
                <c:pt idx="8">
                  <c:v>-8.3840152081036798</c:v>
                </c:pt>
                <c:pt idx="9">
                  <c:v>-11.377437183711089</c:v>
                </c:pt>
                <c:pt idx="10">
                  <c:v>-13.313948264330516</c:v>
                </c:pt>
                <c:pt idx="11">
                  <c:v>-7.8068862325510313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MINA'!$C$414:$N$414</c:f>
              <c:numCache>
                <c:formatCode>General</c:formatCode>
                <c:ptCount val="12"/>
                <c:pt idx="0">
                  <c:v>3.7362828751924018</c:v>
                </c:pt>
                <c:pt idx="1">
                  <c:v>2.9071228393547623</c:v>
                </c:pt>
                <c:pt idx="2">
                  <c:v>2.5291068664355674</c:v>
                </c:pt>
                <c:pt idx="3">
                  <c:v>2.4177271601290187</c:v>
                </c:pt>
                <c:pt idx="4">
                  <c:v>4.9479590741030357</c:v>
                </c:pt>
                <c:pt idx="5">
                  <c:v>5.4396048484056791</c:v>
                </c:pt>
                <c:pt idx="6">
                  <c:v>3.8915394354984998</c:v>
                </c:pt>
                <c:pt idx="7">
                  <c:v>3.783534871807301</c:v>
                </c:pt>
                <c:pt idx="8">
                  <c:v>5.4261042779442796</c:v>
                </c:pt>
                <c:pt idx="9">
                  <c:v>7.3634361391551542</c:v>
                </c:pt>
                <c:pt idx="10">
                  <c:v>8.6167390969884377</c:v>
                </c:pt>
                <c:pt idx="11">
                  <c:v>5.0525884951788838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MINA'!$C$417:$N$417</c:f>
              <c:numCache>
                <c:formatCode>General</c:formatCode>
                <c:ptCount val="12"/>
                <c:pt idx="0">
                  <c:v>12.254065298962196</c:v>
                </c:pt>
                <c:pt idx="1">
                  <c:v>9.5346295490871178</c:v>
                </c:pt>
                <c:pt idx="2">
                  <c:v>8.2948325179364701</c:v>
                </c:pt>
                <c:pt idx="3">
                  <c:v>7.9295351784010117</c:v>
                </c:pt>
                <c:pt idx="4">
                  <c:v>16.228057568454002</c:v>
                </c:pt>
                <c:pt idx="5">
                  <c:v>17.840531683373147</c:v>
                </c:pt>
                <c:pt idx="6">
                  <c:v>12.763267651041927</c:v>
                </c:pt>
                <c:pt idx="7">
                  <c:v>12.409039927856027</c:v>
                </c:pt>
                <c:pt idx="8">
                  <c:v>17.796253217974911</c:v>
                </c:pt>
                <c:pt idx="9">
                  <c:v>24.150213002621975</c:v>
                </c:pt>
                <c:pt idx="10">
                  <c:v>28.260730540425012</c:v>
                </c:pt>
                <c:pt idx="11">
                  <c:v>16.57121567529034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57984"/>
        <c:axId val="-1451557440"/>
      </c:lineChart>
      <c:catAx>
        <c:axId val="-1451557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57440"/>
        <c:crosses val="autoZero"/>
        <c:auto val="1"/>
        <c:lblAlgn val="ctr"/>
        <c:lblOffset val="100"/>
        <c:tickMarkSkip val="1"/>
        <c:noMultiLvlLbl val="0"/>
      </c:catAx>
      <c:valAx>
        <c:axId val="-145155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5798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MINA'!$C$442:$N$442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MINA'!$C$443:$N$443</c:f>
              <c:numCache>
                <c:formatCode>General</c:formatCode>
                <c:ptCount val="12"/>
                <c:pt idx="0">
                  <c:v>4.9394620253164554</c:v>
                </c:pt>
                <c:pt idx="1">
                  <c:v>3.8432911392405065</c:v>
                </c:pt>
                <c:pt idx="2">
                  <c:v>3.3435443037974686</c:v>
                </c:pt>
                <c:pt idx="3">
                  <c:v>3.1962974683544303</c:v>
                </c:pt>
                <c:pt idx="4">
                  <c:v>6.5413291139240499</c:v>
                </c:pt>
                <c:pt idx="5">
                  <c:v>7.1912974683544304</c:v>
                </c:pt>
                <c:pt idx="6">
                  <c:v>5.144715189873418</c:v>
                </c:pt>
                <c:pt idx="7">
                  <c:v>5.0019303797468355</c:v>
                </c:pt>
                <c:pt idx="8">
                  <c:v>7.1734493670886081</c:v>
                </c:pt>
                <c:pt idx="9">
                  <c:v>9.7346518987341764</c:v>
                </c:pt>
                <c:pt idx="10">
                  <c:v>11.391550632911391</c:v>
                </c:pt>
                <c:pt idx="11">
                  <c:v>6.6796518987341766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MINA'!$C$445:$N$445</c:f>
              <c:numCache>
                <c:formatCode>General</c:formatCode>
                <c:ptCount val="12"/>
                <c:pt idx="0">
                  <c:v>39.701686150231644</c:v>
                </c:pt>
                <c:pt idx="1">
                  <c:v>30.891043966335012</c:v>
                </c:pt>
                <c:pt idx="2">
                  <c:v>26.874251871641295</c:v>
                </c:pt>
                <c:pt idx="3">
                  <c:v>25.690732772311897</c:v>
                </c:pt>
                <c:pt idx="4">
                  <c:v>52.576939382330252</c:v>
                </c:pt>
                <c:pt idx="5">
                  <c:v>57.801160053107502</c:v>
                </c:pt>
                <c:pt idx="6">
                  <c:v>41.351440046266568</c:v>
                </c:pt>
                <c:pt idx="7">
                  <c:v>40.203785162068357</c:v>
                </c:pt>
                <c:pt idx="8">
                  <c:v>57.65770319258273</c:v>
                </c:pt>
                <c:pt idx="9">
                  <c:v>78.243762677888014</c:v>
                </c:pt>
                <c:pt idx="10">
                  <c:v>91.561341229938023</c:v>
                </c:pt>
                <c:pt idx="11">
                  <c:v>53.688730051397265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MINA'!$C$447:$N$447</c:f>
              <c:numCache>
                <c:formatCode>General</c:formatCode>
                <c:ptCount val="12"/>
                <c:pt idx="0">
                  <c:v>3.2508472477182222</c:v>
                </c:pt>
                <c:pt idx="1">
                  <c:v>2.529415624240857</c:v>
                </c:pt>
                <c:pt idx="2">
                  <c:v>2.2005132830082998</c:v>
                </c:pt>
                <c:pt idx="3">
                  <c:v>2.1036045574665638</c:v>
                </c:pt>
                <c:pt idx="4">
                  <c:v>4.3050967164904366</c:v>
                </c:pt>
                <c:pt idx="5">
                  <c:v>4.7328655352958755</c:v>
                </c:pt>
                <c:pt idx="6">
                  <c:v>3.3859321378673082</c:v>
                </c:pt>
                <c:pt idx="7">
                  <c:v>3.2919600403722917</c:v>
                </c:pt>
                <c:pt idx="8">
                  <c:v>4.721119023108999</c:v>
                </c:pt>
                <c:pt idx="9">
                  <c:v>6.4067435219258542</c:v>
                </c:pt>
                <c:pt idx="10">
                  <c:v>7.4972114032742736</c:v>
                </c:pt>
                <c:pt idx="11">
                  <c:v>4.3961321859387334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MINA'!$C$450:$N$450</c:f>
              <c:numCache>
                <c:formatCode>General</c:formatCode>
                <c:ptCount val="12"/>
                <c:pt idx="0">
                  <c:v>7.9133014138907605</c:v>
                </c:pt>
                <c:pt idx="1">
                  <c:v>6.1571727953910642</c:v>
                </c:pt>
                <c:pt idx="2">
                  <c:v>5.3565497074454775</c:v>
                </c:pt>
                <c:pt idx="3">
                  <c:v>5.1206518333186519</c:v>
                </c:pt>
                <c:pt idx="4">
                  <c:v>10.479584347573489</c:v>
                </c:pt>
                <c:pt idx="5">
                  <c:v>11.520870923264626</c:v>
                </c:pt>
                <c:pt idx="6">
                  <c:v>8.2421287535826977</c:v>
                </c:pt>
                <c:pt idx="7">
                  <c:v>8.0133792998839581</c:v>
                </c:pt>
                <c:pt idx="8">
                  <c:v>11.492277241552285</c:v>
                </c:pt>
                <c:pt idx="9">
                  <c:v>15.595470567273418</c:v>
                </c:pt>
                <c:pt idx="10">
                  <c:v>18.249917352902539</c:v>
                </c:pt>
                <c:pt idx="11">
                  <c:v>10.701185380844143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61248"/>
        <c:axId val="-1451555808"/>
      </c:lineChart>
      <c:catAx>
        <c:axId val="-1451561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55808"/>
        <c:crosses val="autoZero"/>
        <c:auto val="1"/>
        <c:lblAlgn val="ctr"/>
        <c:lblOffset val="100"/>
        <c:tickMarkSkip val="1"/>
        <c:noMultiLvlLbl val="0"/>
      </c:catAx>
      <c:valAx>
        <c:axId val="-145155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6124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MINA'!$C$112:$N$112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MINA'!$C$113:$N$113</c:f>
              <c:numCache>
                <c:formatCode>General</c:formatCode>
                <c:ptCount val="12"/>
                <c:pt idx="0">
                  <c:v>2.977689873417722</c:v>
                </c:pt>
                <c:pt idx="1">
                  <c:v>2.3168776371308017</c:v>
                </c:pt>
                <c:pt idx="2">
                  <c:v>2.0156118143459918</c:v>
                </c:pt>
                <c:pt idx="3">
                  <c:v>1.9268459915611815</c:v>
                </c:pt>
                <c:pt idx="4">
                  <c:v>3.9433544303797468</c:v>
                </c:pt>
                <c:pt idx="5">
                  <c:v>4.335179324894515</c:v>
                </c:pt>
                <c:pt idx="6">
                  <c:v>3.1014240506329118</c:v>
                </c:pt>
                <c:pt idx="7">
                  <c:v>3.0153481012658228</c:v>
                </c:pt>
                <c:pt idx="8">
                  <c:v>4.3244198312236293</c:v>
                </c:pt>
                <c:pt idx="9">
                  <c:v>5.8684071729957807</c:v>
                </c:pt>
                <c:pt idx="10">
                  <c:v>6.867246835443038</c:v>
                </c:pt>
                <c:pt idx="11">
                  <c:v>4.026740506329114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MINA'!$C$115:$N$115</c:f>
              <c:numCache>
                <c:formatCode>General</c:formatCode>
                <c:ptCount val="12"/>
                <c:pt idx="0">
                  <c:v>4.1560964225435839</c:v>
                </c:pt>
                <c:pt idx="1">
                  <c:v>3.233770899082391</c:v>
                </c:pt>
                <c:pt idx="2">
                  <c:v>2.8132805654555786</c:v>
                </c:pt>
                <c:pt idx="3">
                  <c:v>2.6893860921548214</c:v>
                </c:pt>
                <c:pt idx="4">
                  <c:v>5.5039181169366698</c:v>
                </c:pt>
                <c:pt idx="5">
                  <c:v>6.0508058425167803</c:v>
                </c:pt>
                <c:pt idx="6">
                  <c:v>4.3287978095688819</c:v>
                </c:pt>
                <c:pt idx="7">
                  <c:v>4.208657714246935</c:v>
                </c:pt>
                <c:pt idx="8">
                  <c:v>6.0357883306015374</c:v>
                </c:pt>
                <c:pt idx="9">
                  <c:v>8.1908012904389498</c:v>
                </c:pt>
                <c:pt idx="10">
                  <c:v>9.5849269799040364</c:v>
                </c:pt>
                <c:pt idx="11">
                  <c:v>5.6203038342798051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MINA'!$C$117:$N$117</c:f>
              <c:numCache>
                <c:formatCode>General</c:formatCode>
                <c:ptCount val="12"/>
                <c:pt idx="0">
                  <c:v>2.4274751073597871</c:v>
                </c:pt>
                <c:pt idx="1">
                  <c:v>1.8887671416494098</c:v>
                </c:pt>
                <c:pt idx="2">
                  <c:v>1.6431689374720873</c:v>
                </c:pt>
                <c:pt idx="3">
                  <c:v>1.5708051808841259</c:v>
                </c:pt>
                <c:pt idx="4">
                  <c:v>3.2147050653924549</c:v>
                </c:pt>
                <c:pt idx="5">
                  <c:v>3.5341289202302226</c:v>
                </c:pt>
                <c:pt idx="6">
                  <c:v>2.5283457983611872</c:v>
                </c:pt>
                <c:pt idx="7">
                  <c:v>2.4581748828819525</c:v>
                </c:pt>
                <c:pt idx="8">
                  <c:v>3.5253575557953187</c:v>
                </c:pt>
                <c:pt idx="9">
                  <c:v>4.7840483522040964</c:v>
                </c:pt>
                <c:pt idx="10">
                  <c:v>5.5983233505777203</c:v>
                </c:pt>
                <c:pt idx="11">
                  <c:v>3.2826831397629639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MINA'!$C$122:$N$122</c:f>
              <c:numCache>
                <c:formatCode>General</c:formatCode>
                <c:ptCount val="12"/>
                <c:pt idx="0">
                  <c:v>0.93659471055487253</c:v>
                </c:pt>
                <c:pt idx="1">
                  <c:v>0.72874457454796471</c:v>
                </c:pt>
                <c:pt idx="2">
                  <c:v>0.63398521810519526</c:v>
                </c:pt>
                <c:pt idx="3">
                  <c:v>0.60606505058187932</c:v>
                </c:pt>
                <c:pt idx="4">
                  <c:v>1.2403322905812493</c:v>
                </c:pt>
                <c:pt idx="5">
                  <c:v>1.3635758583356845</c:v>
                </c:pt>
                <c:pt idx="6">
                  <c:v>0.97551373195100999</c:v>
                </c:pt>
                <c:pt idx="7">
                  <c:v>0.9484396301102187</c:v>
                </c:pt>
                <c:pt idx="8">
                  <c:v>1.3601915956055859</c:v>
                </c:pt>
                <c:pt idx="9">
                  <c:v>1.8458332973747789</c:v>
                </c:pt>
                <c:pt idx="10">
                  <c:v>2.1600056874856275</c:v>
                </c:pt>
                <c:pt idx="11">
                  <c:v>1.2665603267395158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56896"/>
        <c:axId val="-1451558528"/>
      </c:lineChart>
      <c:catAx>
        <c:axId val="-145155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58528"/>
        <c:crosses val="autoZero"/>
        <c:auto val="1"/>
        <c:lblAlgn val="ctr"/>
        <c:lblOffset val="100"/>
        <c:tickMarkSkip val="1"/>
        <c:noMultiLvlLbl val="0"/>
      </c:catAx>
      <c:valAx>
        <c:axId val="-14515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568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MINA'!$C$145:$N$145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MINA'!$C$146:$N$146</c:f>
              <c:numCache>
                <c:formatCode>General</c:formatCode>
                <c:ptCount val="12"/>
                <c:pt idx="0">
                  <c:v>1145.8290759493673</c:v>
                </c:pt>
                <c:pt idx="1">
                  <c:v>891.54541772151902</c:v>
                </c:pt>
                <c:pt idx="2">
                  <c:v>775.6169113924052</c:v>
                </c:pt>
                <c:pt idx="3">
                  <c:v>741.45940506329111</c:v>
                </c:pt>
                <c:pt idx="4">
                  <c:v>1517.4213417721519</c:v>
                </c:pt>
                <c:pt idx="5">
                  <c:v>1668.1974050632912</c:v>
                </c:pt>
                <c:pt idx="6">
                  <c:v>1193.4425696202532</c:v>
                </c:pt>
                <c:pt idx="7">
                  <c:v>1160.3201392405063</c:v>
                </c:pt>
                <c:pt idx="8">
                  <c:v>1664.0571012658229</c:v>
                </c:pt>
                <c:pt idx="9">
                  <c:v>2258.1906962025319</c:v>
                </c:pt>
                <c:pt idx="10">
                  <c:v>2642.5488987341773</c:v>
                </c:pt>
                <c:pt idx="11">
                  <c:v>1549.5086962025316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MINA'!$C$148:$N$148</c:f>
              <c:numCache>
                <c:formatCode>General</c:formatCode>
                <c:ptCount val="12"/>
                <c:pt idx="0">
                  <c:v>-2.0355532939067489</c:v>
                </c:pt>
                <c:pt idx="1">
                  <c:v>-1.5838210513264195</c:v>
                </c:pt>
                <c:pt idx="2">
                  <c:v>-1.3778752799465137</c:v>
                </c:pt>
                <c:pt idx="3">
                  <c:v>-1.3171948294506484</c:v>
                </c:pt>
                <c:pt idx="4">
                  <c:v>-2.6956830432405541</c:v>
                </c:pt>
                <c:pt idx="5">
                  <c:v>-2.9635351328031105</c:v>
                </c:pt>
                <c:pt idx="6">
                  <c:v>-2.1201381642949246</c:v>
                </c:pt>
                <c:pt idx="7">
                  <c:v>-2.0612965153292371</c:v>
                </c:pt>
                <c:pt idx="8">
                  <c:v>-2.9561799266823998</c:v>
                </c:pt>
                <c:pt idx="9">
                  <c:v>-4.0116520050044171</c:v>
                </c:pt>
                <c:pt idx="10">
                  <c:v>-4.694460306543748</c:v>
                </c:pt>
                <c:pt idx="11">
                  <c:v>-2.7526858906760641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MINA'!$C$150:$N$150</c:f>
              <c:numCache>
                <c:formatCode>General</c:formatCode>
                <c:ptCount val="12"/>
                <c:pt idx="0">
                  <c:v>5.2069892476017809</c:v>
                </c:pt>
                <c:pt idx="1">
                  <c:v>4.0514484239093651</c:v>
                </c:pt>
                <c:pt idx="2">
                  <c:v>3.5246346969613982</c:v>
                </c:pt>
                <c:pt idx="3">
                  <c:v>3.3694127952713719</c:v>
                </c:pt>
                <c:pt idx="4">
                  <c:v>6.8956153902296382</c:v>
                </c:pt>
                <c:pt idx="5">
                  <c:v>7.5807868148613693</c:v>
                </c:pt>
                <c:pt idx="6">
                  <c:v>5.4233591711696958</c:v>
                </c:pt>
                <c:pt idx="7">
                  <c:v>5.2728409634702764</c:v>
                </c:pt>
                <c:pt idx="8">
                  <c:v>7.5619720388989426</c:v>
                </c:pt>
                <c:pt idx="9">
                  <c:v>10.261892389507272</c:v>
                </c:pt>
                <c:pt idx="10">
                  <c:v>12.008530758019281</c:v>
                </c:pt>
                <c:pt idx="11">
                  <c:v>7.0414299039384503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MINA'!$C$155:$N$155</c:f>
              <c:numCache>
                <c:formatCode>General</c:formatCode>
                <c:ptCount val="12"/>
                <c:pt idx="0">
                  <c:v>2055.4406194438075</c:v>
                </c:pt>
                <c:pt idx="1">
                  <c:v>1599.2949595431492</c:v>
                </c:pt>
                <c:pt idx="2">
                  <c:v>1391.3371010267026</c:v>
                </c:pt>
                <c:pt idx="3">
                  <c:v>1330.0638034281064</c:v>
                </c:pt>
                <c:pt idx="4">
                  <c:v>2722.0198266527741</c:v>
                </c:pt>
                <c:pt idx="5">
                  <c:v>2992.4888271637483</c:v>
                </c:pt>
                <c:pt idx="6">
                  <c:v>2140.8518827630623</c:v>
                </c:pt>
                <c:pt idx="7">
                  <c:v>2081.4353517583631</c:v>
                </c:pt>
                <c:pt idx="8">
                  <c:v>2985.0617607881609</c:v>
                </c:pt>
                <c:pt idx="9">
                  <c:v>4050.8457856849495</c:v>
                </c:pt>
                <c:pt idx="10">
                  <c:v>4740.3251142186446</c:v>
                </c:pt>
                <c:pt idx="11">
                  <c:v>2779.5795910635766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54176"/>
        <c:axId val="-1451553632"/>
      </c:lineChart>
      <c:catAx>
        <c:axId val="-145155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53632"/>
        <c:crosses val="autoZero"/>
        <c:auto val="1"/>
        <c:lblAlgn val="ctr"/>
        <c:lblOffset val="100"/>
        <c:tickMarkSkip val="1"/>
        <c:noMultiLvlLbl val="0"/>
      </c:catAx>
      <c:valAx>
        <c:axId val="-145155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541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MINA'!$C$178:$N$178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MINA'!$C$179:$N$179</c:f>
              <c:numCache>
                <c:formatCode>General</c:formatCode>
                <c:ptCount val="12"/>
                <c:pt idx="0">
                  <c:v>1728.958841772152</c:v>
                </c:pt>
                <c:pt idx="1">
                  <c:v>1345.2663797468356</c:v>
                </c:pt>
                <c:pt idx="2">
                  <c:v>1170.340101265823</c:v>
                </c:pt>
                <c:pt idx="3">
                  <c:v>1118.7993227848101</c:v>
                </c:pt>
                <c:pt idx="4">
                  <c:v>2289.6600379746833</c:v>
                </c:pt>
                <c:pt idx="5">
                  <c:v>2517.1683227848102</c:v>
                </c:pt>
                <c:pt idx="6">
                  <c:v>1800.8035632911394</c:v>
                </c:pt>
                <c:pt idx="7">
                  <c:v>1750.8246265822786</c:v>
                </c:pt>
                <c:pt idx="8">
                  <c:v>2510.9209556962028</c:v>
                </c:pt>
                <c:pt idx="9">
                  <c:v>3407.4181329113926</c:v>
                </c:pt>
                <c:pt idx="10">
                  <c:v>3987.3820443037976</c:v>
                </c:pt>
                <c:pt idx="11">
                  <c:v>2338.0771329113923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MINA'!$C$181:$N$181</c:f>
              <c:numCache>
                <c:formatCode>General</c:formatCode>
                <c:ptCount val="12"/>
                <c:pt idx="0">
                  <c:v>-4.1039333361158112</c:v>
                </c:pt>
                <c:pt idx="1">
                  <c:v>-3.1931839025965845</c:v>
                </c:pt>
                <c:pt idx="2">
                  <c:v>-2.7779711350762857</c:v>
                </c:pt>
                <c:pt idx="3">
                  <c:v>-2.6556316589319113</c:v>
                </c:pt>
                <c:pt idx="4">
                  <c:v>-5.4348385462924833</c:v>
                </c:pt>
                <c:pt idx="5">
                  <c:v>-5.974862294525729</c:v>
                </c:pt>
                <c:pt idx="6">
                  <c:v>-4.2744671513473627</c:v>
                </c:pt>
                <c:pt idx="7">
                  <c:v>-4.1558349320558481</c:v>
                </c:pt>
                <c:pt idx="8">
                  <c:v>-5.9600332671142908</c:v>
                </c:pt>
                <c:pt idx="9">
                  <c:v>-8.087998700655822</c:v>
                </c:pt>
                <c:pt idx="10">
                  <c:v>-9.4646267453510973</c:v>
                </c:pt>
                <c:pt idx="11">
                  <c:v>-5.5497635087311368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MINA'!$C$183:$N$183</c:f>
              <c:numCache>
                <c:formatCode>General</c:formatCode>
                <c:ptCount val="12"/>
                <c:pt idx="0">
                  <c:v>5.2102356018732259</c:v>
                </c:pt>
                <c:pt idx="1">
                  <c:v>4.0539743436436062</c:v>
                </c:pt>
                <c:pt idx="2">
                  <c:v>3.5268321689283386</c:v>
                </c:pt>
                <c:pt idx="3">
                  <c:v>3.3715134924497328</c:v>
                </c:pt>
                <c:pt idx="4">
                  <c:v>6.8999145368980566</c:v>
                </c:pt>
                <c:pt idx="5">
                  <c:v>7.5855131391319022</c:v>
                </c:pt>
                <c:pt idx="6">
                  <c:v>5.4267404236312826</c:v>
                </c:pt>
                <c:pt idx="7">
                  <c:v>5.2761283737126341</c:v>
                </c:pt>
                <c:pt idx="8">
                  <c:v>7.5666866328920719</c:v>
                </c:pt>
                <c:pt idx="9">
                  <c:v>10.268290278307818</c:v>
                </c:pt>
                <c:pt idx="10">
                  <c:v>12.016017607572127</c:v>
                </c:pt>
                <c:pt idx="11">
                  <c:v>7.0458199602567468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MINA'!$C$188:$N$188</c:f>
              <c:numCache>
                <c:formatCode>General</c:formatCode>
                <c:ptCount val="12"/>
                <c:pt idx="0">
                  <c:v>3898.8067226323215</c:v>
                </c:pt>
                <c:pt idx="1">
                  <c:v>3033.5792144781444</c:v>
                </c:pt>
                <c:pt idx="2">
                  <c:v>2639.1199977348565</c:v>
                </c:pt>
                <c:pt idx="3">
                  <c:v>2522.8954070872805</c:v>
                </c:pt>
                <c:pt idx="4">
                  <c:v>5163.1893905862535</c:v>
                </c:pt>
                <c:pt idx="5">
                  <c:v>5676.221169505352</c:v>
                </c:pt>
                <c:pt idx="6">
                  <c:v>4060.8167580804575</c:v>
                </c:pt>
                <c:pt idx="7">
                  <c:v>3948.1141247252322</c:v>
                </c:pt>
                <c:pt idx="8">
                  <c:v>5662.1333403359486</c:v>
                </c:pt>
                <c:pt idx="9">
                  <c:v>7683.7368261453003</c:v>
                </c:pt>
                <c:pt idx="10">
                  <c:v>8991.5569673715581</c:v>
                </c:pt>
                <c:pt idx="11">
                  <c:v>5272.3700666491277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52000"/>
        <c:axId val="-1645513840"/>
      </c:lineChart>
      <c:catAx>
        <c:axId val="-1451552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13840"/>
        <c:crosses val="autoZero"/>
        <c:auto val="1"/>
        <c:lblAlgn val="ctr"/>
        <c:lblOffset val="100"/>
        <c:tickMarkSkip val="1"/>
        <c:noMultiLvlLbl val="0"/>
      </c:catAx>
      <c:valAx>
        <c:axId val="-16455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15520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PTE SALGUERO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HDA'!$C$229:$N$229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HDA'!$C$230:$N$230</c:f>
              <c:numCache>
                <c:formatCode>General</c:formatCode>
                <c:ptCount val="12"/>
                <c:pt idx="0">
                  <c:v>11.200169411764705</c:v>
                </c:pt>
                <c:pt idx="1">
                  <c:v>7.9143152941176469</c:v>
                </c:pt>
                <c:pt idx="2">
                  <c:v>5.5647529411764705</c:v>
                </c:pt>
                <c:pt idx="3">
                  <c:v>5.2820988235294113</c:v>
                </c:pt>
                <c:pt idx="4">
                  <c:v>10.855684705882354</c:v>
                </c:pt>
                <c:pt idx="5">
                  <c:v>11.465157647058822</c:v>
                </c:pt>
                <c:pt idx="6">
                  <c:v>7.8171529411764702</c:v>
                </c:pt>
                <c:pt idx="7">
                  <c:v>9.4424141176470577</c:v>
                </c:pt>
                <c:pt idx="8">
                  <c:v>23.884272941176469</c:v>
                </c:pt>
                <c:pt idx="9">
                  <c:v>35.18160470588235</c:v>
                </c:pt>
                <c:pt idx="10">
                  <c:v>49.429138823529406</c:v>
                </c:pt>
                <c:pt idx="11">
                  <c:v>27.708936470588231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HDA'!$C$232:$N$232</c:f>
              <c:numCache>
                <c:formatCode>General</c:formatCode>
                <c:ptCount val="12"/>
                <c:pt idx="0">
                  <c:v>-0.85237387937423559</c:v>
                </c:pt>
                <c:pt idx="1">
                  <c:v>-0.60230835640324532</c:v>
                </c:pt>
                <c:pt idx="2">
                  <c:v>-0.42349806309603188</c:v>
                </c:pt>
                <c:pt idx="3">
                  <c:v>-0.40198705036734456</c:v>
                </c:pt>
                <c:pt idx="4">
                  <c:v>-0.82615733261114799</c:v>
                </c:pt>
                <c:pt idx="5">
                  <c:v>-0.87254045380737999</c:v>
                </c:pt>
                <c:pt idx="6">
                  <c:v>-0.59491394577775902</c:v>
                </c:pt>
                <c:pt idx="7">
                  <c:v>-0.71860226896771118</c:v>
                </c:pt>
                <c:pt idx="8">
                  <c:v>-1.8176805755740799</c:v>
                </c:pt>
                <c:pt idx="9">
                  <c:v>-2.6774488655738016</c:v>
                </c:pt>
                <c:pt idx="10">
                  <c:v>-3.7617383509291975</c:v>
                </c:pt>
                <c:pt idx="11">
                  <c:v>-2.1087514665591303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HDA'!$C$234:$N$234</c:f>
              <c:numCache>
                <c:formatCode>General</c:formatCode>
                <c:ptCount val="12"/>
                <c:pt idx="0">
                  <c:v>1.8488248384500952</c:v>
                </c:pt>
                <c:pt idx="1">
                  <c:v>1.3064251224379222</c:v>
                </c:pt>
                <c:pt idx="2">
                  <c:v>0.918580164214164</c:v>
                </c:pt>
                <c:pt idx="3">
                  <c:v>0.87192212412709535</c:v>
                </c:pt>
                <c:pt idx="4">
                  <c:v>1.7919603520939804</c:v>
                </c:pt>
                <c:pt idx="5">
                  <c:v>1.8925667510317221</c:v>
                </c:pt>
                <c:pt idx="6">
                  <c:v>1.2903864211579923</c:v>
                </c:pt>
                <c:pt idx="7">
                  <c:v>1.558670151658637</c:v>
                </c:pt>
                <c:pt idx="8">
                  <c:v>3.9426043873573011</c:v>
                </c:pt>
                <c:pt idx="9">
                  <c:v>5.807467927087326</c:v>
                </c:pt>
                <c:pt idx="10">
                  <c:v>8.1593247602261307</c:v>
                </c:pt>
                <c:pt idx="11">
                  <c:v>4.5739459922854486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HDA'!$C$237:$N$237</c:f>
              <c:numCache>
                <c:formatCode>General</c:formatCode>
                <c:ptCount val="12"/>
                <c:pt idx="0">
                  <c:v>8.0214631152324962</c:v>
                </c:pt>
                <c:pt idx="1">
                  <c:v>5.668163210763657</c:v>
                </c:pt>
                <c:pt idx="2">
                  <c:v>3.9854272575681962</c:v>
                </c:pt>
                <c:pt idx="3">
                  <c:v>3.7829928571837796</c:v>
                </c:pt>
                <c:pt idx="4">
                  <c:v>7.7747461897639898</c:v>
                </c:pt>
                <c:pt idx="5">
                  <c:v>8.2112453655928874</c:v>
                </c:pt>
                <c:pt idx="6">
                  <c:v>5.5985763856315138</c:v>
                </c:pt>
                <c:pt idx="7">
                  <c:v>6.7625741878419072</c:v>
                </c:pt>
                <c:pt idx="8">
                  <c:v>17.105706832483179</c:v>
                </c:pt>
                <c:pt idx="9">
                  <c:v>25.196756772847817</c:v>
                </c:pt>
                <c:pt idx="10">
                  <c:v>35.400715767224803</c:v>
                </c:pt>
                <c:pt idx="11">
                  <c:v>19.844897312684811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5160240"/>
        <c:axId val="-1345163504"/>
      </c:lineChart>
      <c:catAx>
        <c:axId val="-1345160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63504"/>
        <c:crosses val="autoZero"/>
        <c:auto val="1"/>
        <c:lblAlgn val="ctr"/>
        <c:lblOffset val="100"/>
        <c:tickMarkSkip val="1"/>
        <c:noMultiLvlLbl val="0"/>
      </c:catAx>
      <c:valAx>
        <c:axId val="-134516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602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MINA'!$C$211:$N$211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MINA'!$C$212:$N$212</c:f>
              <c:numCache>
                <c:formatCode>General</c:formatCode>
                <c:ptCount val="12"/>
                <c:pt idx="0">
                  <c:v>2.6133607594936712</c:v>
                </c:pt>
                <c:pt idx="1">
                  <c:v>2.0334008438818567</c:v>
                </c:pt>
                <c:pt idx="2">
                  <c:v>1.7689957805907175</c:v>
                </c:pt>
                <c:pt idx="3">
                  <c:v>1.6910907172995782</c:v>
                </c:pt>
                <c:pt idx="4">
                  <c:v>3.460873417721519</c:v>
                </c:pt>
                <c:pt idx="5">
                  <c:v>3.804757383966245</c:v>
                </c:pt>
                <c:pt idx="6">
                  <c:v>2.721955696202532</c:v>
                </c:pt>
                <c:pt idx="7">
                  <c:v>2.6464113924050636</c:v>
                </c:pt>
                <c:pt idx="8">
                  <c:v>3.7953143459915619</c:v>
                </c:pt>
                <c:pt idx="9">
                  <c:v>5.1503902953586502</c:v>
                </c:pt>
                <c:pt idx="10">
                  <c:v>6.0270189873417728</c:v>
                </c:pt>
                <c:pt idx="11">
                  <c:v>3.5340569620253164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MINA'!$C$214:$N$214</c:f>
              <c:numCache>
                <c:formatCode>General</c:formatCode>
                <c:ptCount val="12"/>
                <c:pt idx="0">
                  <c:v>3.3311223283355051</c:v>
                </c:pt>
                <c:pt idx="1">
                  <c:v>2.5918759700147382</c:v>
                </c:pt>
                <c:pt idx="2">
                  <c:v>2.2548518500747412</c:v>
                </c:pt>
                <c:pt idx="3">
                  <c:v>2.1555501004495636</c:v>
                </c:pt>
                <c:pt idx="4">
                  <c:v>4.4114049985003163</c:v>
                </c:pt>
                <c:pt idx="5">
                  <c:v>4.8497369640175148</c:v>
                </c:pt>
                <c:pt idx="6">
                  <c:v>3.4695429490251466</c:v>
                </c:pt>
                <c:pt idx="7">
                  <c:v>3.3732503433280048</c:v>
                </c:pt>
                <c:pt idx="8">
                  <c:v>4.8377003883053726</c:v>
                </c:pt>
                <c:pt idx="9">
                  <c:v>6.5649490029978566</c:v>
                </c:pt>
                <c:pt idx="10">
                  <c:v>7.6823444482751082</c:v>
                </c:pt>
                <c:pt idx="11">
                  <c:v>4.5046884602694224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MINA'!$C$216:$N$216</c:f>
              <c:numCache>
                <c:formatCode>General</c:formatCode>
                <c:ptCount val="12"/>
                <c:pt idx="0">
                  <c:v>2.2141578102464794</c:v>
                </c:pt>
                <c:pt idx="1">
                  <c:v>1.722789455488378</c:v>
                </c:pt>
                <c:pt idx="2">
                  <c:v>1.4987734891400442</c:v>
                </c:pt>
                <c:pt idx="3">
                  <c:v>1.4327687847695527</c:v>
                </c:pt>
                <c:pt idx="4">
                  <c:v>2.932208988095157</c:v>
                </c:pt>
                <c:pt idx="5">
                  <c:v>3.2235630871851035</c:v>
                </c:pt>
                <c:pt idx="6">
                  <c:v>2.3061643678538308</c:v>
                </c:pt>
                <c:pt idx="7">
                  <c:v>2.2421598060400214</c:v>
                </c:pt>
                <c:pt idx="8">
                  <c:v>3.2155625169583772</c:v>
                </c:pt>
                <c:pt idx="9">
                  <c:v>4.3636443444935891</c:v>
                </c:pt>
                <c:pt idx="10">
                  <c:v>5.1063639472080053</c:v>
                </c:pt>
                <c:pt idx="11">
                  <c:v>2.994213407352285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MINA'!$C$221:$N$221</c:f>
              <c:numCache>
                <c:formatCode>General</c:formatCode>
                <c:ptCount val="12"/>
                <c:pt idx="0">
                  <c:v>1.0538430199194617</c:v>
                </c:pt>
                <c:pt idx="1">
                  <c:v>0.81997300917551608</c:v>
                </c:pt>
                <c:pt idx="2">
                  <c:v>0.71335113182142429</c:v>
                </c:pt>
                <c:pt idx="3">
                  <c:v>0.68193575724387923</c:v>
                </c:pt>
                <c:pt idx="4">
                  <c:v>1.3956042160812381</c:v>
                </c:pt>
                <c:pt idx="5">
                  <c:v>1.5342761220447445</c:v>
                </c:pt>
                <c:pt idx="6">
                  <c:v>1.0976341481184637</c:v>
                </c:pt>
                <c:pt idx="7">
                  <c:v>1.067170754588723</c:v>
                </c:pt>
                <c:pt idx="8">
                  <c:v>1.5304681978535271</c:v>
                </c:pt>
                <c:pt idx="9">
                  <c:v>2.0769053192932478</c:v>
                </c:pt>
                <c:pt idx="10">
                  <c:v>2.4304076150446119</c:v>
                </c:pt>
                <c:pt idx="11">
                  <c:v>1.4251156285631743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513296"/>
        <c:axId val="-1645506768"/>
      </c:lineChart>
      <c:catAx>
        <c:axId val="-1645513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06768"/>
        <c:crosses val="autoZero"/>
        <c:auto val="1"/>
        <c:lblAlgn val="ctr"/>
        <c:lblOffset val="100"/>
        <c:tickMarkSkip val="1"/>
        <c:noMultiLvlLbl val="0"/>
      </c:catAx>
      <c:valAx>
        <c:axId val="-164550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132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MINA'!$C$244:$N$244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MINA'!$C$245:$N$245</c:f>
              <c:numCache>
                <c:formatCode>General</c:formatCode>
                <c:ptCount val="12"/>
                <c:pt idx="0">
                  <c:v>26.301759493670886</c:v>
                </c:pt>
                <c:pt idx="1">
                  <c:v>20.464843881856542</c:v>
                </c:pt>
                <c:pt idx="2">
                  <c:v>17.803780590717302</c:v>
                </c:pt>
                <c:pt idx="3">
                  <c:v>17.019717299578058</c:v>
                </c:pt>
                <c:pt idx="4">
                  <c:v>34.831417721518982</c:v>
                </c:pt>
                <c:pt idx="5">
                  <c:v>38.292383966244728</c:v>
                </c:pt>
                <c:pt idx="6">
                  <c:v>27.394696202531645</c:v>
                </c:pt>
                <c:pt idx="7">
                  <c:v>26.634392405063291</c:v>
                </c:pt>
                <c:pt idx="8">
                  <c:v>38.197345991561185</c:v>
                </c:pt>
                <c:pt idx="9">
                  <c:v>51.835295358649788</c:v>
                </c:pt>
                <c:pt idx="10">
                  <c:v>60.657987341772149</c:v>
                </c:pt>
                <c:pt idx="11">
                  <c:v>35.567962025316454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MINA'!$C$247:$N$247</c:f>
              <c:numCache>
                <c:formatCode>General</c:formatCode>
                <c:ptCount val="12"/>
                <c:pt idx="0">
                  <c:v>-50.36019952051781</c:v>
                </c:pt>
                <c:pt idx="1">
                  <c:v>-39.184208238788919</c:v>
                </c:pt>
                <c:pt idx="2">
                  <c:v>-34.08904803436436</c:v>
                </c:pt>
                <c:pt idx="3">
                  <c:v>-32.587795474132115</c:v>
                </c:pt>
                <c:pt idx="4">
                  <c:v>-66.692007675771535</c:v>
                </c:pt>
                <c:pt idx="5">
                  <c:v>-73.318748774978502</c:v>
                </c:pt>
                <c:pt idx="6">
                  <c:v>-52.452854604477892</c:v>
                </c:pt>
                <c:pt idx="7">
                  <c:v>-50.997094546070876</c:v>
                </c:pt>
                <c:pt idx="8">
                  <c:v>-73.136778767677626</c:v>
                </c:pt>
                <c:pt idx="9">
                  <c:v>-99.249474815353523</c:v>
                </c:pt>
                <c:pt idx="10">
                  <c:v>-116.14235715978496</c:v>
                </c:pt>
                <c:pt idx="11">
                  <c:v>-68.102275232353335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MINA'!$C$249:$N$249</c:f>
              <c:numCache>
                <c:formatCode>General</c:formatCode>
                <c:ptCount val="12"/>
                <c:pt idx="0">
                  <c:v>4.7994948409931881</c:v>
                </c:pt>
                <c:pt idx="1">
                  <c:v>3.7343856275598908</c:v>
                </c:pt>
                <c:pt idx="2">
                  <c:v>3.2487998803230012</c:v>
                </c:pt>
                <c:pt idx="3">
                  <c:v>3.1057255083692747</c:v>
                </c:pt>
                <c:pt idx="4">
                  <c:v>6.355970584368575</c:v>
                </c:pt>
                <c:pt idx="5">
                  <c:v>6.9875210949117923</c:v>
                </c:pt>
                <c:pt idx="6">
                  <c:v>4.9989318443226249</c:v>
                </c:pt>
                <c:pt idx="7">
                  <c:v>4.8601930593977993</c:v>
                </c:pt>
                <c:pt idx="8">
                  <c:v>6.97017874679619</c:v>
                </c:pt>
                <c:pt idx="9">
                  <c:v>9.4588057013852502</c:v>
                </c:pt>
                <c:pt idx="10">
                  <c:v>11.068753684783747</c:v>
                </c:pt>
                <c:pt idx="11">
                  <c:v>6.4903737822645002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MINA'!$C$254:$N$254</c:f>
              <c:numCache>
                <c:formatCode>General</c:formatCode>
                <c:ptCount val="12"/>
                <c:pt idx="0">
                  <c:v>5.345317897295927</c:v>
                </c:pt>
                <c:pt idx="1">
                  <c:v>4.1590790263814137</c:v>
                </c:pt>
                <c:pt idx="2">
                  <c:v>3.6182699888952854</c:v>
                </c:pt>
                <c:pt idx="3">
                  <c:v>3.458924468921694</c:v>
                </c:pt>
                <c:pt idx="4">
                  <c:v>7.0788040085237824</c:v>
                </c:pt>
                <c:pt idx="5">
                  <c:v>7.7821776673971099</c:v>
                </c:pt>
                <c:pt idx="6">
                  <c:v>5.5674358948348717</c:v>
                </c:pt>
                <c:pt idx="7">
                  <c:v>5.412919026981692</c:v>
                </c:pt>
                <c:pt idx="8">
                  <c:v>7.7628630589154639</c:v>
                </c:pt>
                <c:pt idx="9">
                  <c:v>10.534509376031869</c:v>
                </c:pt>
                <c:pt idx="10">
                  <c:v>12.327548863411472</c:v>
                </c:pt>
                <c:pt idx="11">
                  <c:v>7.2284922242565504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507856"/>
        <c:axId val="-1645505680"/>
      </c:lineChart>
      <c:catAx>
        <c:axId val="-1645507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05680"/>
        <c:crosses val="autoZero"/>
        <c:auto val="1"/>
        <c:lblAlgn val="ctr"/>
        <c:lblOffset val="100"/>
        <c:tickMarkSkip val="1"/>
        <c:noMultiLvlLbl val="0"/>
      </c:catAx>
      <c:valAx>
        <c:axId val="-164550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078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</a:t>
            </a:r>
            <a:r>
              <a:rPr lang="es-CO" b="1" baseline="0"/>
              <a:t> MINA</a:t>
            </a:r>
            <a:r>
              <a:rPr lang="es-CO" b="1"/>
              <a:t>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MINA'!$C$277:$N$277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MINA'!$C$278:$N$278</c:f>
              <c:numCache>
                <c:formatCode>General</c:formatCode>
                <c:ptCount val="12"/>
                <c:pt idx="0">
                  <c:v>0.74267088607594933</c:v>
                </c:pt>
                <c:pt idx="1">
                  <c:v>0.57785654008438814</c:v>
                </c:pt>
                <c:pt idx="2">
                  <c:v>0.50271729957805911</c:v>
                </c:pt>
                <c:pt idx="3">
                  <c:v>0.48057805907172996</c:v>
                </c:pt>
                <c:pt idx="4">
                  <c:v>0.98351898734177201</c:v>
                </c:pt>
                <c:pt idx="5">
                  <c:v>1.0812447257383966</c:v>
                </c:pt>
                <c:pt idx="6">
                  <c:v>0.77353164556962029</c:v>
                </c:pt>
                <c:pt idx="7">
                  <c:v>0.75206329113924042</c:v>
                </c:pt>
                <c:pt idx="8">
                  <c:v>1.0785611814345992</c:v>
                </c:pt>
                <c:pt idx="9">
                  <c:v>1.4636497890295357</c:v>
                </c:pt>
                <c:pt idx="10">
                  <c:v>1.712772151898734</c:v>
                </c:pt>
                <c:pt idx="11">
                  <c:v>1.0043164556962023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MINA'!$C$280:$N$280</c:f>
              <c:numCache>
                <c:formatCode>General</c:formatCode>
                <c:ptCount val="12"/>
                <c:pt idx="0">
                  <c:v>0.7553039288762935</c:v>
                </c:pt>
                <c:pt idx="1">
                  <c:v>0.58768604402780555</c:v>
                </c:pt>
                <c:pt idx="2">
                  <c:v>0.51126866368982471</c:v>
                </c:pt>
                <c:pt idx="3">
                  <c:v>0.48875282841166956</c:v>
                </c:pt>
                <c:pt idx="4">
                  <c:v>1.0002489247810715</c:v>
                </c:pt>
                <c:pt idx="5">
                  <c:v>1.0996370057563623</c:v>
                </c:pt>
                <c:pt idx="6">
                  <c:v>0.78668963865796415</c:v>
                </c:pt>
                <c:pt idx="7">
                  <c:v>0.7648561014185411</c:v>
                </c:pt>
                <c:pt idx="8">
                  <c:v>1.0969078136014343</c:v>
                </c:pt>
                <c:pt idx="9">
                  <c:v>1.4885468878335864</c:v>
                </c:pt>
                <c:pt idx="10">
                  <c:v>1.7419068928827255</c:v>
                </c:pt>
                <c:pt idx="11">
                  <c:v>1.0214001639817627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MINA'!$C$282:$N$282</c:f>
              <c:numCache>
                <c:formatCode>General</c:formatCode>
                <c:ptCount val="12"/>
                <c:pt idx="0">
                  <c:v>0.73064932093912205</c:v>
                </c:pt>
                <c:pt idx="1">
                  <c:v>0.56850281400382152</c:v>
                </c:pt>
                <c:pt idx="2">
                  <c:v>0.49457984747700884</c:v>
                </c:pt>
                <c:pt idx="3">
                  <c:v>0.47279897341107291</c:v>
                </c:pt>
                <c:pt idx="4">
                  <c:v>0.96759882971703048</c:v>
                </c:pt>
                <c:pt idx="5">
                  <c:v>1.0637426879676768</c:v>
                </c:pt>
                <c:pt idx="6">
                  <c:v>0.76101053933406293</c:v>
                </c:pt>
                <c:pt idx="7">
                  <c:v>0.73988969175497354</c:v>
                </c:pt>
                <c:pt idx="8">
                  <c:v>1.0611025820202906</c:v>
                </c:pt>
                <c:pt idx="9">
                  <c:v>1.4399577854702057</c:v>
                </c:pt>
                <c:pt idx="10">
                  <c:v>1.6850476209192216</c:v>
                </c:pt>
                <c:pt idx="11">
                  <c:v>0.98805965080927327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MINA'!$C$287:$N$287</c:f>
              <c:numCache>
                <c:formatCode>General</c:formatCode>
                <c:ptCount val="12"/>
                <c:pt idx="0">
                  <c:v>0.3785156015252521</c:v>
                </c:pt>
                <c:pt idx="1">
                  <c:v>0.29451499980164147</c:v>
                </c:pt>
                <c:pt idx="2">
                  <c:v>0.25621893171597915</c:v>
                </c:pt>
                <c:pt idx="3">
                  <c:v>0.24493526879788219</c:v>
                </c:pt>
                <c:pt idx="4">
                  <c:v>0.50126817690697334</c:v>
                </c:pt>
                <c:pt idx="5">
                  <c:v>0.55107586069695691</c:v>
                </c:pt>
                <c:pt idx="6">
                  <c:v>0.39424434377472056</c:v>
                </c:pt>
                <c:pt idx="7">
                  <c:v>0.38330261003595989</c:v>
                </c:pt>
                <c:pt idx="8">
                  <c:v>0.54970814397961187</c:v>
                </c:pt>
                <c:pt idx="9">
                  <c:v>0.74597549291863141</c:v>
                </c:pt>
                <c:pt idx="10">
                  <c:v>0.87294519484550004</c:v>
                </c:pt>
                <c:pt idx="11">
                  <c:v>0.51186798146639778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510576"/>
        <c:axId val="-1645518736"/>
      </c:lineChart>
      <c:catAx>
        <c:axId val="-164551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18736"/>
        <c:crosses val="autoZero"/>
        <c:auto val="1"/>
        <c:lblAlgn val="ctr"/>
        <c:lblOffset val="100"/>
        <c:tickMarkSkip val="1"/>
        <c:noMultiLvlLbl val="0"/>
      </c:catAx>
      <c:valAx>
        <c:axId val="-164551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105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</a:t>
            </a:r>
            <a:r>
              <a:rPr lang="es-CO" b="1" baseline="0"/>
              <a:t> MINA</a:t>
            </a:r>
            <a:r>
              <a:rPr lang="es-CO" b="1"/>
              <a:t>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MINA'!$C$310:$N$310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MINA'!$C$311:$N$311</c:f>
              <c:numCache>
                <c:formatCode>General</c:formatCode>
                <c:ptCount val="12"/>
                <c:pt idx="0">
                  <c:v>70.623797468354439</c:v>
                </c:pt>
                <c:pt idx="1">
                  <c:v>54.95088607594937</c:v>
                </c:pt>
                <c:pt idx="2">
                  <c:v>47.805569620253166</c:v>
                </c:pt>
                <c:pt idx="3">
                  <c:v>45.700253164556962</c:v>
                </c:pt>
                <c:pt idx="4">
                  <c:v>93.527088607594933</c:v>
                </c:pt>
                <c:pt idx="5">
                  <c:v>102.82025316455696</c:v>
                </c:pt>
                <c:pt idx="6">
                  <c:v>73.558481012658234</c:v>
                </c:pt>
                <c:pt idx="7">
                  <c:v>71.51696202531646</c:v>
                </c:pt>
                <c:pt idx="8">
                  <c:v>102.56506329113925</c:v>
                </c:pt>
                <c:pt idx="9">
                  <c:v>139.18481012658228</c:v>
                </c:pt>
                <c:pt idx="10">
                  <c:v>162.87493670886076</c:v>
                </c:pt>
                <c:pt idx="11">
                  <c:v>95.504810126582271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MINA'!$C$313:$N$313</c:f>
              <c:numCache>
                <c:formatCode>General</c:formatCode>
                <c:ptCount val="12"/>
                <c:pt idx="0">
                  <c:v>-2.944182252425259</c:v>
                </c:pt>
                <c:pt idx="1">
                  <c:v>-2.2908060645187804</c:v>
                </c:pt>
                <c:pt idx="2">
                  <c:v>-1.9929303533429639</c:v>
                </c:pt>
                <c:pt idx="3">
                  <c:v>-1.9051634027286606</c:v>
                </c:pt>
                <c:pt idx="4">
                  <c:v>-3.8989802909263136</c:v>
                </c:pt>
                <c:pt idx="5">
                  <c:v>-4.286396022425814</c:v>
                </c:pt>
                <c:pt idx="6">
                  <c:v>-3.0665240623724692</c:v>
                </c:pt>
                <c:pt idx="7">
                  <c:v>-2.981416716322236</c:v>
                </c:pt>
                <c:pt idx="8">
                  <c:v>-4.2757576041695344</c:v>
                </c:pt>
                <c:pt idx="9">
                  <c:v>-5.8023706239455946</c:v>
                </c:pt>
                <c:pt idx="10">
                  <c:v>-6.7899704520701771</c:v>
                </c:pt>
                <c:pt idx="11">
                  <c:v>-3.9814280324124773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MINA'!$C$315:$N$315</c:f>
              <c:numCache>
                <c:formatCode>General</c:formatCode>
                <c:ptCount val="12"/>
                <c:pt idx="0">
                  <c:v>5.0605634841991733</c:v>
                </c:pt>
                <c:pt idx="1">
                  <c:v>3.9375176281754483</c:v>
                </c:pt>
                <c:pt idx="2">
                  <c:v>3.4255184319421086</c:v>
                </c:pt>
                <c:pt idx="3">
                  <c:v>3.2746615259090706</c:v>
                </c:pt>
                <c:pt idx="4">
                  <c:v>6.7017037649828257</c:v>
                </c:pt>
                <c:pt idx="5">
                  <c:v>7.367607481512497</c:v>
                </c:pt>
                <c:pt idx="6">
                  <c:v>5.2708488683664383</c:v>
                </c:pt>
                <c:pt idx="7">
                  <c:v>5.1245633837283409</c:v>
                </c:pt>
                <c:pt idx="8">
                  <c:v>7.3493217959327355</c:v>
                </c:pt>
                <c:pt idx="9">
                  <c:v>9.9733176766286018</c:v>
                </c:pt>
                <c:pt idx="10">
                  <c:v>11.670838821283189</c:v>
                </c:pt>
                <c:pt idx="11">
                  <c:v>6.8434178282259817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MINA'!$C$320:$N$320</c:f>
              <c:numCache>
                <c:formatCode>General</c:formatCode>
                <c:ptCount val="12"/>
                <c:pt idx="0">
                  <c:v>13.143948878197399</c:v>
                </c:pt>
                <c:pt idx="1">
                  <c:v>10.227029178338475</c:v>
                </c:pt>
                <c:pt idx="2">
                  <c:v>8.897198758864123</c:v>
                </c:pt>
                <c:pt idx="3">
                  <c:v>8.5053737245547154</c:v>
                </c:pt>
                <c:pt idx="4">
                  <c:v>17.406530312048226</c:v>
                </c:pt>
                <c:pt idx="5">
                  <c:v>19.136101423090761</c:v>
                </c:pt>
                <c:pt idx="6">
                  <c:v>13.690129229052936</c:v>
                </c:pt>
                <c:pt idx="7">
                  <c:v>13.310177680631693</c:v>
                </c:pt>
                <c:pt idx="8">
                  <c:v>19.088607479538108</c:v>
                </c:pt>
                <c:pt idx="9">
                  <c:v>25.903988379344163</c:v>
                </c:pt>
                <c:pt idx="10">
                  <c:v>30.313009472482346</c:v>
                </c:pt>
                <c:pt idx="11">
                  <c:v>17.774608374581305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517104"/>
        <c:axId val="-1645506224"/>
      </c:lineChart>
      <c:catAx>
        <c:axId val="-164551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06224"/>
        <c:crosses val="autoZero"/>
        <c:auto val="1"/>
        <c:lblAlgn val="ctr"/>
        <c:lblOffset val="100"/>
        <c:tickMarkSkip val="1"/>
        <c:noMultiLvlLbl val="0"/>
      </c:catAx>
      <c:valAx>
        <c:axId val="-164550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1710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</a:t>
            </a:r>
            <a:r>
              <a:rPr lang="es-CO" b="1" baseline="0"/>
              <a:t> MINA</a:t>
            </a:r>
            <a:r>
              <a:rPr lang="es-CO" b="1"/>
              <a:t>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MINA'!$C$343:$N$343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MINA'!$C$344:$N$344</c:f>
              <c:numCache>
                <c:formatCode>General</c:formatCode>
                <c:ptCount val="12"/>
                <c:pt idx="0">
                  <c:v>1803.6953544303797</c:v>
                </c:pt>
                <c:pt idx="1">
                  <c:v>1403.417282700422</c:v>
                </c:pt>
                <c:pt idx="2">
                  <c:v>1220.9295864978903</c:v>
                </c:pt>
                <c:pt idx="3">
                  <c:v>1167.1608902953585</c:v>
                </c:pt>
                <c:pt idx="4">
                  <c:v>2388.6335949367085</c:v>
                </c:pt>
                <c:pt idx="5">
                  <c:v>2625.976223628692</c:v>
                </c:pt>
                <c:pt idx="6">
                  <c:v>1878.6456582278481</c:v>
                </c:pt>
                <c:pt idx="7">
                  <c:v>1826.5063164556962</c:v>
                </c:pt>
                <c:pt idx="8">
                  <c:v>2619.458805907173</c:v>
                </c:pt>
                <c:pt idx="9">
                  <c:v>3554.7082489451473</c:v>
                </c:pt>
                <c:pt idx="10">
                  <c:v>4159.7418607594936</c:v>
                </c:pt>
                <c:pt idx="11">
                  <c:v>2439.1435822784806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MINA'!$C$346:$N$346</c:f>
              <c:numCache>
                <c:formatCode>General</c:formatCode>
                <c:ptCount val="12"/>
                <c:pt idx="0">
                  <c:v>-1.3163926358053164</c:v>
                </c:pt>
                <c:pt idx="1">
                  <c:v>-1.0242573233727603</c:v>
                </c:pt>
                <c:pt idx="2">
                  <c:v>-0.89107216058125605</c:v>
                </c:pt>
                <c:pt idx="3">
                  <c:v>-0.85183010368733048</c:v>
                </c:pt>
                <c:pt idx="4">
                  <c:v>-1.7432986486816562</c:v>
                </c:pt>
                <c:pt idx="5">
                  <c:v>-1.9165186371932261</c:v>
                </c:pt>
                <c:pt idx="6">
                  <c:v>-1.3710936848089699</c:v>
                </c:pt>
                <c:pt idx="7">
                  <c:v>-1.3330407811542544</c:v>
                </c:pt>
                <c:pt idx="8">
                  <c:v>-1.9117620242363869</c:v>
                </c:pt>
                <c:pt idx="9">
                  <c:v>-2.5943359835428468</c:v>
                </c:pt>
                <c:pt idx="10">
                  <c:v>-3.0359082197027751</c:v>
                </c:pt>
                <c:pt idx="11">
                  <c:v>-1.780162399097162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MINA'!$C$348:$N$348</c:f>
              <c:numCache>
                <c:formatCode>General</c:formatCode>
                <c:ptCount val="12"/>
                <c:pt idx="0">
                  <c:v>5.2104999165028687</c:v>
                </c:pt>
                <c:pt idx="1">
                  <c:v>4.0541800012777509</c:v>
                </c:pt>
                <c:pt idx="2">
                  <c:v>3.5270110847029357</c:v>
                </c:pt>
                <c:pt idx="3">
                  <c:v>3.3716845289264272</c:v>
                </c:pt>
                <c:pt idx="4">
                  <c:v>6.9002645687382156</c:v>
                </c:pt>
                <c:pt idx="5">
                  <c:v>7.5858979513072473</c:v>
                </c:pt>
                <c:pt idx="6">
                  <c:v>5.4270157215246675</c:v>
                </c:pt>
                <c:pt idx="7">
                  <c:v>5.2763960310747207</c:v>
                </c:pt>
                <c:pt idx="8">
                  <c:v>7.5670704900010044</c:v>
                </c:pt>
                <c:pt idx="9">
                  <c:v>10.268811187446936</c:v>
                </c:pt>
                <c:pt idx="10">
                  <c:v>12.016627178709866</c:v>
                </c:pt>
                <c:pt idx="11">
                  <c:v>7.0461773938616021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MINA'!$C$353:$N$353</c:f>
              <c:numCache>
                <c:formatCode>General</c:formatCode>
                <c:ptCount val="12"/>
                <c:pt idx="0">
                  <c:v>4940.219851614791</c:v>
                </c:pt>
                <c:pt idx="1">
                  <c:v>3843.8807878869675</c:v>
                </c:pt>
                <c:pt idx="2">
                  <c:v>3344.0572798645139</c:v>
                </c:pt>
                <c:pt idx="3">
                  <c:v>3196.7878533936118</c:v>
                </c:pt>
                <c:pt idx="4">
                  <c:v>6542.332703222477</c:v>
                </c:pt>
                <c:pt idx="5">
                  <c:v>7192.4007776445387</c:v>
                </c:pt>
                <c:pt idx="6">
                  <c:v>5145.5045066954417</c:v>
                </c:pt>
                <c:pt idx="7">
                  <c:v>5002.6977901175969</c:v>
                </c:pt>
                <c:pt idx="8">
                  <c:v>7174.5499380723086</c:v>
                </c:pt>
                <c:pt idx="9">
                  <c:v>9736.1454166873846</c:v>
                </c:pt>
                <c:pt idx="10">
                  <c:v>11393.298356976115</c:v>
                </c:pt>
                <c:pt idx="11">
                  <c:v>6680.676709907264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505136"/>
        <c:axId val="-1645504592"/>
      </c:lineChart>
      <c:catAx>
        <c:axId val="-164550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04592"/>
        <c:crosses val="autoZero"/>
        <c:auto val="1"/>
        <c:lblAlgn val="ctr"/>
        <c:lblOffset val="100"/>
        <c:tickMarkSkip val="1"/>
        <c:noMultiLvlLbl val="0"/>
      </c:catAx>
      <c:valAx>
        <c:axId val="-164550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051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MINA'!$C$376:$N$376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MINA'!$C$377:$N$377</c:f>
              <c:numCache>
                <c:formatCode>General</c:formatCode>
                <c:ptCount val="12"/>
                <c:pt idx="0">
                  <c:v>6.7050569620253171</c:v>
                </c:pt>
                <c:pt idx="1">
                  <c:v>5.2170632911392412</c:v>
                </c:pt>
                <c:pt idx="2">
                  <c:v>4.5386835443037983</c:v>
                </c:pt>
                <c:pt idx="3">
                  <c:v>4.3388037974683549</c:v>
                </c:pt>
                <c:pt idx="4">
                  <c:v>8.8795063291139247</c:v>
                </c:pt>
                <c:pt idx="5">
                  <c:v>9.7618037974683549</c:v>
                </c:pt>
                <c:pt idx="6">
                  <c:v>6.9836772151898741</c:v>
                </c:pt>
                <c:pt idx="7">
                  <c:v>6.789854430379747</c:v>
                </c:pt>
                <c:pt idx="8">
                  <c:v>9.7375759493670895</c:v>
                </c:pt>
                <c:pt idx="9">
                  <c:v>13.214272151898735</c:v>
                </c:pt>
                <c:pt idx="10">
                  <c:v>15.463424050632911</c:v>
                </c:pt>
                <c:pt idx="11">
                  <c:v>9.0672721518987345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MINA'!$C$379:$N$379</c:f>
              <c:numCache>
                <c:formatCode>General</c:formatCode>
                <c:ptCount val="12"/>
                <c:pt idx="0">
                  <c:v>-6.906865679342804</c:v>
                </c:pt>
                <c:pt idx="1">
                  <c:v>-5.3740863942853974</c:v>
                </c:pt>
                <c:pt idx="2">
                  <c:v>-4.6752887826445724</c:v>
                </c:pt>
                <c:pt idx="3">
                  <c:v>-4.4693930577861147</c:v>
                </c:pt>
                <c:pt idx="4">
                  <c:v>-9.1467615952272361</c:v>
                </c:pt>
                <c:pt idx="5">
                  <c:v>-10.055614441319619</c:v>
                </c:pt>
                <c:pt idx="6">
                  <c:v>-7.1938718412667146</c:v>
                </c:pt>
                <c:pt idx="7">
                  <c:v>-6.9942153807979075</c:v>
                </c:pt>
                <c:pt idx="8">
                  <c:v>-10.030657383761019</c:v>
                </c:pt>
                <c:pt idx="9">
                  <c:v>-13.61199514342025</c:v>
                </c:pt>
                <c:pt idx="10">
                  <c:v>-15.928841986777035</c:v>
                </c:pt>
                <c:pt idx="11">
                  <c:v>-9.3401787913063927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MINA'!$C$381:$N$381</c:f>
              <c:numCache>
                <c:formatCode>General</c:formatCode>
                <c:ptCount val="12"/>
                <c:pt idx="0">
                  <c:v>3.6893571641915344</c:v>
                </c:pt>
                <c:pt idx="1">
                  <c:v>2.8706109341375865</c:v>
                </c:pt>
                <c:pt idx="2">
                  <c:v>2.4973426392961664</c:v>
                </c:pt>
                <c:pt idx="3">
                  <c:v>2.3873618024232481</c:v>
                </c:pt>
                <c:pt idx="4">
                  <c:v>4.8858153592635851</c:v>
                </c:pt>
                <c:pt idx="5">
                  <c:v>5.3712863260662651</c:v>
                </c:pt>
                <c:pt idx="6">
                  <c:v>3.8426637852871171</c:v>
                </c:pt>
                <c:pt idx="7">
                  <c:v>3.7360157010467114</c:v>
                </c:pt>
                <c:pt idx="8">
                  <c:v>5.3579553155362154</c:v>
                </c:pt>
                <c:pt idx="9">
                  <c:v>7.2709553265984912</c:v>
                </c:pt>
                <c:pt idx="10">
                  <c:v>8.5085174708048648</c:v>
                </c:pt>
                <c:pt idx="11">
                  <c:v>4.9891306908714776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MINA'!$C$386:$N$386</c:f>
              <c:numCache>
                <c:formatCode>General</c:formatCode>
                <c:ptCount val="12"/>
                <c:pt idx="0">
                  <c:v>12.978606106556276</c:v>
                </c:pt>
                <c:pt idx="1">
                  <c:v>10.098379457796272</c:v>
                </c:pt>
                <c:pt idx="2">
                  <c:v>8.7852774849558894</c:v>
                </c:pt>
                <c:pt idx="3">
                  <c:v>8.3983813679582759</c:v>
                </c:pt>
                <c:pt idx="4">
                  <c:v>17.187566894499998</c:v>
                </c:pt>
                <c:pt idx="5">
                  <c:v>18.895381067509664</c:v>
                </c:pt>
                <c:pt idx="6">
                  <c:v>13.517915845401433</c:v>
                </c:pt>
                <c:pt idx="7">
                  <c:v>13.142743853161322</c:v>
                </c:pt>
                <c:pt idx="8">
                  <c:v>18.848484568479652</c:v>
                </c:pt>
                <c:pt idx="9">
                  <c:v>25.578132179286605</c:v>
                </c:pt>
                <c:pt idx="10">
                  <c:v>29.931690505906207</c:v>
                </c:pt>
                <c:pt idx="11">
                  <c:v>17.551014761982604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514928"/>
        <c:axId val="-1645518192"/>
      </c:lineChart>
      <c:catAx>
        <c:axId val="-1645514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18192"/>
        <c:crosses val="autoZero"/>
        <c:auto val="1"/>
        <c:lblAlgn val="ctr"/>
        <c:lblOffset val="100"/>
        <c:tickMarkSkip val="1"/>
        <c:noMultiLvlLbl val="0"/>
      </c:catAx>
      <c:valAx>
        <c:axId val="-164551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1492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LA MINA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MINA'!$C$409:$N$409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MINA'!$C$410:$N$410</c:f>
              <c:numCache>
                <c:formatCode>General</c:formatCode>
                <c:ptCount val="12"/>
                <c:pt idx="0">
                  <c:v>6.950278481012659</c:v>
                </c:pt>
                <c:pt idx="1">
                  <c:v>5.4078649789029543</c:v>
                </c:pt>
                <c:pt idx="2">
                  <c:v>4.7046751054852329</c:v>
                </c:pt>
                <c:pt idx="3">
                  <c:v>4.4974852320675112</c:v>
                </c:pt>
                <c:pt idx="4">
                  <c:v>9.2042531645569614</c:v>
                </c:pt>
                <c:pt idx="5">
                  <c:v>10.118818565400845</c:v>
                </c:pt>
                <c:pt idx="6">
                  <c:v>7.2390886075949377</c:v>
                </c:pt>
                <c:pt idx="7">
                  <c:v>7.038177215189874</c:v>
                </c:pt>
                <c:pt idx="8">
                  <c:v>10.093704641350213</c:v>
                </c:pt>
                <c:pt idx="9">
                  <c:v>13.697552742616034</c:v>
                </c:pt>
                <c:pt idx="10">
                  <c:v>16.028962025316456</c:v>
                </c:pt>
                <c:pt idx="11">
                  <c:v>9.3988860759493669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MINA'!$C$412:$N$412</c:f>
              <c:numCache>
                <c:formatCode>General</c:formatCode>
                <c:ptCount val="12"/>
                <c:pt idx="0">
                  <c:v>-5.7730280958142899</c:v>
                </c:pt>
                <c:pt idx="1">
                  <c:v>-4.4918713036989235</c:v>
                </c:pt>
                <c:pt idx="2">
                  <c:v>-3.9077889669950392</c:v>
                </c:pt>
                <c:pt idx="3">
                  <c:v>-3.7356932785019299</c:v>
                </c:pt>
                <c:pt idx="4">
                  <c:v>-7.6452205857847773</c:v>
                </c:pt>
                <c:pt idx="5">
                  <c:v>-8.4048752915573903</c:v>
                </c:pt>
                <c:pt idx="6">
                  <c:v>-6.0129190555319569</c:v>
                </c:pt>
                <c:pt idx="7">
                  <c:v>-5.8460383879022757</c:v>
                </c:pt>
                <c:pt idx="8">
                  <c:v>-8.3840152081036798</c:v>
                </c:pt>
                <c:pt idx="9">
                  <c:v>-11.377437183711089</c:v>
                </c:pt>
                <c:pt idx="10">
                  <c:v>-13.313948264330516</c:v>
                </c:pt>
                <c:pt idx="11">
                  <c:v>-7.8068862325510313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MINA'!$C$414:$N$414</c:f>
              <c:numCache>
                <c:formatCode>General</c:formatCode>
                <c:ptCount val="12"/>
                <c:pt idx="0">
                  <c:v>3.7362828751924018</c:v>
                </c:pt>
                <c:pt idx="1">
                  <c:v>2.9071228393547623</c:v>
                </c:pt>
                <c:pt idx="2">
                  <c:v>2.5291068664355674</c:v>
                </c:pt>
                <c:pt idx="3">
                  <c:v>2.4177271601290187</c:v>
                </c:pt>
                <c:pt idx="4">
                  <c:v>4.9479590741030357</c:v>
                </c:pt>
                <c:pt idx="5">
                  <c:v>5.4396048484056791</c:v>
                </c:pt>
                <c:pt idx="6">
                  <c:v>3.8915394354984998</c:v>
                </c:pt>
                <c:pt idx="7">
                  <c:v>3.783534871807301</c:v>
                </c:pt>
                <c:pt idx="8">
                  <c:v>5.4261042779442796</c:v>
                </c:pt>
                <c:pt idx="9">
                  <c:v>7.3634361391551542</c:v>
                </c:pt>
                <c:pt idx="10">
                  <c:v>8.6167390969884377</c:v>
                </c:pt>
                <c:pt idx="11">
                  <c:v>5.0525884951788838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MINA'!$C$419:$N$419</c:f>
              <c:numCache>
                <c:formatCode>General</c:formatCode>
                <c:ptCount val="12"/>
                <c:pt idx="0">
                  <c:v>11.655087475876494</c:v>
                </c:pt>
                <c:pt idx="1">
                  <c:v>9.0685775482278999</c:v>
                </c:pt>
                <c:pt idx="2">
                  <c:v>7.8893817060434683</c:v>
                </c:pt>
                <c:pt idx="3">
                  <c:v>7.5419400739712685</c:v>
                </c:pt>
                <c:pt idx="4">
                  <c:v>15.434831291449807</c:v>
                </c:pt>
                <c:pt idx="5">
                  <c:v>16.968487788576585</c:v>
                </c:pt>
                <c:pt idx="6">
                  <c:v>12.139400053916528</c:v>
                </c:pt>
                <c:pt idx="7">
                  <c:v>11.802486956149547</c:v>
                </c:pt>
                <c:pt idx="8">
                  <c:v>16.926373651355714</c:v>
                </c:pt>
                <c:pt idx="9">
                  <c:v>22.96975234255093</c:v>
                </c:pt>
                <c:pt idx="10">
                  <c:v>26.879348081221938</c:v>
                </c:pt>
                <c:pt idx="11">
                  <c:v>15.761215854911569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508400"/>
        <c:axId val="-1645500784"/>
      </c:lineChart>
      <c:catAx>
        <c:axId val="-1645508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00784"/>
        <c:crosses val="autoZero"/>
        <c:auto val="1"/>
        <c:lblAlgn val="ctr"/>
        <c:lblOffset val="100"/>
        <c:tickMarkSkip val="1"/>
        <c:noMultiLvlLbl val="0"/>
      </c:catAx>
      <c:valAx>
        <c:axId val="-164550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084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 MINA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 MINA'!$C$442:$N$442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 MINA'!$C$443:$N$443</c:f>
              <c:numCache>
                <c:formatCode>General</c:formatCode>
                <c:ptCount val="12"/>
                <c:pt idx="0">
                  <c:v>4.9394620253164554</c:v>
                </c:pt>
                <c:pt idx="1">
                  <c:v>3.8432911392405065</c:v>
                </c:pt>
                <c:pt idx="2">
                  <c:v>3.3435443037974686</c:v>
                </c:pt>
                <c:pt idx="3">
                  <c:v>3.1962974683544303</c:v>
                </c:pt>
                <c:pt idx="4">
                  <c:v>6.5413291139240499</c:v>
                </c:pt>
                <c:pt idx="5">
                  <c:v>7.1912974683544304</c:v>
                </c:pt>
                <c:pt idx="6">
                  <c:v>5.144715189873418</c:v>
                </c:pt>
                <c:pt idx="7">
                  <c:v>5.0019303797468355</c:v>
                </c:pt>
                <c:pt idx="8">
                  <c:v>7.1734493670886081</c:v>
                </c:pt>
                <c:pt idx="9">
                  <c:v>9.7346518987341764</c:v>
                </c:pt>
                <c:pt idx="10">
                  <c:v>11.391550632911391</c:v>
                </c:pt>
                <c:pt idx="11">
                  <c:v>6.6796518987341766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 MINA'!$C$445:$N$445</c:f>
              <c:numCache>
                <c:formatCode>General</c:formatCode>
                <c:ptCount val="12"/>
                <c:pt idx="0">
                  <c:v>39.701686150231644</c:v>
                </c:pt>
                <c:pt idx="1">
                  <c:v>30.891043966335012</c:v>
                </c:pt>
                <c:pt idx="2">
                  <c:v>26.874251871641295</c:v>
                </c:pt>
                <c:pt idx="3">
                  <c:v>25.690732772311897</c:v>
                </c:pt>
                <c:pt idx="4">
                  <c:v>52.576939382330252</c:v>
                </c:pt>
                <c:pt idx="5">
                  <c:v>57.801160053107502</c:v>
                </c:pt>
                <c:pt idx="6">
                  <c:v>41.351440046266568</c:v>
                </c:pt>
                <c:pt idx="7">
                  <c:v>40.203785162068357</c:v>
                </c:pt>
                <c:pt idx="8">
                  <c:v>57.65770319258273</c:v>
                </c:pt>
                <c:pt idx="9">
                  <c:v>78.243762677888014</c:v>
                </c:pt>
                <c:pt idx="10">
                  <c:v>91.561341229938023</c:v>
                </c:pt>
                <c:pt idx="11">
                  <c:v>53.688730051397265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 MINA'!$C$447:$N$447</c:f>
              <c:numCache>
                <c:formatCode>General</c:formatCode>
                <c:ptCount val="12"/>
                <c:pt idx="0">
                  <c:v>3.2508472477182222</c:v>
                </c:pt>
                <c:pt idx="1">
                  <c:v>2.529415624240857</c:v>
                </c:pt>
                <c:pt idx="2">
                  <c:v>2.2005132830082998</c:v>
                </c:pt>
                <c:pt idx="3">
                  <c:v>2.1036045574665638</c:v>
                </c:pt>
                <c:pt idx="4">
                  <c:v>4.3050967164904366</c:v>
                </c:pt>
                <c:pt idx="5">
                  <c:v>4.7328655352958755</c:v>
                </c:pt>
                <c:pt idx="6">
                  <c:v>3.3859321378673082</c:v>
                </c:pt>
                <c:pt idx="7">
                  <c:v>3.2919600403722917</c:v>
                </c:pt>
                <c:pt idx="8">
                  <c:v>4.721119023108999</c:v>
                </c:pt>
                <c:pt idx="9">
                  <c:v>6.4067435219258542</c:v>
                </c:pt>
                <c:pt idx="10">
                  <c:v>7.4972114032742736</c:v>
                </c:pt>
                <c:pt idx="11">
                  <c:v>4.3961321859387334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 MINA'!$C$452:$N$452</c:f>
              <c:numCache>
                <c:formatCode>General</c:formatCode>
                <c:ptCount val="12"/>
                <c:pt idx="0">
                  <c:v>7.2885680127708232</c:v>
                </c:pt>
                <c:pt idx="1">
                  <c:v>5.6710809229147259</c:v>
                </c:pt>
                <c:pt idx="2">
                  <c:v>4.9336648276750408</c:v>
                </c:pt>
                <c:pt idx="3">
                  <c:v>4.7163904424704901</c:v>
                </c:pt>
                <c:pt idx="4">
                  <c:v>9.6522499609051717</c:v>
                </c:pt>
                <c:pt idx="5">
                  <c:v>10.611329822868692</c:v>
                </c:pt>
                <c:pt idx="6">
                  <c:v>7.5914353376014079</c:v>
                </c:pt>
                <c:pt idx="7">
                  <c:v>7.3807450246757833</c:v>
                </c:pt>
                <c:pt idx="8">
                  <c:v>10.584993533752989</c:v>
                </c:pt>
                <c:pt idx="9">
                  <c:v>14.364251021856377</c:v>
                </c:pt>
                <c:pt idx="10">
                  <c:v>16.809136528097479</c:v>
                </c:pt>
                <c:pt idx="11">
                  <c:v>9.8563562015518702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512208"/>
        <c:axId val="-1645516016"/>
      </c:lineChart>
      <c:catAx>
        <c:axId val="-1645512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16016"/>
        <c:crosses val="autoZero"/>
        <c:auto val="1"/>
        <c:lblAlgn val="ctr"/>
        <c:lblOffset val="100"/>
        <c:tickMarkSkip val="1"/>
        <c:noMultiLvlLbl val="0"/>
      </c:catAx>
      <c:valAx>
        <c:axId val="-164551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5122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 MINA A GRACIAS A DIOS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 MINA'!$C$112:$N$112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xVal>
          <c:yVal>
            <c:numRef>
              <c:f>'LA MINA'!$C$122:$N$122</c:f>
              <c:numCache>
                <c:formatCode>General</c:formatCode>
                <c:ptCount val="12"/>
                <c:pt idx="0">
                  <c:v>0.93659471055487253</c:v>
                </c:pt>
                <c:pt idx="1">
                  <c:v>0.72874457454796471</c:v>
                </c:pt>
                <c:pt idx="2">
                  <c:v>0.63398521810519526</c:v>
                </c:pt>
                <c:pt idx="3">
                  <c:v>0.60606505058187932</c:v>
                </c:pt>
                <c:pt idx="4">
                  <c:v>1.2403322905812493</c:v>
                </c:pt>
                <c:pt idx="5">
                  <c:v>1.3635758583356845</c:v>
                </c:pt>
                <c:pt idx="6">
                  <c:v>0.97551373195100999</c:v>
                </c:pt>
                <c:pt idx="7">
                  <c:v>0.9484396301102187</c:v>
                </c:pt>
                <c:pt idx="8">
                  <c:v>1.3601915956055859</c:v>
                </c:pt>
                <c:pt idx="9">
                  <c:v>1.8458332973747789</c:v>
                </c:pt>
                <c:pt idx="10">
                  <c:v>2.1600056874856275</c:v>
                </c:pt>
                <c:pt idx="11">
                  <c:v>1.2665603267395158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498608"/>
        <c:axId val="-1645514384"/>
      </c:scatterChart>
      <c:valAx>
        <c:axId val="-164549860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514384"/>
        <c:crosses val="autoZero"/>
        <c:crossBetween val="midCat"/>
      </c:valAx>
      <c:valAx>
        <c:axId val="-164551438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4986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 MINA A RIONUEVO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 MINA'!$C$145:$N$145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xVal>
          <c:yVal>
            <c:numRef>
              <c:f>'LA MINA'!$C$155:$N$155</c:f>
              <c:numCache>
                <c:formatCode>General</c:formatCode>
                <c:ptCount val="12"/>
                <c:pt idx="0">
                  <c:v>2055.4406194438075</c:v>
                </c:pt>
                <c:pt idx="1">
                  <c:v>1599.2949595431492</c:v>
                </c:pt>
                <c:pt idx="2">
                  <c:v>1391.3371010267026</c:v>
                </c:pt>
                <c:pt idx="3">
                  <c:v>1330.0638034281064</c:v>
                </c:pt>
                <c:pt idx="4">
                  <c:v>2722.0198266527741</c:v>
                </c:pt>
                <c:pt idx="5">
                  <c:v>2992.4888271637483</c:v>
                </c:pt>
                <c:pt idx="6">
                  <c:v>2140.8518827630623</c:v>
                </c:pt>
                <c:pt idx="7">
                  <c:v>2081.4353517583631</c:v>
                </c:pt>
                <c:pt idx="8">
                  <c:v>2985.0617607881609</c:v>
                </c:pt>
                <c:pt idx="9">
                  <c:v>4050.8457856849495</c:v>
                </c:pt>
                <c:pt idx="10">
                  <c:v>4740.3251142186446</c:v>
                </c:pt>
                <c:pt idx="11">
                  <c:v>2779.5795910635766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496976"/>
        <c:axId val="-1645496432"/>
      </c:scatterChart>
      <c:valAx>
        <c:axId val="-164549697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496432"/>
        <c:crosses val="autoZero"/>
        <c:crossBetween val="midCat"/>
      </c:valAx>
      <c:valAx>
        <c:axId val="-164549643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496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PTE SALGUERO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HDA'!$C$229:$N$229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HDA'!$C$230:$N$230</c:f>
              <c:numCache>
                <c:formatCode>General</c:formatCode>
                <c:ptCount val="12"/>
                <c:pt idx="0">
                  <c:v>11.200169411764705</c:v>
                </c:pt>
                <c:pt idx="1">
                  <c:v>7.9143152941176469</c:v>
                </c:pt>
                <c:pt idx="2">
                  <c:v>5.5647529411764705</c:v>
                </c:pt>
                <c:pt idx="3">
                  <c:v>5.2820988235294113</c:v>
                </c:pt>
                <c:pt idx="4">
                  <c:v>10.855684705882354</c:v>
                </c:pt>
                <c:pt idx="5">
                  <c:v>11.465157647058822</c:v>
                </c:pt>
                <c:pt idx="6">
                  <c:v>7.8171529411764702</c:v>
                </c:pt>
                <c:pt idx="7">
                  <c:v>9.4424141176470577</c:v>
                </c:pt>
                <c:pt idx="8">
                  <c:v>23.884272941176469</c:v>
                </c:pt>
                <c:pt idx="9">
                  <c:v>35.18160470588235</c:v>
                </c:pt>
                <c:pt idx="10">
                  <c:v>49.429138823529406</c:v>
                </c:pt>
                <c:pt idx="11">
                  <c:v>27.708936470588231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HDA'!$C$232:$N$232</c:f>
              <c:numCache>
                <c:formatCode>General</c:formatCode>
                <c:ptCount val="12"/>
                <c:pt idx="0">
                  <c:v>-0.85237387937423559</c:v>
                </c:pt>
                <c:pt idx="1">
                  <c:v>-0.60230835640324532</c:v>
                </c:pt>
                <c:pt idx="2">
                  <c:v>-0.42349806309603188</c:v>
                </c:pt>
                <c:pt idx="3">
                  <c:v>-0.40198705036734456</c:v>
                </c:pt>
                <c:pt idx="4">
                  <c:v>-0.82615733261114799</c:v>
                </c:pt>
                <c:pt idx="5">
                  <c:v>-0.87254045380737999</c:v>
                </c:pt>
                <c:pt idx="6">
                  <c:v>-0.59491394577775902</c:v>
                </c:pt>
                <c:pt idx="7">
                  <c:v>-0.71860226896771118</c:v>
                </c:pt>
                <c:pt idx="8">
                  <c:v>-1.8176805755740799</c:v>
                </c:pt>
                <c:pt idx="9">
                  <c:v>-2.6774488655738016</c:v>
                </c:pt>
                <c:pt idx="10">
                  <c:v>-3.7617383509291975</c:v>
                </c:pt>
                <c:pt idx="11">
                  <c:v>-2.1087514665591303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HDA'!$C$234:$N$234</c:f>
              <c:numCache>
                <c:formatCode>General</c:formatCode>
                <c:ptCount val="12"/>
                <c:pt idx="0">
                  <c:v>1.8488248384500952</c:v>
                </c:pt>
                <c:pt idx="1">
                  <c:v>1.3064251224379222</c:v>
                </c:pt>
                <c:pt idx="2">
                  <c:v>0.918580164214164</c:v>
                </c:pt>
                <c:pt idx="3">
                  <c:v>0.87192212412709535</c:v>
                </c:pt>
                <c:pt idx="4">
                  <c:v>1.7919603520939804</c:v>
                </c:pt>
                <c:pt idx="5">
                  <c:v>1.8925667510317221</c:v>
                </c:pt>
                <c:pt idx="6">
                  <c:v>1.2903864211579923</c:v>
                </c:pt>
                <c:pt idx="7">
                  <c:v>1.558670151658637</c:v>
                </c:pt>
                <c:pt idx="8">
                  <c:v>3.9426043873573011</c:v>
                </c:pt>
                <c:pt idx="9">
                  <c:v>5.807467927087326</c:v>
                </c:pt>
                <c:pt idx="10">
                  <c:v>8.1593247602261307</c:v>
                </c:pt>
                <c:pt idx="11">
                  <c:v>4.5739459922854486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HDA'!$C$239:$N$239</c:f>
              <c:numCache>
                <c:formatCode>General</c:formatCode>
                <c:ptCount val="12"/>
                <c:pt idx="0">
                  <c:v>6.2197961395195627</c:v>
                </c:pt>
                <c:pt idx="1">
                  <c:v>4.3950609944870092</c:v>
                </c:pt>
                <c:pt idx="2">
                  <c:v>3.0902772617486787</c:v>
                </c:pt>
                <c:pt idx="3">
                  <c:v>2.9333107976598565</c:v>
                </c:pt>
                <c:pt idx="4">
                  <c:v>6.0284932614113114</c:v>
                </c:pt>
                <c:pt idx="5">
                  <c:v>6.3669521996028333</c:v>
                </c:pt>
                <c:pt idx="6">
                  <c:v>4.3411037724564769</c:v>
                </c:pt>
                <c:pt idx="7">
                  <c:v>5.2436609409672021</c:v>
                </c:pt>
                <c:pt idx="8">
                  <c:v>13.26366621550544</c:v>
                </c:pt>
                <c:pt idx="9">
                  <c:v>19.537419577055534</c:v>
                </c:pt>
                <c:pt idx="10">
                  <c:v>27.449510407532706</c:v>
                </c:pt>
                <c:pt idx="11">
                  <c:v>15.387618682707309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5162960"/>
        <c:axId val="-1345160784"/>
      </c:lineChart>
      <c:catAx>
        <c:axId val="-1345162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60784"/>
        <c:crosses val="autoZero"/>
        <c:auto val="1"/>
        <c:lblAlgn val="ctr"/>
        <c:lblOffset val="100"/>
        <c:tickMarkSkip val="1"/>
        <c:noMultiLvlLbl val="0"/>
      </c:catAx>
      <c:valAx>
        <c:axId val="-13451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6296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 MINA A MAGANGUE ESPERANZA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 MINA'!$C$178:$N$178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xVal>
          <c:yVal>
            <c:numRef>
              <c:f>'LA MINA'!$C$188:$N$188</c:f>
              <c:numCache>
                <c:formatCode>General</c:formatCode>
                <c:ptCount val="12"/>
                <c:pt idx="0">
                  <c:v>3898.8067226323215</c:v>
                </c:pt>
                <c:pt idx="1">
                  <c:v>3033.5792144781444</c:v>
                </c:pt>
                <c:pt idx="2">
                  <c:v>2639.1199977348565</c:v>
                </c:pt>
                <c:pt idx="3">
                  <c:v>2522.8954070872805</c:v>
                </c:pt>
                <c:pt idx="4">
                  <c:v>5163.1893905862535</c:v>
                </c:pt>
                <c:pt idx="5">
                  <c:v>5676.221169505352</c:v>
                </c:pt>
                <c:pt idx="6">
                  <c:v>4060.8167580804575</c:v>
                </c:pt>
                <c:pt idx="7">
                  <c:v>3948.1141247252322</c:v>
                </c:pt>
                <c:pt idx="8">
                  <c:v>5662.1333403359486</c:v>
                </c:pt>
                <c:pt idx="9">
                  <c:v>7683.7368261453003</c:v>
                </c:pt>
                <c:pt idx="10">
                  <c:v>8991.5569673715581</c:v>
                </c:pt>
                <c:pt idx="11">
                  <c:v>5272.3700666491277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492624"/>
        <c:axId val="-1645495344"/>
      </c:scatterChart>
      <c:valAx>
        <c:axId val="-164549262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495344"/>
        <c:crosses val="autoZero"/>
        <c:crossBetween val="midCat"/>
      </c:valAx>
      <c:valAx>
        <c:axId val="-164549534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492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 MINA A LAS FLORES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 MINA'!$C$211:$N$211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xVal>
          <c:yVal>
            <c:numRef>
              <c:f>'LA MINA'!$C$221:$N$221</c:f>
              <c:numCache>
                <c:formatCode>General</c:formatCode>
                <c:ptCount val="12"/>
                <c:pt idx="0">
                  <c:v>1.0538430199194617</c:v>
                </c:pt>
                <c:pt idx="1">
                  <c:v>0.81997300917551608</c:v>
                </c:pt>
                <c:pt idx="2">
                  <c:v>0.71335113182142429</c:v>
                </c:pt>
                <c:pt idx="3">
                  <c:v>0.68193575724387923</c:v>
                </c:pt>
                <c:pt idx="4">
                  <c:v>1.3956042160812381</c:v>
                </c:pt>
                <c:pt idx="5">
                  <c:v>1.5342761220447445</c:v>
                </c:pt>
                <c:pt idx="6">
                  <c:v>1.0976341481184637</c:v>
                </c:pt>
                <c:pt idx="7">
                  <c:v>1.067170754588723</c:v>
                </c:pt>
                <c:pt idx="8">
                  <c:v>1.5304681978535271</c:v>
                </c:pt>
                <c:pt idx="9">
                  <c:v>2.0769053192932478</c:v>
                </c:pt>
                <c:pt idx="10">
                  <c:v>2.4304076150446119</c:v>
                </c:pt>
                <c:pt idx="11">
                  <c:v>1.4251156285631743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493712"/>
        <c:axId val="-1645493168"/>
      </c:scatterChart>
      <c:valAx>
        <c:axId val="-164549371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493168"/>
        <c:crosses val="autoZero"/>
        <c:crossBetween val="midCat"/>
      </c:valAx>
      <c:valAx>
        <c:axId val="-164549316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493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 MINA A PTE SALGUERO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 MINA'!$C$244:$N$244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xVal>
          <c:yVal>
            <c:numRef>
              <c:f>'LA MINA'!$C$254:$N$254</c:f>
              <c:numCache>
                <c:formatCode>General</c:formatCode>
                <c:ptCount val="12"/>
                <c:pt idx="0">
                  <c:v>5.345317897295927</c:v>
                </c:pt>
                <c:pt idx="1">
                  <c:v>4.1590790263814137</c:v>
                </c:pt>
                <c:pt idx="2">
                  <c:v>3.6182699888952854</c:v>
                </c:pt>
                <c:pt idx="3">
                  <c:v>3.458924468921694</c:v>
                </c:pt>
                <c:pt idx="4">
                  <c:v>7.0788040085237824</c:v>
                </c:pt>
                <c:pt idx="5">
                  <c:v>7.7821776673971099</c:v>
                </c:pt>
                <c:pt idx="6">
                  <c:v>5.5674358948348717</c:v>
                </c:pt>
                <c:pt idx="7">
                  <c:v>5.412919026981692</c:v>
                </c:pt>
                <c:pt idx="8">
                  <c:v>7.7628630589154639</c:v>
                </c:pt>
                <c:pt idx="9">
                  <c:v>10.534509376031869</c:v>
                </c:pt>
                <c:pt idx="10">
                  <c:v>12.327548863411472</c:v>
                </c:pt>
                <c:pt idx="11">
                  <c:v>7.2284922242565504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492080"/>
        <c:axId val="-1645491536"/>
      </c:scatterChart>
      <c:valAx>
        <c:axId val="-164549208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491536"/>
        <c:crosses val="autoZero"/>
        <c:crossBetween val="midCat"/>
      </c:valAx>
      <c:valAx>
        <c:axId val="-164549153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492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 MINA A CANTACLARO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 MINA'!$C$277:$N$277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xVal>
          <c:yVal>
            <c:numRef>
              <c:f>'LA MINA'!$C$287:$N$287</c:f>
              <c:numCache>
                <c:formatCode>General</c:formatCode>
                <c:ptCount val="12"/>
                <c:pt idx="0">
                  <c:v>0.3785156015252521</c:v>
                </c:pt>
                <c:pt idx="1">
                  <c:v>0.29451499980164147</c:v>
                </c:pt>
                <c:pt idx="2">
                  <c:v>0.25621893171597915</c:v>
                </c:pt>
                <c:pt idx="3">
                  <c:v>0.24493526879788219</c:v>
                </c:pt>
                <c:pt idx="4">
                  <c:v>0.50126817690697334</c:v>
                </c:pt>
                <c:pt idx="5">
                  <c:v>0.55107586069695691</c:v>
                </c:pt>
                <c:pt idx="6">
                  <c:v>0.39424434377472056</c:v>
                </c:pt>
                <c:pt idx="7">
                  <c:v>0.38330261003595989</c:v>
                </c:pt>
                <c:pt idx="8">
                  <c:v>0.54970814397961187</c:v>
                </c:pt>
                <c:pt idx="9">
                  <c:v>0.74597549291863141</c:v>
                </c:pt>
                <c:pt idx="10">
                  <c:v>0.87294519484550004</c:v>
                </c:pt>
                <c:pt idx="11">
                  <c:v>0.51186798146639778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489360"/>
        <c:axId val="-1645488816"/>
      </c:scatterChart>
      <c:valAx>
        <c:axId val="-164548936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488816"/>
        <c:crosses val="autoZero"/>
        <c:crossBetween val="midCat"/>
      </c:valAx>
      <c:valAx>
        <c:axId val="-16454888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489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 MINA A PTE CANOAS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 MINA'!$C$310:$N$310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xVal>
          <c:yVal>
            <c:numRef>
              <c:f>'LA MINA'!$C$320:$N$320</c:f>
              <c:numCache>
                <c:formatCode>General</c:formatCode>
                <c:ptCount val="12"/>
                <c:pt idx="0">
                  <c:v>13.143948878197399</c:v>
                </c:pt>
                <c:pt idx="1">
                  <c:v>10.227029178338475</c:v>
                </c:pt>
                <c:pt idx="2">
                  <c:v>8.897198758864123</c:v>
                </c:pt>
                <c:pt idx="3">
                  <c:v>8.5053737245547154</c:v>
                </c:pt>
                <c:pt idx="4">
                  <c:v>17.406530312048226</c:v>
                </c:pt>
                <c:pt idx="5">
                  <c:v>19.136101423090761</c:v>
                </c:pt>
                <c:pt idx="6">
                  <c:v>13.690129229052936</c:v>
                </c:pt>
                <c:pt idx="7">
                  <c:v>13.310177680631693</c:v>
                </c:pt>
                <c:pt idx="8">
                  <c:v>19.088607479538108</c:v>
                </c:pt>
                <c:pt idx="9">
                  <c:v>25.903988379344163</c:v>
                </c:pt>
                <c:pt idx="10">
                  <c:v>30.313009472482346</c:v>
                </c:pt>
                <c:pt idx="11">
                  <c:v>17.774608374581305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487728"/>
        <c:axId val="-1347332400"/>
      </c:scatterChart>
      <c:valAx>
        <c:axId val="-164548772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47332400"/>
        <c:crosses val="autoZero"/>
        <c:crossBetween val="midCat"/>
      </c:valAx>
      <c:valAx>
        <c:axId val="-134733240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4877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 MINA A CALAMAR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 MINA'!$C$343:$N$343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xVal>
          <c:yVal>
            <c:numRef>
              <c:f>'LA MINA'!$C$353:$N$353</c:f>
              <c:numCache>
                <c:formatCode>General</c:formatCode>
                <c:ptCount val="12"/>
                <c:pt idx="0">
                  <c:v>4940.219851614791</c:v>
                </c:pt>
                <c:pt idx="1">
                  <c:v>3843.8807878869675</c:v>
                </c:pt>
                <c:pt idx="2">
                  <c:v>3344.0572798645139</c:v>
                </c:pt>
                <c:pt idx="3">
                  <c:v>3196.7878533936118</c:v>
                </c:pt>
                <c:pt idx="4">
                  <c:v>6542.332703222477</c:v>
                </c:pt>
                <c:pt idx="5">
                  <c:v>7192.4007776445387</c:v>
                </c:pt>
                <c:pt idx="6">
                  <c:v>5145.5045066954417</c:v>
                </c:pt>
                <c:pt idx="7">
                  <c:v>5002.6977901175969</c:v>
                </c:pt>
                <c:pt idx="8">
                  <c:v>7174.5499380723086</c:v>
                </c:pt>
                <c:pt idx="9">
                  <c:v>9736.1454166873846</c:v>
                </c:pt>
                <c:pt idx="10">
                  <c:v>11393.298356976115</c:v>
                </c:pt>
                <c:pt idx="11">
                  <c:v>6680.676709907264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7331856"/>
        <c:axId val="-1347324240"/>
      </c:scatterChart>
      <c:valAx>
        <c:axId val="-134733185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47324240"/>
        <c:crosses val="autoZero"/>
        <c:crossBetween val="midCat"/>
      </c:valAx>
      <c:valAx>
        <c:axId val="-134732424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47331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 MINA A PTO RICO HDA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 MINA'!$C$376:$N$376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xVal>
          <c:yVal>
            <c:numRef>
              <c:f>'LA MINA'!$C$386:$N$386</c:f>
              <c:numCache>
                <c:formatCode>General</c:formatCode>
                <c:ptCount val="12"/>
                <c:pt idx="0">
                  <c:v>12.978606106556276</c:v>
                </c:pt>
                <c:pt idx="1">
                  <c:v>10.098379457796272</c:v>
                </c:pt>
                <c:pt idx="2">
                  <c:v>8.7852774849558894</c:v>
                </c:pt>
                <c:pt idx="3">
                  <c:v>8.3983813679582759</c:v>
                </c:pt>
                <c:pt idx="4">
                  <c:v>17.187566894499998</c:v>
                </c:pt>
                <c:pt idx="5">
                  <c:v>18.895381067509664</c:v>
                </c:pt>
                <c:pt idx="6">
                  <c:v>13.517915845401433</c:v>
                </c:pt>
                <c:pt idx="7">
                  <c:v>13.142743853161322</c:v>
                </c:pt>
                <c:pt idx="8">
                  <c:v>18.848484568479652</c:v>
                </c:pt>
                <c:pt idx="9">
                  <c:v>25.578132179286605</c:v>
                </c:pt>
                <c:pt idx="10">
                  <c:v>29.931690505906207</c:v>
                </c:pt>
                <c:pt idx="11">
                  <c:v>17.551014761982604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7324784"/>
        <c:axId val="-1347328592"/>
      </c:scatterChart>
      <c:valAx>
        <c:axId val="-134732478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47328592"/>
        <c:crosses val="autoZero"/>
        <c:crossBetween val="midCat"/>
      </c:valAx>
      <c:valAx>
        <c:axId val="-134732859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47324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 MINA A FUNDACIÓN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 MINA'!$C$409:$N$409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xVal>
          <c:yVal>
            <c:numRef>
              <c:f>'LA MINA'!$C$419:$N$419</c:f>
              <c:numCache>
                <c:formatCode>General</c:formatCode>
                <c:ptCount val="12"/>
                <c:pt idx="0">
                  <c:v>11.655087475876494</c:v>
                </c:pt>
                <c:pt idx="1">
                  <c:v>9.0685775482278999</c:v>
                </c:pt>
                <c:pt idx="2">
                  <c:v>7.8893817060434683</c:v>
                </c:pt>
                <c:pt idx="3">
                  <c:v>7.5419400739712685</c:v>
                </c:pt>
                <c:pt idx="4">
                  <c:v>15.434831291449807</c:v>
                </c:pt>
                <c:pt idx="5">
                  <c:v>16.968487788576585</c:v>
                </c:pt>
                <c:pt idx="6">
                  <c:v>12.139400053916528</c:v>
                </c:pt>
                <c:pt idx="7">
                  <c:v>11.802486956149547</c:v>
                </c:pt>
                <c:pt idx="8">
                  <c:v>16.926373651355714</c:v>
                </c:pt>
                <c:pt idx="9">
                  <c:v>22.96975234255093</c:v>
                </c:pt>
                <c:pt idx="10">
                  <c:v>26.879348081221938</c:v>
                </c:pt>
                <c:pt idx="11">
                  <c:v>15.761215854911569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7329136"/>
        <c:axId val="-1347334032"/>
      </c:scatterChart>
      <c:valAx>
        <c:axId val="-134732913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47334032"/>
        <c:crosses val="autoZero"/>
        <c:crossBetween val="midCat"/>
      </c:valAx>
      <c:valAx>
        <c:axId val="-134733403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47329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 MINA A GANADERIA CARIBE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 MINA'!$C$442:$N$442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xVal>
          <c:yVal>
            <c:numRef>
              <c:f>'LA MINA'!$C$452:$N$452</c:f>
              <c:numCache>
                <c:formatCode>General</c:formatCode>
                <c:ptCount val="12"/>
                <c:pt idx="0">
                  <c:v>7.2885680127708232</c:v>
                </c:pt>
                <c:pt idx="1">
                  <c:v>5.6710809229147259</c:v>
                </c:pt>
                <c:pt idx="2">
                  <c:v>4.9336648276750408</c:v>
                </c:pt>
                <c:pt idx="3">
                  <c:v>4.7163904424704901</c:v>
                </c:pt>
                <c:pt idx="4">
                  <c:v>9.6522499609051717</c:v>
                </c:pt>
                <c:pt idx="5">
                  <c:v>10.611329822868692</c:v>
                </c:pt>
                <c:pt idx="6">
                  <c:v>7.5914353376014079</c:v>
                </c:pt>
                <c:pt idx="7">
                  <c:v>7.3807450246757833</c:v>
                </c:pt>
                <c:pt idx="8">
                  <c:v>10.584993533752989</c:v>
                </c:pt>
                <c:pt idx="9">
                  <c:v>14.364251021856377</c:v>
                </c:pt>
                <c:pt idx="10">
                  <c:v>16.809136528097479</c:v>
                </c:pt>
                <c:pt idx="11">
                  <c:v>9.8563562015518702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7317712"/>
        <c:axId val="-1347326416"/>
      </c:scatterChart>
      <c:valAx>
        <c:axId val="-134731771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47326416"/>
        <c:crosses val="autoZero"/>
        <c:crossBetween val="midCat"/>
      </c:valAx>
      <c:valAx>
        <c:axId val="-13473264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47317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LAS FLORES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LAS FLORES</c:v>
          </c:tx>
          <c:dLbls>
            <c:delete val="1"/>
          </c:dLbls>
          <c:cat>
            <c:strRef>
              <c:f>'LAS FLORES'!$B$60:$M$60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FLORES'!$B$64:$M$64</c:f>
              <c:numCache>
                <c:formatCode>General</c:formatCode>
                <c:ptCount val="12"/>
                <c:pt idx="0">
                  <c:v>1.646112600536193E-3</c:v>
                </c:pt>
                <c:pt idx="1">
                  <c:v>1.3002680965147452E-3</c:v>
                </c:pt>
                <c:pt idx="2">
                  <c:v>1.1957104557640751E-3</c:v>
                </c:pt>
                <c:pt idx="3">
                  <c:v>1.973190348525469E-3</c:v>
                </c:pt>
                <c:pt idx="4">
                  <c:v>6.954423592493297E-3</c:v>
                </c:pt>
                <c:pt idx="5">
                  <c:v>5.5361930294906166E-3</c:v>
                </c:pt>
                <c:pt idx="6">
                  <c:v>2.941018766756032E-3</c:v>
                </c:pt>
                <c:pt idx="7">
                  <c:v>2.7399463806970512E-3</c:v>
                </c:pt>
                <c:pt idx="8">
                  <c:v>4.3860589812332439E-3</c:v>
                </c:pt>
                <c:pt idx="9">
                  <c:v>6.0214477211796248E-3</c:v>
                </c:pt>
                <c:pt idx="10">
                  <c:v>9.0080428954423582E-3</c:v>
                </c:pt>
                <c:pt idx="11">
                  <c:v>4.6273458445040211E-3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7318256"/>
        <c:axId val="-1347316624"/>
      </c:lineChart>
      <c:catAx>
        <c:axId val="-134731825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7316624"/>
        <c:crossesAt val="0"/>
        <c:auto val="0"/>
        <c:lblAlgn val="ctr"/>
        <c:lblOffset val="100"/>
        <c:noMultiLvlLbl val="0"/>
      </c:catAx>
      <c:valAx>
        <c:axId val="-134731662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ESPECIFICO (m3/s/Km2)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347318256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HDA'!$C$262:$N$262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HDA'!$C$263:$N$263</c:f>
              <c:numCache>
                <c:formatCode>General</c:formatCode>
                <c:ptCount val="12"/>
                <c:pt idx="0">
                  <c:v>0.31625411764705885</c:v>
                </c:pt>
                <c:pt idx="1">
                  <c:v>0.2234729411764706</c:v>
                </c:pt>
                <c:pt idx="2">
                  <c:v>0.15712941176470588</c:v>
                </c:pt>
                <c:pt idx="3">
                  <c:v>0.14914823529411764</c:v>
                </c:pt>
                <c:pt idx="4">
                  <c:v>0.30652705882352943</c:v>
                </c:pt>
                <c:pt idx="5">
                  <c:v>0.32373647058823529</c:v>
                </c:pt>
                <c:pt idx="6">
                  <c:v>0.2207294117647059</c:v>
                </c:pt>
                <c:pt idx="7">
                  <c:v>0.26662117647058825</c:v>
                </c:pt>
                <c:pt idx="8">
                  <c:v>0.67440941176470592</c:v>
                </c:pt>
                <c:pt idx="9">
                  <c:v>0.99340705882352942</c:v>
                </c:pt>
                <c:pt idx="10">
                  <c:v>1.3957082352941177</c:v>
                </c:pt>
                <c:pt idx="11">
                  <c:v>0.782404705882353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HDA'!$C$265:$N$265</c:f>
              <c:numCache>
                <c:formatCode>General</c:formatCode>
                <c:ptCount val="12"/>
                <c:pt idx="0">
                  <c:v>0.3229791618285921</c:v>
                </c:pt>
                <c:pt idx="1">
                  <c:v>0.22822502286941523</c:v>
                </c:pt>
                <c:pt idx="2">
                  <c:v>0.16047071920505759</c:v>
                </c:pt>
                <c:pt idx="3">
                  <c:v>0.15231982553114989</c:v>
                </c:pt>
                <c:pt idx="4">
                  <c:v>0.31304526016351714</c:v>
                </c:pt>
                <c:pt idx="5">
                  <c:v>0.33062062464788056</c:v>
                </c:pt>
                <c:pt idx="6">
                  <c:v>0.22542315316900946</c:v>
                </c:pt>
                <c:pt idx="7">
                  <c:v>0.27229079179397864</c:v>
                </c:pt>
                <c:pt idx="8">
                  <c:v>0.68875051544519961</c:v>
                </c:pt>
                <c:pt idx="9">
                  <c:v>1.0145315469741973</c:v>
                </c:pt>
                <c:pt idx="10">
                  <c:v>1.4253875312246067</c:v>
                </c:pt>
                <c:pt idx="11">
                  <c:v>0.79904229547026295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HDA'!$C$267:$N$267</c:f>
              <c:numCache>
                <c:formatCode>General</c:formatCode>
                <c:ptCount val="12"/>
                <c:pt idx="0">
                  <c:v>0.30993084081916461</c:v>
                </c:pt>
                <c:pt idx="1">
                  <c:v>0.21900475818136553</c:v>
                </c:pt>
                <c:pt idx="2">
                  <c:v>0.15398772059627264</c:v>
                </c:pt>
                <c:pt idx="3">
                  <c:v>0.14616612208979529</c:v>
                </c:pt>
                <c:pt idx="4">
                  <c:v>0.30039826763939537</c:v>
                </c:pt>
                <c:pt idx="5">
                  <c:v>0.31726358941898714</c:v>
                </c:pt>
                <c:pt idx="6">
                  <c:v>0.21631608369476393</c:v>
                </c:pt>
                <c:pt idx="7">
                  <c:v>0.26129027510700864</c:v>
                </c:pt>
                <c:pt idx="8">
                  <c:v>0.66092507379733523</c:v>
                </c:pt>
                <c:pt idx="9">
                  <c:v>0.97354458910310138</c:v>
                </c:pt>
                <c:pt idx="10">
                  <c:v>1.3678020388202248</c:v>
                </c:pt>
                <c:pt idx="11">
                  <c:v>0.76676107858810671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HDA'!$C$270:$N$270</c:f>
              <c:numCache>
                <c:formatCode>General</c:formatCode>
                <c:ptCount val="12"/>
                <c:pt idx="0">
                  <c:v>0.43651752847964503</c:v>
                </c:pt>
                <c:pt idx="1">
                  <c:v>0.30845402643356623</c:v>
                </c:pt>
                <c:pt idx="2">
                  <c:v>0.21688173733610122</c:v>
                </c:pt>
                <c:pt idx="3">
                  <c:v>0.20586552210633099</c:v>
                </c:pt>
                <c:pt idx="4">
                  <c:v>0.4230915161683626</c:v>
                </c:pt>
                <c:pt idx="5">
                  <c:v>0.44684523025755463</c:v>
                </c:pt>
                <c:pt idx="6">
                  <c:v>0.30466720244833267</c:v>
                </c:pt>
                <c:pt idx="7">
                  <c:v>0.36801044001951144</c:v>
                </c:pt>
                <c:pt idx="8">
                  <c:v>0.93087018691558376</c:v>
                </c:pt>
                <c:pt idx="9">
                  <c:v>1.3711745393804622</c:v>
                </c:pt>
                <c:pt idx="10">
                  <c:v>1.9264606383060674</c:v>
                </c:pt>
                <c:pt idx="11">
                  <c:v>1.079933349243412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2484624"/>
        <c:axId val="-1572485168"/>
      </c:lineChart>
      <c:catAx>
        <c:axId val="-1572484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2485168"/>
        <c:crosses val="autoZero"/>
        <c:auto val="1"/>
        <c:lblAlgn val="ctr"/>
        <c:lblOffset val="100"/>
        <c:tickMarkSkip val="1"/>
        <c:noMultiLvlLbl val="0"/>
      </c:catAx>
      <c:valAx>
        <c:axId val="-157248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24846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FLORES'!$C$105:$N$105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FLORES'!$C$106:$N$106</c:f>
              <c:numCache>
                <c:formatCode>General</c:formatCode>
                <c:ptCount val="12"/>
                <c:pt idx="0">
                  <c:v>0.69959785522788209</c:v>
                </c:pt>
                <c:pt idx="1">
                  <c:v>0.55261394101876682</c:v>
                </c:pt>
                <c:pt idx="2">
                  <c:v>0.50817694369973199</c:v>
                </c:pt>
                <c:pt idx="3">
                  <c:v>0.83860589812332442</c:v>
                </c:pt>
                <c:pt idx="4">
                  <c:v>2.9556300268096516</c:v>
                </c:pt>
                <c:pt idx="5">
                  <c:v>2.352882037533512</c:v>
                </c:pt>
                <c:pt idx="6">
                  <c:v>1.2499329758713138</c:v>
                </c:pt>
                <c:pt idx="7">
                  <c:v>1.1644772117962467</c:v>
                </c:pt>
                <c:pt idx="8">
                  <c:v>1.8640750670241286</c:v>
                </c:pt>
                <c:pt idx="9">
                  <c:v>2.5591152815013407</c:v>
                </c:pt>
                <c:pt idx="10">
                  <c:v>3.828418230563003</c:v>
                </c:pt>
                <c:pt idx="11">
                  <c:v>1.9666219839142092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FLORES'!$C$108:$N$108</c:f>
              <c:numCache>
                <c:formatCode>General</c:formatCode>
                <c:ptCount val="12"/>
                <c:pt idx="0">
                  <c:v>1.3339132973009309</c:v>
                </c:pt>
                <c:pt idx="1">
                  <c:v>1.0536611550341231</c:v>
                </c:pt>
                <c:pt idx="2">
                  <c:v>0.96893376318601832</c:v>
                </c:pt>
                <c:pt idx="3">
                  <c:v>1.5989579589796177</c:v>
                </c:pt>
                <c:pt idx="4">
                  <c:v>5.6354578065124024</c:v>
                </c:pt>
                <c:pt idx="5">
                  <c:v>4.4862067734958018</c:v>
                </c:pt>
                <c:pt idx="6">
                  <c:v>2.3832294578813049</c:v>
                </c:pt>
                <c:pt idx="7">
                  <c:v>2.2202921658657191</c:v>
                </c:pt>
                <c:pt idx="8">
                  <c:v>3.55420546316665</c:v>
                </c:pt>
                <c:pt idx="9">
                  <c:v>4.8794287715600833</c:v>
                </c:pt>
                <c:pt idx="10">
                  <c:v>7.2995906822982537</c:v>
                </c:pt>
                <c:pt idx="11">
                  <c:v>3.749730213585353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FLORES'!$C$110:$N$110</c:f>
              <c:numCache>
                <c:formatCode>General</c:formatCode>
                <c:ptCount val="12"/>
                <c:pt idx="0">
                  <c:v>0.52218801098143441</c:v>
                </c:pt>
                <c:pt idx="1">
                  <c:v>0.41247750053093762</c:v>
                </c:pt>
                <c:pt idx="2">
                  <c:v>0.37930920667381068</c:v>
                </c:pt>
                <c:pt idx="3">
                  <c:v>0.62594523791911361</c:v>
                </c:pt>
                <c:pt idx="4">
                  <c:v>2.2061167760355715</c:v>
                </c:pt>
                <c:pt idx="5">
                  <c:v>1.7562186362812087</c:v>
                </c:pt>
                <c:pt idx="6">
                  <c:v>0.93296457336585281</c:v>
                </c:pt>
                <c:pt idx="7">
                  <c:v>0.86917939287137791</c:v>
                </c:pt>
                <c:pt idx="8">
                  <c:v>1.3913674038528123</c:v>
                </c:pt>
                <c:pt idx="9">
                  <c:v>1.9101535385412081</c:v>
                </c:pt>
                <c:pt idx="10">
                  <c:v>2.8575760861524753</c:v>
                </c:pt>
                <c:pt idx="11">
                  <c:v>1.4679096204461821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FLORES'!$C$113:$N$113</c:f>
              <c:numCache>
                <c:formatCode>General</c:formatCode>
                <c:ptCount val="12"/>
                <c:pt idx="0">
                  <c:v>0.74239247955009857</c:v>
                </c:pt>
                <c:pt idx="1">
                  <c:v>0.58641751234820494</c:v>
                </c:pt>
                <c:pt idx="2">
                  <c:v>0.53926228970577195</c:v>
                </c:pt>
                <c:pt idx="3">
                  <c:v>0.88990368884181204</c:v>
                </c:pt>
                <c:pt idx="4">
                  <c:v>3.1364268598582341</c:v>
                </c:pt>
                <c:pt idx="5">
                  <c:v>2.4968085835031819</c:v>
                </c:pt>
                <c:pt idx="6">
                  <c:v>1.3263917753525378</c:v>
                </c:pt>
                <c:pt idx="7">
                  <c:v>1.2357086548863205</c:v>
                </c:pt>
                <c:pt idx="8">
                  <c:v>1.978101134436419</c:v>
                </c:pt>
                <c:pt idx="9">
                  <c:v>2.7156571808949863</c:v>
                </c:pt>
                <c:pt idx="10">
                  <c:v>4.0626037968865329</c:v>
                </c:pt>
                <c:pt idx="11">
                  <c:v>2.0869208789958797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322064"/>
        <c:axId val="-1347325328"/>
      </c:lineChart>
      <c:catAx>
        <c:axId val="-1347322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25328"/>
        <c:crosses val="autoZero"/>
        <c:auto val="1"/>
        <c:lblAlgn val="ctr"/>
        <c:lblOffset val="100"/>
        <c:tickMarkSkip val="1"/>
        <c:noMultiLvlLbl val="0"/>
      </c:catAx>
      <c:valAx>
        <c:axId val="-13473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2206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</a:t>
            </a:r>
            <a:r>
              <a:rPr lang="es-CO" b="1"/>
              <a:t>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FLORES'!$C$138:$N$138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FLORES'!$C$139:$N$139</c:f>
              <c:numCache>
                <c:formatCode>General</c:formatCode>
                <c:ptCount val="12"/>
                <c:pt idx="0">
                  <c:v>269.2085469168901</c:v>
                </c:pt>
                <c:pt idx="1">
                  <c:v>212.64844504021448</c:v>
                </c:pt>
                <c:pt idx="2">
                  <c:v>195.54887935656836</c:v>
                </c:pt>
                <c:pt idx="3">
                  <c:v>322.69949597855225</c:v>
                </c:pt>
                <c:pt idx="4">
                  <c:v>1137.3403431635388</c:v>
                </c:pt>
                <c:pt idx="5">
                  <c:v>905.40008042895442</c:v>
                </c:pt>
                <c:pt idx="6">
                  <c:v>480.98009115281502</c:v>
                </c:pt>
                <c:pt idx="7">
                  <c:v>448.09631099195713</c:v>
                </c:pt>
                <c:pt idx="8">
                  <c:v>717.30485790884711</c:v>
                </c:pt>
                <c:pt idx="9">
                  <c:v>984.7596032171582</c:v>
                </c:pt>
                <c:pt idx="10">
                  <c:v>1473.1933512064343</c:v>
                </c:pt>
                <c:pt idx="11">
                  <c:v>756.76539410187661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FLORES'!$C$141:$N$141</c:f>
              <c:numCache>
                <c:formatCode>General</c:formatCode>
                <c:ptCount val="12"/>
                <c:pt idx="0">
                  <c:v>-3.0567823278142443</c:v>
                </c:pt>
                <c:pt idx="1">
                  <c:v>-2.4145593306024566</c:v>
                </c:pt>
                <c:pt idx="2">
                  <c:v>-2.2203988895849398</c:v>
                </c:pt>
                <c:pt idx="3">
                  <c:v>-3.6641560150998105</c:v>
                </c:pt>
                <c:pt idx="4">
                  <c:v>-12.914158564088192</c:v>
                </c:pt>
                <c:pt idx="5">
                  <c:v>-10.280546428235203</c:v>
                </c:pt>
                <c:pt idx="6">
                  <c:v>-5.4613847127234951</c:v>
                </c:pt>
                <c:pt idx="7">
                  <c:v>-5.08799924922827</c:v>
                </c:pt>
                <c:pt idx="8">
                  <c:v>-8.1447815770425134</c:v>
                </c:pt>
                <c:pt idx="9">
                  <c:v>-11.181650013470346</c:v>
                </c:pt>
                <c:pt idx="10">
                  <c:v>-16.727668764586092</c:v>
                </c:pt>
                <c:pt idx="11">
                  <c:v>-8.5928441332367846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FLORES'!$C$143:$N$143</c:f>
              <c:numCache>
                <c:formatCode>General</c:formatCode>
                <c:ptCount val="12"/>
                <c:pt idx="0">
                  <c:v>0.96306856063519364</c:v>
                </c:pt>
                <c:pt idx="1">
                  <c:v>0.76073005196753896</c:v>
                </c:pt>
                <c:pt idx="2">
                  <c:v>0.69955794469592247</c:v>
                </c:pt>
                <c:pt idx="3">
                  <c:v>1.1544274603053786</c:v>
                </c:pt>
                <c:pt idx="4">
                  <c:v>4.0687293913480325</c:v>
                </c:pt>
                <c:pt idx="5">
                  <c:v>3.2389846542535419</c:v>
                </c:pt>
                <c:pt idx="6">
                  <c:v>1.7206615814605983</c:v>
                </c:pt>
                <c:pt idx="7">
                  <c:v>1.6030229136305667</c:v>
                </c:pt>
                <c:pt idx="8">
                  <c:v>2.5660914742657601</c:v>
                </c:pt>
                <c:pt idx="9">
                  <c:v>3.5228859726166855</c:v>
                </c:pt>
                <c:pt idx="10">
                  <c:v>5.2702123187854246</c:v>
                </c:pt>
                <c:pt idx="11">
                  <c:v>2.7072578756617984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FLORES'!$C$146:$N$146</c:f>
              <c:numCache>
                <c:formatCode>General</c:formatCode>
                <c:ptCount val="12"/>
                <c:pt idx="0">
                  <c:v>1248.6079077252932</c:v>
                </c:pt>
                <c:pt idx="1">
                  <c:v>986.27823330092383</c:v>
                </c:pt>
                <c:pt idx="2">
                  <c:v>906.9692619633239</c:v>
                </c:pt>
                <c:pt idx="3">
                  <c:v>1496.7026385762474</c:v>
                </c:pt>
                <c:pt idx="4">
                  <c:v>5275.0633756342195</c:v>
                </c:pt>
                <c:pt idx="5">
                  <c:v>4199.3083541575415</c:v>
                </c:pt>
                <c:pt idx="6">
                  <c:v>2230.8190142909557</c:v>
                </c:pt>
                <c:pt idx="7">
                  <c:v>2078.3017617186479</c:v>
                </c:pt>
                <c:pt idx="8">
                  <c:v>3326.9096694439409</c:v>
                </c:pt>
                <c:pt idx="9">
                  <c:v>4567.3833236987111</c:v>
                </c:pt>
                <c:pt idx="10">
                  <c:v>6832.7729152393904</c:v>
                </c:pt>
                <c:pt idx="11">
                  <c:v>3509.9303725307104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317168"/>
        <c:axId val="-1347319888"/>
      </c:lineChart>
      <c:catAx>
        <c:axId val="-1347317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19888"/>
        <c:crosses val="autoZero"/>
        <c:auto val="1"/>
        <c:lblAlgn val="ctr"/>
        <c:lblOffset val="100"/>
        <c:tickMarkSkip val="1"/>
        <c:noMultiLvlLbl val="0"/>
      </c:catAx>
      <c:valAx>
        <c:axId val="-134731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1716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</a:t>
            </a:r>
            <a:r>
              <a:rPr lang="es-CO" b="1"/>
              <a:t>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FLORES'!$C$171:$N$171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FLORES'!$C$172:$N$172</c:f>
              <c:numCache>
                <c:formatCode>General</c:formatCode>
                <c:ptCount val="12"/>
                <c:pt idx="0">
                  <c:v>406.21285254691685</c:v>
                </c:pt>
                <c:pt idx="1">
                  <c:v>320.86845844504018</c:v>
                </c:pt>
                <c:pt idx="2">
                  <c:v>295.06666487935655</c:v>
                </c:pt>
                <c:pt idx="3">
                  <c:v>486.92615549597849</c:v>
                </c:pt>
                <c:pt idx="4">
                  <c:v>1716.1500643431634</c:v>
                </c:pt>
                <c:pt idx="5">
                  <c:v>1366.1718900804287</c:v>
                </c:pt>
                <c:pt idx="6">
                  <c:v>725.75814209115276</c:v>
                </c:pt>
                <c:pt idx="7">
                  <c:v>676.13930831099196</c:v>
                </c:pt>
                <c:pt idx="8">
                  <c:v>1082.3521608579088</c:v>
                </c:pt>
                <c:pt idx="9">
                  <c:v>1485.918675603217</c:v>
                </c:pt>
                <c:pt idx="10">
                  <c:v>2222.9237533512064</c:v>
                </c:pt>
                <c:pt idx="11">
                  <c:v>1141.8947613941018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FLORES'!$C$174:$N$174</c:f>
              <c:numCache>
                <c:formatCode>General</c:formatCode>
                <c:ptCount val="12"/>
                <c:pt idx="0">
                  <c:v>-2.1417239798287508</c:v>
                </c:pt>
                <c:pt idx="1">
                  <c:v>-1.6917526550764563</c:v>
                </c:pt>
                <c:pt idx="2">
                  <c:v>-1.5557148127094838</c:v>
                </c:pt>
                <c:pt idx="3">
                  <c:v>-2.5672782559510763</c:v>
                </c:pt>
                <c:pt idx="4">
                  <c:v>-9.0482605923058301</c:v>
                </c:pt>
                <c:pt idx="5">
                  <c:v>-7.2030293458409949</c:v>
                </c:pt>
                <c:pt idx="6">
                  <c:v>-3.8265003352966445</c:v>
                </c:pt>
                <c:pt idx="7">
                  <c:v>-3.5648890999755434</c:v>
                </c:pt>
                <c:pt idx="8">
                  <c:v>-5.7066130798042938</c:v>
                </c:pt>
                <c:pt idx="9">
                  <c:v>-7.8343844604159196</c:v>
                </c:pt>
                <c:pt idx="10">
                  <c:v>-11.720183342385347</c:v>
                </c:pt>
                <c:pt idx="11">
                  <c:v>-6.0205465621896161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FLORES'!$C$176:$N$176</c:f>
              <c:numCache>
                <c:formatCode>General</c:formatCode>
                <c:ptCount val="12"/>
                <c:pt idx="0">
                  <c:v>0.96354087034193836</c:v>
                </c:pt>
                <c:pt idx="1">
                  <c:v>0.76110313048182432</c:v>
                </c:pt>
                <c:pt idx="2">
                  <c:v>0.69990102308225488</c:v>
                </c:pt>
                <c:pt idx="3">
                  <c:v>1.1549936165662322</c:v>
                </c:pt>
                <c:pt idx="4">
                  <c:v>4.0707247844739216</c:v>
                </c:pt>
                <c:pt idx="5">
                  <c:v>3.2405731225669427</c:v>
                </c:pt>
                <c:pt idx="6">
                  <c:v>1.7215054312135283</c:v>
                </c:pt>
                <c:pt idx="7">
                  <c:v>1.6038090708297412</c:v>
                </c:pt>
                <c:pt idx="8">
                  <c:v>2.5673499411716794</c:v>
                </c:pt>
                <c:pt idx="9">
                  <c:v>3.5246136722931491</c:v>
                </c:pt>
                <c:pt idx="10">
                  <c:v>5.2727969451936696</c:v>
                </c:pt>
                <c:pt idx="11">
                  <c:v>2.7085855736322242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FLORES'!$C$179:$N$179</c:f>
              <c:numCache>
                <c:formatCode>General</c:formatCode>
                <c:ptCount val="12"/>
                <c:pt idx="0">
                  <c:v>2387.0639256943796</c:v>
                </c:pt>
                <c:pt idx="1">
                  <c:v>1885.5472377227591</c:v>
                </c:pt>
                <c:pt idx="2">
                  <c:v>1733.9259134522692</c:v>
                </c:pt>
                <c:pt idx="3">
                  <c:v>2861.3665298225787</c:v>
                </c:pt>
                <c:pt idx="4">
                  <c:v>10084.761927119251</c:v>
                </c:pt>
                <c:pt idx="5">
                  <c:v>8028.1547338092732</c:v>
                </c:pt>
                <c:pt idx="6">
                  <c:v>4264.8357108904465</c:v>
                </c:pt>
                <c:pt idx="7">
                  <c:v>3973.2562411395047</c:v>
                </c:pt>
                <c:pt idx="8">
                  <c:v>6360.3201668338834</c:v>
                </c:pt>
                <c:pt idx="9">
                  <c:v>8731.8331874748801</c:v>
                </c:pt>
                <c:pt idx="10">
                  <c:v>13062.760244842206</c:v>
                </c:pt>
                <c:pt idx="11">
                  <c:v>6710.2155305350143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316080"/>
        <c:axId val="-1347314992"/>
      </c:lineChart>
      <c:catAx>
        <c:axId val="-134731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14992"/>
        <c:crosses val="autoZero"/>
        <c:auto val="1"/>
        <c:lblAlgn val="ctr"/>
        <c:lblOffset val="100"/>
        <c:tickMarkSkip val="1"/>
        <c:noMultiLvlLbl val="0"/>
      </c:catAx>
      <c:valAx>
        <c:axId val="-134731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160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 FLORES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FLORES'!$C$204:$N$204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FLORES'!$C$205:$N$205</c:f>
              <c:numCache>
                <c:formatCode>General</c:formatCode>
                <c:ptCount val="12"/>
                <c:pt idx="0">
                  <c:v>0.78025737265415551</c:v>
                </c:pt>
                <c:pt idx="1">
                  <c:v>0.61632707774798923</c:v>
                </c:pt>
                <c:pt idx="2">
                  <c:v>0.56676675603217153</c:v>
                </c:pt>
                <c:pt idx="3">
                  <c:v>0.93529222520107236</c:v>
                </c:pt>
                <c:pt idx="4">
                  <c:v>3.2963967828418226</c:v>
                </c:pt>
                <c:pt idx="5">
                  <c:v>2.624155495978552</c:v>
                </c:pt>
                <c:pt idx="6">
                  <c:v>1.3940428954423592</c:v>
                </c:pt>
                <c:pt idx="7">
                  <c:v>1.2987345844504021</c:v>
                </c:pt>
                <c:pt idx="8">
                  <c:v>2.0789919571045576</c:v>
                </c:pt>
                <c:pt idx="9">
                  <c:v>2.8541662198391422</c:v>
                </c:pt>
                <c:pt idx="10">
                  <c:v>4.2698123324396784</c:v>
                </c:pt>
                <c:pt idx="11">
                  <c:v>2.1933619302949059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FLORES'!$C$207:$N$207</c:f>
              <c:numCache>
                <c:formatCode>General</c:formatCode>
                <c:ptCount val="12"/>
                <c:pt idx="0">
                  <c:v>1.9847625828211399</c:v>
                </c:pt>
                <c:pt idx="1">
                  <c:v>1.5677684896877082</c:v>
                </c:pt>
                <c:pt idx="2">
                  <c:v>1.4417005080427174</c:v>
                </c:pt>
                <c:pt idx="3">
                  <c:v>2.3791290895054709</c:v>
                </c:pt>
                <c:pt idx="4">
                  <c:v>8.3851370355668351</c:v>
                </c:pt>
                <c:pt idx="5">
                  <c:v>6.6751380024847782</c:v>
                </c:pt>
                <c:pt idx="6">
                  <c:v>3.5460660478091053</c:v>
                </c:pt>
                <c:pt idx="7">
                  <c:v>3.3036276215687379</c:v>
                </c:pt>
                <c:pt idx="8">
                  <c:v>5.2883902043898781</c:v>
                </c:pt>
                <c:pt idx="9">
                  <c:v>7.2602227378115316</c:v>
                </c:pt>
                <c:pt idx="10">
                  <c:v>10.861241495568454</c:v>
                </c:pt>
                <c:pt idx="11">
                  <c:v>5.5793163158783186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FLORES'!$C$209:$N$209</c:f>
              <c:numCache>
                <c:formatCode>General</c:formatCode>
                <c:ptCount val="12"/>
                <c:pt idx="0">
                  <c:v>0.55510643471790866</c:v>
                </c:pt>
                <c:pt idx="1">
                  <c:v>0.43847983849867378</c:v>
                </c:pt>
                <c:pt idx="2">
                  <c:v>0.40322063499053301</c:v>
                </c:pt>
                <c:pt idx="3">
                  <c:v>0.66540445594850284</c:v>
                </c:pt>
                <c:pt idx="4">
                  <c:v>2.3451890743619788</c:v>
                </c:pt>
                <c:pt idx="5">
                  <c:v>1.8669296216489923</c:v>
                </c:pt>
                <c:pt idx="6">
                  <c:v>0.99177810893411367</c:v>
                </c:pt>
                <c:pt idx="7">
                  <c:v>0.92397194834153529</c:v>
                </c:pt>
                <c:pt idx="8">
                  <c:v>1.4790783830594438</c:v>
                </c:pt>
                <c:pt idx="9">
                  <c:v>2.0305684892124152</c:v>
                </c:pt>
                <c:pt idx="10">
                  <c:v>3.0377159945475132</c:v>
                </c:pt>
                <c:pt idx="11">
                  <c:v>1.5604457757705379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FLORES'!$C$212:$N$212</c:f>
              <c:numCache>
                <c:formatCode>General</c:formatCode>
                <c:ptCount val="12"/>
                <c:pt idx="0">
                  <c:v>1.9228859363945574</c:v>
                </c:pt>
                <c:pt idx="1">
                  <c:v>1.5188919855885348</c:v>
                </c:pt>
                <c:pt idx="2">
                  <c:v>1.3967542795309</c:v>
                </c:pt>
                <c:pt idx="3">
                  <c:v>2.3049577348312611</c:v>
                </c:pt>
                <c:pt idx="4">
                  <c:v>8.1237233208590904</c:v>
                </c:pt>
                <c:pt idx="5">
                  <c:v>6.4670349489491219</c:v>
                </c:pt>
                <c:pt idx="6">
                  <c:v>3.4355144498775725</c:v>
                </c:pt>
                <c:pt idx="7">
                  <c:v>3.2006342459205825</c:v>
                </c:pt>
                <c:pt idx="8">
                  <c:v>5.1235201823151399</c:v>
                </c:pt>
                <c:pt idx="9">
                  <c:v>7.033879174498658</c:v>
                </c:pt>
                <c:pt idx="10">
                  <c:v>10.522633137273148</c:v>
                </c:pt>
                <c:pt idx="11">
                  <c:v>5.4053764270635281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314448"/>
        <c:axId val="-1347325872"/>
      </c:lineChart>
      <c:catAx>
        <c:axId val="-1347314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25872"/>
        <c:crosses val="autoZero"/>
        <c:auto val="1"/>
        <c:lblAlgn val="ctr"/>
        <c:lblOffset val="100"/>
        <c:tickMarkSkip val="1"/>
        <c:noMultiLvlLbl val="0"/>
      </c:catAx>
      <c:valAx>
        <c:axId val="-134732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1444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FLORES'!$C$237:$N$237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FLORES'!$C$238:$N$238</c:f>
              <c:numCache>
                <c:formatCode>General</c:formatCode>
                <c:ptCount val="12"/>
                <c:pt idx="0">
                  <c:v>6.1795067024128683</c:v>
                </c:pt>
                <c:pt idx="1">
                  <c:v>4.8812064343163541</c:v>
                </c:pt>
                <c:pt idx="2">
                  <c:v>4.4886970509383382</c:v>
                </c:pt>
                <c:pt idx="3">
                  <c:v>7.4073565683646114</c:v>
                </c:pt>
                <c:pt idx="4">
                  <c:v>26.106906166219837</c:v>
                </c:pt>
                <c:pt idx="5">
                  <c:v>20.782868632707775</c:v>
                </c:pt>
                <c:pt idx="6">
                  <c:v>11.040584450402145</c:v>
                </c:pt>
                <c:pt idx="7">
                  <c:v>10.28575871313673</c:v>
                </c:pt>
                <c:pt idx="8">
                  <c:v>16.465265415549595</c:v>
                </c:pt>
                <c:pt idx="9">
                  <c:v>22.604514745308311</c:v>
                </c:pt>
                <c:pt idx="10">
                  <c:v>33.816193029490613</c:v>
                </c:pt>
                <c:pt idx="11">
                  <c:v>17.371056300268098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FLORES'!$C$240:$N$240</c:f>
              <c:numCache>
                <c:formatCode>General</c:formatCode>
                <c:ptCount val="12"/>
                <c:pt idx="0">
                  <c:v>0.45673508448243899</c:v>
                </c:pt>
                <c:pt idx="1">
                  <c:v>0.36077608464818062</c:v>
                </c:pt>
                <c:pt idx="2">
                  <c:v>0.33176522423317228</c:v>
                </c:pt>
                <c:pt idx="3">
                  <c:v>0.54748700680631124</c:v>
                </c:pt>
                <c:pt idx="4">
                  <c:v>1.9295941517059392</c:v>
                </c:pt>
                <c:pt idx="5">
                  <c:v>1.5360878655639032</c:v>
                </c:pt>
                <c:pt idx="6">
                  <c:v>0.81602343269908073</c:v>
                </c:pt>
                <c:pt idx="7">
                  <c:v>0.76023331651637238</c:v>
                </c:pt>
                <c:pt idx="8">
                  <c:v>1.2169684009988113</c:v>
                </c:pt>
                <c:pt idx="9">
                  <c:v>1.6707280126181727</c:v>
                </c:pt>
                <c:pt idx="10">
                  <c:v>2.4993972049853337</c:v>
                </c:pt>
                <c:pt idx="11">
                  <c:v>1.2839165404180615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FLORES'!$C$242:$N$242</c:f>
              <c:numCache>
                <c:formatCode>General</c:formatCode>
                <c:ptCount val="12"/>
                <c:pt idx="0">
                  <c:v>0.90366107131539097</c:v>
                </c:pt>
                <c:pt idx="1">
                  <c:v>0.71380394069701081</c:v>
                </c:pt>
                <c:pt idx="2">
                  <c:v>0.65640527330075626</c:v>
                </c:pt>
                <c:pt idx="3">
                  <c:v>1.0832158770164946</c:v>
                </c:pt>
                <c:pt idx="4">
                  <c:v>3.8177472622021562</c:v>
                </c:pt>
                <c:pt idx="5">
                  <c:v>3.0391858505965508</c:v>
                </c:pt>
                <c:pt idx="6">
                  <c:v>1.6145214906074656</c:v>
                </c:pt>
                <c:pt idx="7">
                  <c:v>1.5041394379223609</c:v>
                </c:pt>
                <c:pt idx="8">
                  <c:v>2.4078005092377515</c:v>
                </c:pt>
                <c:pt idx="9">
                  <c:v>3.3055745377432704</c:v>
                </c:pt>
                <c:pt idx="10">
                  <c:v>4.9451159602926928</c:v>
                </c:pt>
                <c:pt idx="11">
                  <c:v>2.5402589724598776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FLORES'!$C$245:$N$245</c:f>
              <c:numCache>
                <c:formatCode>General</c:formatCode>
                <c:ptCount val="12"/>
                <c:pt idx="0">
                  <c:v>4.6964305139882576</c:v>
                </c:pt>
                <c:pt idx="1">
                  <c:v>3.7097211714728093</c:v>
                </c:pt>
                <c:pt idx="2">
                  <c:v>3.4114136958286041</c:v>
                </c:pt>
                <c:pt idx="3">
                  <c:v>5.6295974890803873</c:v>
                </c:pt>
                <c:pt idx="4">
                  <c:v>19.841271585155603</c:v>
                </c:pt>
                <c:pt idx="5">
                  <c:v>15.794998389879074</c:v>
                </c:pt>
                <c:pt idx="6">
                  <c:v>8.3908538661972614</c:v>
                </c:pt>
                <c:pt idx="7">
                  <c:v>7.8171856438045593</c:v>
                </c:pt>
                <c:pt idx="8">
                  <c:v>12.513616157792816</c:v>
                </c:pt>
                <c:pt idx="9">
                  <c:v>17.179451033253464</c:v>
                </c:pt>
                <c:pt idx="10">
                  <c:v>25.70033636319307</c:v>
                </c:pt>
                <c:pt idx="11">
                  <c:v>13.20201802466406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311184"/>
        <c:axId val="-1347313360"/>
      </c:lineChart>
      <c:catAx>
        <c:axId val="-134731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13360"/>
        <c:crosses val="autoZero"/>
        <c:auto val="1"/>
        <c:lblAlgn val="ctr"/>
        <c:lblOffset val="100"/>
        <c:tickMarkSkip val="1"/>
        <c:noMultiLvlLbl val="0"/>
      </c:catAx>
      <c:valAx>
        <c:axId val="-134731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1118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 FLORES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FLORES'!$C$270:$N$270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FLORES'!$C$271:$N$271</c:f>
              <c:numCache>
                <c:formatCode>General</c:formatCode>
                <c:ptCount val="12"/>
                <c:pt idx="0">
                  <c:v>0.17448793565683648</c:v>
                </c:pt>
                <c:pt idx="1">
                  <c:v>0.13782841823056302</c:v>
                </c:pt>
                <c:pt idx="2">
                  <c:v>0.12674530831099198</c:v>
                </c:pt>
                <c:pt idx="3">
                  <c:v>0.20915817694369976</c:v>
                </c:pt>
                <c:pt idx="4">
                  <c:v>0.73716890080428954</c:v>
                </c:pt>
                <c:pt idx="5">
                  <c:v>0.5868364611260054</c:v>
                </c:pt>
                <c:pt idx="6">
                  <c:v>0.31174798927613945</c:v>
                </c:pt>
                <c:pt idx="7">
                  <c:v>0.29043431635388745</c:v>
                </c:pt>
                <c:pt idx="8">
                  <c:v>0.46492225201072385</c:v>
                </c:pt>
                <c:pt idx="9">
                  <c:v>0.63827345844504024</c:v>
                </c:pt>
                <c:pt idx="10">
                  <c:v>0.95485254691689014</c:v>
                </c:pt>
                <c:pt idx="11">
                  <c:v>0.49049865951742633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FLORES'!$C$273:$N$273</c:f>
              <c:numCache>
                <c:formatCode>General</c:formatCode>
                <c:ptCount val="12"/>
                <c:pt idx="0">
                  <c:v>0.17934199175909235</c:v>
                </c:pt>
                <c:pt idx="1">
                  <c:v>0.14166264821361529</c:v>
                </c:pt>
                <c:pt idx="2">
                  <c:v>0.13027121876963385</c:v>
                </c:pt>
                <c:pt idx="3">
                  <c:v>0.21497671976334196</c:v>
                </c:pt>
                <c:pt idx="4">
                  <c:v>0.75767610199199598</c:v>
                </c:pt>
                <c:pt idx="5">
                  <c:v>0.60316158466209391</c:v>
                </c:pt>
                <c:pt idx="6">
                  <c:v>0.3204204641037855</c:v>
                </c:pt>
                <c:pt idx="7">
                  <c:v>0.29851386901920585</c:v>
                </c:pt>
                <c:pt idx="8">
                  <c:v>0.47785586077829817</c:v>
                </c:pt>
                <c:pt idx="9">
                  <c:v>0.65602950079954625</c:v>
                </c:pt>
                <c:pt idx="10">
                  <c:v>0.98141545978916978</c:v>
                </c:pt>
                <c:pt idx="11">
                  <c:v>0.50414377487979378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FLORES'!$C$275:$N$275</c:f>
              <c:numCache>
                <c:formatCode>General</c:formatCode>
                <c:ptCount val="12"/>
                <c:pt idx="0">
                  <c:v>0.17000599475369838</c:v>
                </c:pt>
                <c:pt idx="1">
                  <c:v>0.134288122891765</c:v>
                </c:pt>
                <c:pt idx="2">
                  <c:v>0.12348969651490142</c:v>
                </c:pt>
                <c:pt idx="3">
                  <c:v>0.20378568752234852</c:v>
                </c:pt>
                <c:pt idx="4">
                  <c:v>0.7182337954252338</c:v>
                </c:pt>
                <c:pt idx="5">
                  <c:v>0.57176283251854576</c:v>
                </c:pt>
                <c:pt idx="6">
                  <c:v>0.30374035219023959</c:v>
                </c:pt>
                <c:pt idx="7">
                  <c:v>0.28297414761934808</c:v>
                </c:pt>
                <c:pt idx="8">
                  <c:v>0.45298014237304646</c:v>
                </c:pt>
                <c:pt idx="9">
                  <c:v>0.62187860621629731</c:v>
                </c:pt>
                <c:pt idx="10">
                  <c:v>0.93032596477593887</c:v>
                </c:pt>
                <c:pt idx="11">
                  <c:v>0.47789958785811626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FLORES'!$C$278:$N$278</c:f>
              <c:numCache>
                <c:formatCode>General</c:formatCode>
                <c:ptCount val="12"/>
                <c:pt idx="0">
                  <c:v>0.25557360436520843</c:v>
                </c:pt>
                <c:pt idx="1">
                  <c:v>0.2018781728291956</c:v>
                </c:pt>
                <c:pt idx="2">
                  <c:v>0.18564467027179637</c:v>
                </c:pt>
                <c:pt idx="3">
                  <c:v>0.30635533031399581</c:v>
                </c:pt>
                <c:pt idx="4">
                  <c:v>1.079736041894708</c:v>
                </c:pt>
                <c:pt idx="5">
                  <c:v>0.85954314823152345</c:v>
                </c:pt>
                <c:pt idx="6">
                  <c:v>0.45661928988376815</c:v>
                </c:pt>
                <c:pt idx="7">
                  <c:v>0.4254010157349235</c:v>
                </c:pt>
                <c:pt idx="8">
                  <c:v>0.68097462010013188</c:v>
                </c:pt>
                <c:pt idx="9">
                  <c:v>0.93488324984406868</c:v>
                </c:pt>
                <c:pt idx="10">
                  <c:v>1.3985786818682415</c:v>
                </c:pt>
                <c:pt idx="11">
                  <c:v>0.71843654907874555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312272"/>
        <c:axId val="-1347311728"/>
      </c:lineChart>
      <c:catAx>
        <c:axId val="-1347312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11728"/>
        <c:crosses val="autoZero"/>
        <c:auto val="1"/>
        <c:lblAlgn val="ctr"/>
        <c:lblOffset val="100"/>
        <c:tickMarkSkip val="1"/>
        <c:noMultiLvlLbl val="0"/>
      </c:catAx>
      <c:valAx>
        <c:axId val="-134731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1227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</a:t>
            </a:r>
            <a:r>
              <a:rPr lang="es-CO" b="1" baseline="0"/>
              <a:t>S FLORES</a:t>
            </a:r>
            <a:r>
              <a:rPr lang="es-CO" b="1"/>
              <a:t>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FLORES'!$C$303:$N$303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FLORES'!$C$304:$N$304</c:f>
              <c:numCache>
                <c:formatCode>General</c:formatCode>
                <c:ptCount val="12"/>
                <c:pt idx="0">
                  <c:v>16.592815013404827</c:v>
                </c:pt>
                <c:pt idx="1">
                  <c:v>13.106702412868632</c:v>
                </c:pt>
                <c:pt idx="2">
                  <c:v>12.052761394101877</c:v>
                </c:pt>
                <c:pt idx="3">
                  <c:v>19.889758713136729</c:v>
                </c:pt>
                <c:pt idx="4">
                  <c:v>70.10058981233243</c:v>
                </c:pt>
                <c:pt idx="5">
                  <c:v>55.804825737265418</c:v>
                </c:pt>
                <c:pt idx="6">
                  <c:v>29.645469168900803</c:v>
                </c:pt>
                <c:pt idx="7">
                  <c:v>27.618659517426273</c:v>
                </c:pt>
                <c:pt idx="8">
                  <c:v>44.211474530831097</c:v>
                </c:pt>
                <c:pt idx="9">
                  <c:v>60.696193029490615</c:v>
                </c:pt>
                <c:pt idx="10">
                  <c:v>90.801072386058976</c:v>
                </c:pt>
                <c:pt idx="11">
                  <c:v>46.643646112600536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FLORES'!$C$306:$N$306</c:f>
              <c:numCache>
                <c:formatCode>General</c:formatCode>
                <c:ptCount val="12"/>
                <c:pt idx="0">
                  <c:v>-1.8491437117631035</c:v>
                </c:pt>
                <c:pt idx="1">
                  <c:v>-1.4606428342102691</c:v>
                </c:pt>
                <c:pt idx="2">
                  <c:v>-1.3431890805315052</c:v>
                </c:pt>
                <c:pt idx="3">
                  <c:v>-2.2165631463479545</c:v>
                </c:pt>
                <c:pt idx="4">
                  <c:v>-7.8121804369926551</c:v>
                </c:pt>
                <c:pt idx="5">
                  <c:v>-6.2190256755550628</c:v>
                </c:pt>
                <c:pt idx="6">
                  <c:v>-3.3037632765539486</c:v>
                </c:pt>
                <c:pt idx="7">
                  <c:v>-3.0778906733255567</c:v>
                </c:pt>
                <c:pt idx="8">
                  <c:v>-4.9270343850886595</c:v>
                </c:pt>
                <c:pt idx="9">
                  <c:v>-6.7641315580129158</c:v>
                </c:pt>
                <c:pt idx="10">
                  <c:v>-10.119092624631966</c:v>
                </c:pt>
                <c:pt idx="11">
                  <c:v>-5.1980815089627308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FLORES'!$C$308:$N$308</c:f>
              <c:numCache>
                <c:formatCode>General</c:formatCode>
                <c:ptCount val="12"/>
                <c:pt idx="0">
                  <c:v>0.94175886994905278</c:v>
                </c:pt>
                <c:pt idx="1">
                  <c:v>0.74389747870568501</c:v>
                </c:pt>
                <c:pt idx="2">
                  <c:v>0.68407891856234126</c:v>
                </c:pt>
                <c:pt idx="3">
                  <c:v>1.1288835965513075</c:v>
                </c:pt>
                <c:pt idx="4">
                  <c:v>3.9787011541495811</c:v>
                </c:pt>
                <c:pt idx="5">
                  <c:v>3.1673160691283289</c:v>
                </c:pt>
                <c:pt idx="6">
                  <c:v>1.6825887301858484</c:v>
                </c:pt>
                <c:pt idx="7">
                  <c:v>1.5675530376024951</c:v>
                </c:pt>
                <c:pt idx="8">
                  <c:v>2.5093119075515475</c:v>
                </c:pt>
                <c:pt idx="9">
                  <c:v>3.4449355405628217</c:v>
                </c:pt>
                <c:pt idx="10">
                  <c:v>5.1535990277342298</c:v>
                </c:pt>
                <c:pt idx="11">
                  <c:v>2.6473547386515719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FLORES'!$C$311:$N$311</c:f>
              <c:numCache>
                <c:formatCode>General</c:formatCode>
                <c:ptCount val="12"/>
                <c:pt idx="0">
                  <c:v>11.719004563547307</c:v>
                </c:pt>
                <c:pt idx="1">
                  <c:v>9.2568684256033276</c:v>
                </c:pt>
                <c:pt idx="2">
                  <c:v>8.5125016862249172</c:v>
                </c:pt>
                <c:pt idx="3">
                  <c:v>14.047536414936184</c:v>
                </c:pt>
                <c:pt idx="4">
                  <c:v>49.509931331989762</c:v>
                </c:pt>
                <c:pt idx="5">
                  <c:v>39.413264533754379</c:v>
                </c:pt>
                <c:pt idx="6">
                  <c:v>20.937700335849179</c:v>
                </c:pt>
                <c:pt idx="7">
                  <c:v>19.506225837044539</c:v>
                </c:pt>
                <c:pt idx="8">
                  <c:v>31.225230400591844</c:v>
                </c:pt>
                <c:pt idx="9">
                  <c:v>42.867889657536239</c:v>
                </c:pt>
                <c:pt idx="10">
                  <c:v>64.130057546447802</c:v>
                </c:pt>
                <c:pt idx="11">
                  <c:v>32.942999799157413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310096"/>
        <c:axId val="-1347307920"/>
      </c:lineChart>
      <c:catAx>
        <c:axId val="-1347310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07920"/>
        <c:crosses val="autoZero"/>
        <c:auto val="1"/>
        <c:lblAlgn val="ctr"/>
        <c:lblOffset val="100"/>
        <c:tickMarkSkip val="1"/>
        <c:noMultiLvlLbl val="0"/>
      </c:catAx>
      <c:valAx>
        <c:axId val="-134730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100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</a:t>
            </a:r>
            <a:r>
              <a:rPr lang="es-CO" b="1" baseline="0"/>
              <a:t>S FLORES</a:t>
            </a:r>
            <a:r>
              <a:rPr lang="es-CO" b="1"/>
              <a:t>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FLORES'!$C$336:$N$336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FLORES'!$C$337:$N$337</c:f>
              <c:numCache>
                <c:formatCode>General</c:formatCode>
                <c:ptCount val="12"/>
                <c:pt idx="0">
                  <c:v>423.77193565683643</c:v>
                </c:pt>
                <c:pt idx="1">
                  <c:v>334.73841823056301</c:v>
                </c:pt>
                <c:pt idx="2">
                  <c:v>307.82130831099198</c:v>
                </c:pt>
                <c:pt idx="3">
                  <c:v>507.97417694369972</c:v>
                </c:pt>
                <c:pt idx="4">
                  <c:v>1790.3329008042895</c:v>
                </c:pt>
                <c:pt idx="5">
                  <c:v>1425.2264611260052</c:v>
                </c:pt>
                <c:pt idx="6">
                  <c:v>757.12998927613944</c:v>
                </c:pt>
                <c:pt idx="7">
                  <c:v>705.36631635388744</c:v>
                </c:pt>
                <c:pt idx="8">
                  <c:v>1129.1382520107238</c:v>
                </c:pt>
                <c:pt idx="9">
                  <c:v>1550.1494584450402</c:v>
                </c:pt>
                <c:pt idx="10">
                  <c:v>2319.0125469168902</c:v>
                </c:pt>
                <c:pt idx="11">
                  <c:v>1191.2546595174263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FLORES'!$C$339:$N$339</c:f>
              <c:numCache>
                <c:formatCode>General</c:formatCode>
                <c:ptCount val="12"/>
                <c:pt idx="0">
                  <c:v>-0.89226724694084547</c:v>
                </c:pt>
                <c:pt idx="1">
                  <c:v>-0.7048039328441531</c:v>
                </c:pt>
                <c:pt idx="2">
                  <c:v>-0.64812897741957176</c:v>
                </c:pt>
                <c:pt idx="3">
                  <c:v>-1.0695581331408179</c:v>
                </c:pt>
                <c:pt idx="4">
                  <c:v>-3.769611137727285</c:v>
                </c:pt>
                <c:pt idx="5">
                  <c:v>-3.0008662295323223</c:v>
                </c:pt>
                <c:pt idx="6">
                  <c:v>-1.5941647718145071</c:v>
                </c:pt>
                <c:pt idx="7">
                  <c:v>-1.4851744729210816</c:v>
                </c:pt>
                <c:pt idx="8">
                  <c:v>-2.3774417198619267</c:v>
                </c:pt>
                <c:pt idx="9">
                  <c:v>-3.2638961508617896</c:v>
                </c:pt>
                <c:pt idx="10">
                  <c:v>-4.8827653904254733</c:v>
                </c:pt>
                <c:pt idx="11">
                  <c:v>-2.5082300785340377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FLORES'!$C$341:$N$341</c:f>
              <c:numCache>
                <c:formatCode>General</c:formatCode>
                <c:ptCount val="12"/>
                <c:pt idx="0">
                  <c:v>0.96357932524957335</c:v>
                </c:pt>
                <c:pt idx="1">
                  <c:v>0.76113350610104735</c:v>
                </c:pt>
                <c:pt idx="2">
                  <c:v>0.69992895612591166</c:v>
                </c:pt>
                <c:pt idx="3">
                  <c:v>1.1550397123512801</c:v>
                </c:pt>
                <c:pt idx="4">
                  <c:v>4.0708872470641584</c:v>
                </c:pt>
                <c:pt idx="5">
                  <c:v>3.240702453811676</c:v>
                </c:pt>
                <c:pt idx="6">
                  <c:v>1.7215741364801009</c:v>
                </c:pt>
                <c:pt idx="7">
                  <c:v>1.6038730788356093</c:v>
                </c:pt>
                <c:pt idx="8">
                  <c:v>2.5674524040851825</c:v>
                </c:pt>
                <c:pt idx="9">
                  <c:v>3.5247543395937164</c:v>
                </c:pt>
                <c:pt idx="10">
                  <c:v>5.2730073824732351</c:v>
                </c:pt>
                <c:pt idx="11">
                  <c:v>2.7086936732585727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FLORES'!$C$344:$N$344</c:f>
              <c:numCache>
                <c:formatCode>General</c:formatCode>
                <c:ptCount val="12"/>
                <c:pt idx="0">
                  <c:v>3047.2954170423573</c:v>
                </c:pt>
                <c:pt idx="1">
                  <c:v>2407.0655981523505</c:v>
                </c:pt>
                <c:pt idx="2">
                  <c:v>2213.5077459297904</c:v>
                </c:pt>
                <c:pt idx="3">
                  <c:v>3652.7840829693405</c:v>
                </c:pt>
                <c:pt idx="4">
                  <c:v>12874.07868372618</c:v>
                </c:pt>
                <c:pt idx="5">
                  <c:v>10248.640124091968</c:v>
                </c:pt>
                <c:pt idx="6">
                  <c:v>5444.4349714909868</c:v>
                </c:pt>
                <c:pt idx="7">
                  <c:v>5072.2083326014481</c:v>
                </c:pt>
                <c:pt idx="8">
                  <c:v>8119.5037496438053</c:v>
                </c:pt>
                <c:pt idx="9">
                  <c:v>11146.947079278722</c:v>
                </c:pt>
                <c:pt idx="10">
                  <c:v>16675.753422251335</c:v>
                </c:pt>
                <c:pt idx="11">
                  <c:v>8566.1757163112525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309008"/>
        <c:axId val="-1347308464"/>
      </c:lineChart>
      <c:catAx>
        <c:axId val="-1347309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08464"/>
        <c:crosses val="autoZero"/>
        <c:auto val="1"/>
        <c:lblAlgn val="ctr"/>
        <c:lblOffset val="100"/>
        <c:tickMarkSkip val="1"/>
        <c:noMultiLvlLbl val="0"/>
      </c:catAx>
      <c:valAx>
        <c:axId val="-134730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090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</a:t>
            </a:r>
            <a:r>
              <a:rPr lang="es-CO" b="1"/>
              <a:t>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FLORES'!$C$369:$N$369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FLORES'!$C$370:$N$370</c:f>
              <c:numCache>
                <c:formatCode>General</c:formatCode>
                <c:ptCount val="12"/>
                <c:pt idx="0">
                  <c:v>1.5753297587131367</c:v>
                </c:pt>
                <c:pt idx="1">
                  <c:v>1.2443565683646114</c:v>
                </c:pt>
                <c:pt idx="2">
                  <c:v>1.14429490616622</c:v>
                </c:pt>
                <c:pt idx="3">
                  <c:v>1.8883431635388741</c:v>
                </c:pt>
                <c:pt idx="4">
                  <c:v>6.6553833780160856</c:v>
                </c:pt>
                <c:pt idx="5">
                  <c:v>5.2981367292225201</c:v>
                </c:pt>
                <c:pt idx="6">
                  <c:v>2.8145549597855228</c:v>
                </c:pt>
                <c:pt idx="7">
                  <c:v>2.6221286863270779</c:v>
                </c:pt>
                <c:pt idx="8">
                  <c:v>4.1974584450402146</c:v>
                </c:pt>
                <c:pt idx="9">
                  <c:v>5.7625254691689012</c:v>
                </c:pt>
                <c:pt idx="10">
                  <c:v>8.6206970509383378</c:v>
                </c:pt>
                <c:pt idx="11">
                  <c:v>4.4283699731903488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FLORES'!$C$372:$N$372</c:f>
              <c:numCache>
                <c:formatCode>General</c:formatCode>
                <c:ptCount val="12"/>
                <c:pt idx="0">
                  <c:v>-0.3986929258027142</c:v>
                </c:pt>
                <c:pt idx="1">
                  <c:v>-0.31492845116338175</c:v>
                </c:pt>
                <c:pt idx="2">
                  <c:v>-0.28960430766776962</c:v>
                </c:pt>
                <c:pt idx="3">
                  <c:v>-0.47791204135309062</c:v>
                </c:pt>
                <c:pt idx="4">
                  <c:v>-1.6843802109645611</c:v>
                </c:pt>
                <c:pt idx="5">
                  <c:v>-1.3408809312420273</c:v>
                </c:pt>
                <c:pt idx="6">
                  <c:v>-0.7123227029406799</c:v>
                </c:pt>
                <c:pt idx="7">
                  <c:v>-0.66362242698757967</c:v>
                </c:pt>
                <c:pt idx="8">
                  <c:v>-1.0623153527902938</c:v>
                </c:pt>
                <c:pt idx="9">
                  <c:v>-1.458410930542176</c:v>
                </c:pt>
                <c:pt idx="10">
                  <c:v>-2.1817723626988919</c:v>
                </c:pt>
                <c:pt idx="11">
                  <c:v>-1.1207556839340143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FLORES'!$C$374:$N$374</c:f>
              <c:numCache>
                <c:formatCode>General</c:formatCode>
                <c:ptCount val="12"/>
                <c:pt idx="0">
                  <c:v>0.73627740949568321</c:v>
                </c:pt>
                <c:pt idx="1">
                  <c:v>0.58158720456906576</c:v>
                </c:pt>
                <c:pt idx="2">
                  <c:v>0.53482039842846052</c:v>
                </c:pt>
                <c:pt idx="3">
                  <c:v>0.88257357229449973</c:v>
                </c:pt>
                <c:pt idx="4">
                  <c:v>3.1105921827879515</c:v>
                </c:pt>
                <c:pt idx="5">
                  <c:v>2.4762424277012798</c:v>
                </c:pt>
                <c:pt idx="6">
                  <c:v>1.3154663163139486</c:v>
                </c:pt>
                <c:pt idx="7">
                  <c:v>1.2255301506589387</c:v>
                </c:pt>
                <c:pt idx="8">
                  <c:v>1.9618075601546217</c:v>
                </c:pt>
                <c:pt idx="9">
                  <c:v>2.6932883741487044</c:v>
                </c:pt>
                <c:pt idx="10">
                  <c:v>4.0291402213444556</c:v>
                </c:pt>
                <c:pt idx="11">
                  <c:v>2.0697309589406339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FLORES'!$C$377:$N$377</c:f>
              <c:numCache>
                <c:formatCode>General</c:formatCode>
                <c:ptCount val="12"/>
                <c:pt idx="0">
                  <c:v>7.8229661649341908</c:v>
                </c:pt>
                <c:pt idx="1">
                  <c:v>6.1793788110636525</c:v>
                </c:pt>
                <c:pt idx="2">
                  <c:v>5.6824803087306996</c:v>
                </c:pt>
                <c:pt idx="3">
                  <c:v>9.3773666081295843</c:v>
                </c:pt>
                <c:pt idx="4">
                  <c:v>33.050120898761058</c:v>
                </c:pt>
                <c:pt idx="5">
                  <c:v>26.310138649167921</c:v>
                </c:pt>
                <c:pt idx="6">
                  <c:v>13.976863001519231</c:v>
                </c:pt>
                <c:pt idx="7">
                  <c:v>13.021288958571244</c:v>
                </c:pt>
                <c:pt idx="8">
                  <c:v>20.844255123505434</c:v>
                </c:pt>
                <c:pt idx="9">
                  <c:v>28.616257339482399</c:v>
                </c:pt>
                <c:pt idx="10">
                  <c:v>42.809717124069842</c:v>
                </c:pt>
                <c:pt idx="11">
                  <c:v>21.99094397504302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306288"/>
        <c:axId val="-1347302480"/>
      </c:lineChart>
      <c:catAx>
        <c:axId val="-1347306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02480"/>
        <c:crosses val="autoZero"/>
        <c:auto val="1"/>
        <c:lblAlgn val="ctr"/>
        <c:lblOffset val="100"/>
        <c:tickMarkSkip val="1"/>
        <c:noMultiLvlLbl val="0"/>
      </c:catAx>
      <c:valAx>
        <c:axId val="-134730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0628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LAS FLORES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FLORES'!$C$402:$N$402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FLORES'!$C$403:$N$403</c:f>
              <c:numCache>
                <c:formatCode>General</c:formatCode>
                <c:ptCount val="12"/>
                <c:pt idx="0">
                  <c:v>1.6329436997319036</c:v>
                </c:pt>
                <c:pt idx="1">
                  <c:v>1.2898659517426274</c:v>
                </c:pt>
                <c:pt idx="2">
                  <c:v>1.1861447721179625</c:v>
                </c:pt>
                <c:pt idx="3">
                  <c:v>1.9574048257372654</c:v>
                </c:pt>
                <c:pt idx="4">
                  <c:v>6.8987882037533508</c:v>
                </c:pt>
                <c:pt idx="5">
                  <c:v>5.4919034852546913</c:v>
                </c:pt>
                <c:pt idx="6">
                  <c:v>2.9174906166219841</c:v>
                </c:pt>
                <c:pt idx="7">
                  <c:v>2.7180268096514744</c:v>
                </c:pt>
                <c:pt idx="8">
                  <c:v>4.3509705093833775</c:v>
                </c:pt>
                <c:pt idx="9">
                  <c:v>5.9732761394101876</c:v>
                </c:pt>
                <c:pt idx="10">
                  <c:v>8.9359785522788204</c:v>
                </c:pt>
                <c:pt idx="11">
                  <c:v>4.5903270777479896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FLORES'!$C$405:$N$405</c:f>
              <c:numCache>
                <c:formatCode>General</c:formatCode>
                <c:ptCount val="12"/>
                <c:pt idx="0">
                  <c:v>-0.32127635265682608</c:v>
                </c:pt>
                <c:pt idx="1">
                  <c:v>-0.25377692351557107</c:v>
                </c:pt>
                <c:pt idx="2">
                  <c:v>-0.23337011935658702</c:v>
                </c:pt>
                <c:pt idx="3">
                  <c:v>-0.38511302207723774</c:v>
                </c:pt>
                <c:pt idx="4">
                  <c:v>-1.3573141022667863</c:v>
                </c:pt>
                <c:pt idx="5">
                  <c:v>-1.0805141176487716</c:v>
                </c:pt>
                <c:pt idx="6">
                  <c:v>-0.57400677339501338</c:v>
                </c:pt>
                <c:pt idx="7">
                  <c:v>-0.53476291924312092</c:v>
                </c:pt>
                <c:pt idx="8">
                  <c:v>-0.85603927189994689</c:v>
                </c:pt>
                <c:pt idx="9">
                  <c:v>-1.1752226190020054</c:v>
                </c:pt>
                <c:pt idx="10">
                  <c:v>-1.7581246660047811</c:v>
                </c:pt>
                <c:pt idx="11">
                  <c:v>-0.90313189688221784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FLORES'!$C$407:$N$407</c:f>
              <c:numCache>
                <c:formatCode>General</c:formatCode>
                <c:ptCount val="12"/>
                <c:pt idx="0">
                  <c:v>0.74364129051930095</c:v>
                </c:pt>
                <c:pt idx="1">
                  <c:v>0.58740395098022957</c:v>
                </c:pt>
                <c:pt idx="2">
                  <c:v>0.54016940646841727</c:v>
                </c:pt>
                <c:pt idx="3">
                  <c:v>0.89140063488958543</c:v>
                </c:pt>
                <c:pt idx="4">
                  <c:v>3.1417027811190006</c:v>
                </c:pt>
                <c:pt idx="5">
                  <c:v>2.5010085747921114</c:v>
                </c:pt>
                <c:pt idx="6">
                  <c:v>1.3286229571655914</c:v>
                </c:pt>
                <c:pt idx="7">
                  <c:v>1.2377872946428754</c:v>
                </c:pt>
                <c:pt idx="8">
                  <c:v>1.9814285851621762</c:v>
                </c:pt>
                <c:pt idx="9">
                  <c:v>2.7202253070135991</c:v>
                </c:pt>
                <c:pt idx="10">
                  <c:v>4.0694376810176722</c:v>
                </c:pt>
                <c:pt idx="11">
                  <c:v>2.0904313801894356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FLORES'!$C$410:$N$410</c:f>
              <c:numCache>
                <c:formatCode>General</c:formatCode>
                <c:ptCount val="12"/>
                <c:pt idx="0">
                  <c:v>7.0952031999503085</c:v>
                </c:pt>
                <c:pt idx="1">
                  <c:v>5.6045171856285014</c:v>
                </c:pt>
                <c:pt idx="2">
                  <c:v>5.1538446696707458</c:v>
                </c:pt>
                <c:pt idx="3">
                  <c:v>8.5049992755104675</c:v>
                </c:pt>
                <c:pt idx="4">
                  <c:v>29.975500163959445</c:v>
                </c:pt>
                <c:pt idx="5">
                  <c:v>23.862531934686299</c:v>
                </c:pt>
                <c:pt idx="6">
                  <c:v>12.676608974504052</c:v>
                </c:pt>
                <c:pt idx="7">
                  <c:v>11.809931059200677</c:v>
                </c:pt>
                <c:pt idx="8">
                  <c:v>18.905134259150984</c:v>
                </c:pt>
                <c:pt idx="9">
                  <c:v>25.954114636951783</c:v>
                </c:pt>
                <c:pt idx="10">
                  <c:v>38.827170605591263</c:v>
                </c:pt>
                <c:pt idx="11">
                  <c:v>19.945147757515038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303568"/>
        <c:axId val="-1347303024"/>
      </c:lineChart>
      <c:catAx>
        <c:axId val="-1347303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03024"/>
        <c:crosses val="autoZero"/>
        <c:auto val="1"/>
        <c:lblAlgn val="ctr"/>
        <c:lblOffset val="100"/>
        <c:tickMarkSkip val="1"/>
        <c:noMultiLvlLbl val="0"/>
      </c:catAx>
      <c:valAx>
        <c:axId val="-134730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30356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HDA'!$C$262:$N$262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HDA'!$C$263:$N$263</c:f>
              <c:numCache>
                <c:formatCode>General</c:formatCode>
                <c:ptCount val="12"/>
                <c:pt idx="0">
                  <c:v>0.31625411764705885</c:v>
                </c:pt>
                <c:pt idx="1">
                  <c:v>0.2234729411764706</c:v>
                </c:pt>
                <c:pt idx="2">
                  <c:v>0.15712941176470588</c:v>
                </c:pt>
                <c:pt idx="3">
                  <c:v>0.14914823529411764</c:v>
                </c:pt>
                <c:pt idx="4">
                  <c:v>0.30652705882352943</c:v>
                </c:pt>
                <c:pt idx="5">
                  <c:v>0.32373647058823529</c:v>
                </c:pt>
                <c:pt idx="6">
                  <c:v>0.2207294117647059</c:v>
                </c:pt>
                <c:pt idx="7">
                  <c:v>0.26662117647058825</c:v>
                </c:pt>
                <c:pt idx="8">
                  <c:v>0.67440941176470592</c:v>
                </c:pt>
                <c:pt idx="9">
                  <c:v>0.99340705882352942</c:v>
                </c:pt>
                <c:pt idx="10">
                  <c:v>1.3957082352941177</c:v>
                </c:pt>
                <c:pt idx="11">
                  <c:v>0.782404705882353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HDA'!$C$265:$N$265</c:f>
              <c:numCache>
                <c:formatCode>General</c:formatCode>
                <c:ptCount val="12"/>
                <c:pt idx="0">
                  <c:v>0.3229791618285921</c:v>
                </c:pt>
                <c:pt idx="1">
                  <c:v>0.22822502286941523</c:v>
                </c:pt>
                <c:pt idx="2">
                  <c:v>0.16047071920505759</c:v>
                </c:pt>
                <c:pt idx="3">
                  <c:v>0.15231982553114989</c:v>
                </c:pt>
                <c:pt idx="4">
                  <c:v>0.31304526016351714</c:v>
                </c:pt>
                <c:pt idx="5">
                  <c:v>0.33062062464788056</c:v>
                </c:pt>
                <c:pt idx="6">
                  <c:v>0.22542315316900946</c:v>
                </c:pt>
                <c:pt idx="7">
                  <c:v>0.27229079179397864</c:v>
                </c:pt>
                <c:pt idx="8">
                  <c:v>0.68875051544519961</c:v>
                </c:pt>
                <c:pt idx="9">
                  <c:v>1.0145315469741973</c:v>
                </c:pt>
                <c:pt idx="10">
                  <c:v>1.4253875312246067</c:v>
                </c:pt>
                <c:pt idx="11">
                  <c:v>0.79904229547026295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HDA'!$C$267:$N$267</c:f>
              <c:numCache>
                <c:formatCode>General</c:formatCode>
                <c:ptCount val="12"/>
                <c:pt idx="0">
                  <c:v>0.30993084081916461</c:v>
                </c:pt>
                <c:pt idx="1">
                  <c:v>0.21900475818136553</c:v>
                </c:pt>
                <c:pt idx="2">
                  <c:v>0.15398772059627264</c:v>
                </c:pt>
                <c:pt idx="3">
                  <c:v>0.14616612208979529</c:v>
                </c:pt>
                <c:pt idx="4">
                  <c:v>0.30039826763939537</c:v>
                </c:pt>
                <c:pt idx="5">
                  <c:v>0.31726358941898714</c:v>
                </c:pt>
                <c:pt idx="6">
                  <c:v>0.21631608369476393</c:v>
                </c:pt>
                <c:pt idx="7">
                  <c:v>0.26129027510700864</c:v>
                </c:pt>
                <c:pt idx="8">
                  <c:v>0.66092507379733523</c:v>
                </c:pt>
                <c:pt idx="9">
                  <c:v>0.97354458910310138</c:v>
                </c:pt>
                <c:pt idx="10">
                  <c:v>1.3678020388202248</c:v>
                </c:pt>
                <c:pt idx="11">
                  <c:v>0.76676107858810671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HDA'!$C$272:$N$272</c:f>
              <c:numCache>
                <c:formatCode>General</c:formatCode>
                <c:ptCount val="12"/>
                <c:pt idx="0">
                  <c:v>0.34853949956285951</c:v>
                </c:pt>
                <c:pt idx="1">
                  <c:v>0.24628658644189444</c:v>
                </c:pt>
                <c:pt idx="2">
                  <c:v>0.17317025609195702</c:v>
                </c:pt>
                <c:pt idx="3">
                  <c:v>0.16437430657617508</c:v>
                </c:pt>
                <c:pt idx="4">
                  <c:v>0.3378194360905003</c:v>
                </c:pt>
                <c:pt idx="5">
                  <c:v>0.3567857022339051</c:v>
                </c:pt>
                <c:pt idx="6">
                  <c:v>0.24326297879584438</c:v>
                </c:pt>
                <c:pt idx="7">
                  <c:v>0.29383968851159054</c:v>
                </c:pt>
                <c:pt idx="8">
                  <c:v>0.74325773408357432</c:v>
                </c:pt>
                <c:pt idx="9">
                  <c:v>1.0948208412924838</c:v>
                </c:pt>
                <c:pt idx="10">
                  <c:v>1.5381916715723674</c:v>
                </c:pt>
                <c:pt idx="11">
                  <c:v>0.86227792596899866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4479632"/>
        <c:axId val="-1574479088"/>
      </c:lineChart>
      <c:catAx>
        <c:axId val="-1574479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4479088"/>
        <c:crosses val="autoZero"/>
        <c:auto val="1"/>
        <c:lblAlgn val="ctr"/>
        <c:lblOffset val="100"/>
        <c:tickMarkSkip val="1"/>
        <c:noMultiLvlLbl val="0"/>
      </c:catAx>
      <c:valAx>
        <c:axId val="-157447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447963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</a:t>
            </a:r>
            <a:r>
              <a:rPr lang="es-CO" b="1"/>
              <a:t>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FLORES'!$C$435:$N$435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FLORES'!$C$436:$N$436</c:f>
              <c:numCache>
                <c:formatCode>General</c:formatCode>
                <c:ptCount val="12"/>
                <c:pt idx="0">
                  <c:v>1.160509383378016</c:v>
                </c:pt>
                <c:pt idx="1">
                  <c:v>0.91668900804289544</c:v>
                </c:pt>
                <c:pt idx="2">
                  <c:v>0.84297587131367291</c:v>
                </c:pt>
                <c:pt idx="3">
                  <c:v>1.3910991957104557</c:v>
                </c:pt>
                <c:pt idx="4">
                  <c:v>4.902868632707774</c:v>
                </c:pt>
                <c:pt idx="5">
                  <c:v>3.9030160857908847</c:v>
                </c:pt>
                <c:pt idx="6">
                  <c:v>2.0734182305630027</c:v>
                </c:pt>
                <c:pt idx="7">
                  <c:v>1.9316621983914208</c:v>
                </c:pt>
                <c:pt idx="8">
                  <c:v>3.0921715817694366</c:v>
                </c:pt>
                <c:pt idx="9">
                  <c:v>4.2451206434316351</c:v>
                </c:pt>
                <c:pt idx="10">
                  <c:v>6.3506702412868625</c:v>
                </c:pt>
                <c:pt idx="11">
                  <c:v>3.262278820375335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FLORES'!$C$438:$N$438</c:f>
              <c:numCache>
                <c:formatCode>General</c:formatCode>
                <c:ptCount val="12"/>
                <c:pt idx="0">
                  <c:v>-1.8572569392093872</c:v>
                </c:pt>
                <c:pt idx="1">
                  <c:v>-1.4670514910693042</c:v>
                </c:pt>
                <c:pt idx="2">
                  <c:v>-1.3490824020967211</c:v>
                </c:pt>
                <c:pt idx="3">
                  <c:v>-2.2262884483031091</c:v>
                </c:pt>
                <c:pt idx="4">
                  <c:v>-7.8464568408943816</c:v>
                </c:pt>
                <c:pt idx="5">
                  <c:v>-6.2463120186765222</c:v>
                </c:pt>
                <c:pt idx="6">
                  <c:v>-3.3182587334083027</c:v>
                </c:pt>
                <c:pt idx="7">
                  <c:v>-3.0913951007687195</c:v>
                </c:pt>
                <c:pt idx="8">
                  <c:v>-4.9486520399781062</c:v>
                </c:pt>
                <c:pt idx="9">
                  <c:v>-6.7938095854467164</c:v>
                </c:pt>
                <c:pt idx="10">
                  <c:v>-10.163490742253325</c:v>
                </c:pt>
                <c:pt idx="11">
                  <c:v>-5.2208883991456068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FLORES'!$C$440:$N$440</c:f>
              <c:numCache>
                <c:formatCode>General</c:formatCode>
                <c:ptCount val="12"/>
                <c:pt idx="0">
                  <c:v>0.66567289974742416</c:v>
                </c:pt>
                <c:pt idx="1">
                  <c:v>0.52581654133143441</c:v>
                </c:pt>
                <c:pt idx="2">
                  <c:v>0.48353438646148406</c:v>
                </c:pt>
                <c:pt idx="3">
                  <c:v>0.79794015344316649</c:v>
                </c:pt>
                <c:pt idx="4">
                  <c:v>2.8123053777602904</c:v>
                </c:pt>
                <c:pt idx="5">
                  <c:v>2.2387858924730146</c:v>
                </c:pt>
                <c:pt idx="6">
                  <c:v>1.1893211254445022</c:v>
                </c:pt>
                <c:pt idx="7">
                  <c:v>1.1080092891561362</c:v>
                </c:pt>
                <c:pt idx="8">
                  <c:v>1.7736821889035601</c:v>
                </c:pt>
                <c:pt idx="9">
                  <c:v>2.4350184573822715</c:v>
                </c:pt>
                <c:pt idx="10">
                  <c:v>3.6427702657188035</c:v>
                </c:pt>
                <c:pt idx="11">
                  <c:v>1.8712563924495997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FLORES'!$C$443:$N$443</c:f>
              <c:numCache>
                <c:formatCode>General</c:formatCode>
                <c:ptCount val="12"/>
                <c:pt idx="0">
                  <c:v>4.5818657028671241</c:v>
                </c:pt>
                <c:pt idx="1">
                  <c:v>3.6192261659455296</c:v>
                </c:pt>
                <c:pt idx="2">
                  <c:v>3.3281956082715589</c:v>
                </c:pt>
                <c:pt idx="3">
                  <c:v>5.492268985847236</c:v>
                </c:pt>
                <c:pt idx="4">
                  <c:v>19.357263246314851</c:v>
                </c:pt>
                <c:pt idx="5">
                  <c:v>15.409694912737152</c:v>
                </c:pt>
                <c:pt idx="6">
                  <c:v>8.1861672248293722</c:v>
                </c:pt>
                <c:pt idx="7">
                  <c:v>7.6264930754563531</c:v>
                </c:pt>
                <c:pt idx="8">
                  <c:v>12.208358778323475</c:v>
                </c:pt>
                <c:pt idx="9">
                  <c:v>16.760375193224039</c:v>
                </c:pt>
                <c:pt idx="10">
                  <c:v>25.073401891911296</c:v>
                </c:pt>
                <c:pt idx="11">
                  <c:v>12.8799677575711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99760"/>
        <c:axId val="-1347288336"/>
      </c:lineChart>
      <c:catAx>
        <c:axId val="-1347299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88336"/>
        <c:crosses val="autoZero"/>
        <c:auto val="1"/>
        <c:lblAlgn val="ctr"/>
        <c:lblOffset val="100"/>
        <c:tickMarkSkip val="1"/>
        <c:noMultiLvlLbl val="0"/>
      </c:catAx>
      <c:valAx>
        <c:axId val="-134728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9976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FLORES'!$C$105:$N$105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FLORES'!$C$106:$N$106</c:f>
              <c:numCache>
                <c:formatCode>General</c:formatCode>
                <c:ptCount val="12"/>
                <c:pt idx="0">
                  <c:v>0.69959785522788209</c:v>
                </c:pt>
                <c:pt idx="1">
                  <c:v>0.55261394101876682</c:v>
                </c:pt>
                <c:pt idx="2">
                  <c:v>0.50817694369973199</c:v>
                </c:pt>
                <c:pt idx="3">
                  <c:v>0.83860589812332442</c:v>
                </c:pt>
                <c:pt idx="4">
                  <c:v>2.9556300268096516</c:v>
                </c:pt>
                <c:pt idx="5">
                  <c:v>2.352882037533512</c:v>
                </c:pt>
                <c:pt idx="6">
                  <c:v>1.2499329758713138</c:v>
                </c:pt>
                <c:pt idx="7">
                  <c:v>1.1644772117962467</c:v>
                </c:pt>
                <c:pt idx="8">
                  <c:v>1.8640750670241286</c:v>
                </c:pt>
                <c:pt idx="9">
                  <c:v>2.5591152815013407</c:v>
                </c:pt>
                <c:pt idx="10">
                  <c:v>3.828418230563003</c:v>
                </c:pt>
                <c:pt idx="11">
                  <c:v>1.9666219839142092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FLORES'!$C$108:$N$108</c:f>
              <c:numCache>
                <c:formatCode>General</c:formatCode>
                <c:ptCount val="12"/>
                <c:pt idx="0">
                  <c:v>1.3339132973009309</c:v>
                </c:pt>
                <c:pt idx="1">
                  <c:v>1.0536611550341231</c:v>
                </c:pt>
                <c:pt idx="2">
                  <c:v>0.96893376318601832</c:v>
                </c:pt>
                <c:pt idx="3">
                  <c:v>1.5989579589796177</c:v>
                </c:pt>
                <c:pt idx="4">
                  <c:v>5.6354578065124024</c:v>
                </c:pt>
                <c:pt idx="5">
                  <c:v>4.4862067734958018</c:v>
                </c:pt>
                <c:pt idx="6">
                  <c:v>2.3832294578813049</c:v>
                </c:pt>
                <c:pt idx="7">
                  <c:v>2.2202921658657191</c:v>
                </c:pt>
                <c:pt idx="8">
                  <c:v>3.55420546316665</c:v>
                </c:pt>
                <c:pt idx="9">
                  <c:v>4.8794287715600833</c:v>
                </c:pt>
                <c:pt idx="10">
                  <c:v>7.2995906822982537</c:v>
                </c:pt>
                <c:pt idx="11">
                  <c:v>3.749730213585353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FLORES'!$C$110:$N$110</c:f>
              <c:numCache>
                <c:formatCode>General</c:formatCode>
                <c:ptCount val="12"/>
                <c:pt idx="0">
                  <c:v>0.52218801098143441</c:v>
                </c:pt>
                <c:pt idx="1">
                  <c:v>0.41247750053093762</c:v>
                </c:pt>
                <c:pt idx="2">
                  <c:v>0.37930920667381068</c:v>
                </c:pt>
                <c:pt idx="3">
                  <c:v>0.62594523791911361</c:v>
                </c:pt>
                <c:pt idx="4">
                  <c:v>2.2061167760355715</c:v>
                </c:pt>
                <c:pt idx="5">
                  <c:v>1.7562186362812087</c:v>
                </c:pt>
                <c:pt idx="6">
                  <c:v>0.93296457336585281</c:v>
                </c:pt>
                <c:pt idx="7">
                  <c:v>0.86917939287137791</c:v>
                </c:pt>
                <c:pt idx="8">
                  <c:v>1.3913674038528123</c:v>
                </c:pt>
                <c:pt idx="9">
                  <c:v>1.9101535385412081</c:v>
                </c:pt>
                <c:pt idx="10">
                  <c:v>2.8575760861524753</c:v>
                </c:pt>
                <c:pt idx="11">
                  <c:v>1.4679096204461821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FLORES'!$C$115:$N$115</c:f>
              <c:numCache>
                <c:formatCode>General</c:formatCode>
                <c:ptCount val="12"/>
                <c:pt idx="0">
                  <c:v>0.49828775393507246</c:v>
                </c:pt>
                <c:pt idx="1">
                  <c:v>0.39359863299431619</c:v>
                </c:pt>
                <c:pt idx="2">
                  <c:v>0.36194843364013407</c:v>
                </c:pt>
                <c:pt idx="3">
                  <c:v>0.59729606986353967</c:v>
                </c:pt>
                <c:pt idx="4">
                  <c:v>2.1051440288397036</c:v>
                </c:pt>
                <c:pt idx="5">
                  <c:v>1.6758374786252845</c:v>
                </c:pt>
                <c:pt idx="6">
                  <c:v>0.89026329978302032</c:v>
                </c:pt>
                <c:pt idx="7">
                  <c:v>0.82939753179420861</c:v>
                </c:pt>
                <c:pt idx="8">
                  <c:v>1.3276852857292811</c:v>
                </c:pt>
                <c:pt idx="9">
                  <c:v>1.8227268653716169</c:v>
                </c:pt>
                <c:pt idx="10">
                  <c:v>2.7267864058987681</c:v>
                </c:pt>
                <c:pt idx="11">
                  <c:v>1.4007242073158552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96496"/>
        <c:axId val="-1347286160"/>
      </c:lineChart>
      <c:catAx>
        <c:axId val="-1347296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86160"/>
        <c:crosses val="autoZero"/>
        <c:auto val="1"/>
        <c:lblAlgn val="ctr"/>
        <c:lblOffset val="100"/>
        <c:tickMarkSkip val="1"/>
        <c:noMultiLvlLbl val="0"/>
      </c:catAx>
      <c:valAx>
        <c:axId val="-134728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964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</a:t>
            </a:r>
            <a:r>
              <a:rPr lang="es-CO" b="1"/>
              <a:t>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FLORES'!$C$138:$N$138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FLORES'!$C$139:$N$139</c:f>
              <c:numCache>
                <c:formatCode>General</c:formatCode>
                <c:ptCount val="12"/>
                <c:pt idx="0">
                  <c:v>269.2085469168901</c:v>
                </c:pt>
                <c:pt idx="1">
                  <c:v>212.64844504021448</c:v>
                </c:pt>
                <c:pt idx="2">
                  <c:v>195.54887935656836</c:v>
                </c:pt>
                <c:pt idx="3">
                  <c:v>322.69949597855225</c:v>
                </c:pt>
                <c:pt idx="4">
                  <c:v>1137.3403431635388</c:v>
                </c:pt>
                <c:pt idx="5">
                  <c:v>905.40008042895442</c:v>
                </c:pt>
                <c:pt idx="6">
                  <c:v>480.98009115281502</c:v>
                </c:pt>
                <c:pt idx="7">
                  <c:v>448.09631099195713</c:v>
                </c:pt>
                <c:pt idx="8">
                  <c:v>717.30485790884711</c:v>
                </c:pt>
                <c:pt idx="9">
                  <c:v>984.7596032171582</c:v>
                </c:pt>
                <c:pt idx="10">
                  <c:v>1473.1933512064343</c:v>
                </c:pt>
                <c:pt idx="11">
                  <c:v>756.76539410187661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FLORES'!$C$141:$N$141</c:f>
              <c:numCache>
                <c:formatCode>General</c:formatCode>
                <c:ptCount val="12"/>
                <c:pt idx="0">
                  <c:v>-3.0567823278142443</c:v>
                </c:pt>
                <c:pt idx="1">
                  <c:v>-2.4145593306024566</c:v>
                </c:pt>
                <c:pt idx="2">
                  <c:v>-2.2203988895849398</c:v>
                </c:pt>
                <c:pt idx="3">
                  <c:v>-3.6641560150998105</c:v>
                </c:pt>
                <c:pt idx="4">
                  <c:v>-12.914158564088192</c:v>
                </c:pt>
                <c:pt idx="5">
                  <c:v>-10.280546428235203</c:v>
                </c:pt>
                <c:pt idx="6">
                  <c:v>-5.4613847127234951</c:v>
                </c:pt>
                <c:pt idx="7">
                  <c:v>-5.08799924922827</c:v>
                </c:pt>
                <c:pt idx="8">
                  <c:v>-8.1447815770425134</c:v>
                </c:pt>
                <c:pt idx="9">
                  <c:v>-11.181650013470346</c:v>
                </c:pt>
                <c:pt idx="10">
                  <c:v>-16.727668764586092</c:v>
                </c:pt>
                <c:pt idx="11">
                  <c:v>-8.5928441332367846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FLORES'!$C$143:$N$143</c:f>
              <c:numCache>
                <c:formatCode>General</c:formatCode>
                <c:ptCount val="12"/>
                <c:pt idx="0">
                  <c:v>0.96306856063519364</c:v>
                </c:pt>
                <c:pt idx="1">
                  <c:v>0.76073005196753896</c:v>
                </c:pt>
                <c:pt idx="2">
                  <c:v>0.69955794469592247</c:v>
                </c:pt>
                <c:pt idx="3">
                  <c:v>1.1544274603053786</c:v>
                </c:pt>
                <c:pt idx="4">
                  <c:v>4.0687293913480325</c:v>
                </c:pt>
                <c:pt idx="5">
                  <c:v>3.2389846542535419</c:v>
                </c:pt>
                <c:pt idx="6">
                  <c:v>1.7206615814605983</c:v>
                </c:pt>
                <c:pt idx="7">
                  <c:v>1.6030229136305667</c:v>
                </c:pt>
                <c:pt idx="8">
                  <c:v>2.5660914742657601</c:v>
                </c:pt>
                <c:pt idx="9">
                  <c:v>3.5228859726166855</c:v>
                </c:pt>
                <c:pt idx="10">
                  <c:v>5.2702123187854246</c:v>
                </c:pt>
                <c:pt idx="11">
                  <c:v>2.7072578756617984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FLORES'!$C$148:$N$148</c:f>
              <c:numCache>
                <c:formatCode>General</c:formatCode>
                <c:ptCount val="12"/>
                <c:pt idx="0">
                  <c:v>908.80966796012069</c:v>
                </c:pt>
                <c:pt idx="1">
                  <c:v>717.87082892615399</c:v>
                </c:pt>
                <c:pt idx="2">
                  <c:v>660.14513340425708</c:v>
                </c:pt>
                <c:pt idx="3">
                  <c:v>1089.3874847209265</c:v>
                </c:pt>
                <c:pt idx="4">
                  <c:v>3839.4988252256562</c:v>
                </c:pt>
                <c:pt idx="5">
                  <c:v>3056.5015705824908</c:v>
                </c:pt>
                <c:pt idx="6">
                  <c:v>1623.7202048082286</c:v>
                </c:pt>
                <c:pt idx="7">
                  <c:v>1512.7092518815039</c:v>
                </c:pt>
                <c:pt idx="8">
                  <c:v>2421.5189198416242</c:v>
                </c:pt>
                <c:pt idx="9">
                  <c:v>3324.4080036456535</c:v>
                </c:pt>
                <c:pt idx="10">
                  <c:v>4973.2906911172731</c:v>
                </c:pt>
                <c:pt idx="11">
                  <c:v>2554.7320633536942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88880"/>
        <c:axId val="-1347287792"/>
      </c:lineChart>
      <c:catAx>
        <c:axId val="-134728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87792"/>
        <c:crosses val="autoZero"/>
        <c:auto val="1"/>
        <c:lblAlgn val="ctr"/>
        <c:lblOffset val="100"/>
        <c:tickMarkSkip val="1"/>
        <c:noMultiLvlLbl val="0"/>
      </c:catAx>
      <c:valAx>
        <c:axId val="-134728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888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</a:t>
            </a:r>
            <a:r>
              <a:rPr lang="es-CO" b="1"/>
              <a:t>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FLORES'!$C$171:$N$171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FLORES'!$C$172:$N$172</c:f>
              <c:numCache>
                <c:formatCode>General</c:formatCode>
                <c:ptCount val="12"/>
                <c:pt idx="0">
                  <c:v>406.21285254691685</c:v>
                </c:pt>
                <c:pt idx="1">
                  <c:v>320.86845844504018</c:v>
                </c:pt>
                <c:pt idx="2">
                  <c:v>295.06666487935655</c:v>
                </c:pt>
                <c:pt idx="3">
                  <c:v>486.92615549597849</c:v>
                </c:pt>
                <c:pt idx="4">
                  <c:v>1716.1500643431634</c:v>
                </c:pt>
                <c:pt idx="5">
                  <c:v>1366.1718900804287</c:v>
                </c:pt>
                <c:pt idx="6">
                  <c:v>725.75814209115276</c:v>
                </c:pt>
                <c:pt idx="7">
                  <c:v>676.13930831099196</c:v>
                </c:pt>
                <c:pt idx="8">
                  <c:v>1082.3521608579088</c:v>
                </c:pt>
                <c:pt idx="9">
                  <c:v>1485.918675603217</c:v>
                </c:pt>
                <c:pt idx="10">
                  <c:v>2222.9237533512064</c:v>
                </c:pt>
                <c:pt idx="11">
                  <c:v>1141.8947613941018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FLORES'!$C$174:$N$174</c:f>
              <c:numCache>
                <c:formatCode>General</c:formatCode>
                <c:ptCount val="12"/>
                <c:pt idx="0">
                  <c:v>-2.1417239798287508</c:v>
                </c:pt>
                <c:pt idx="1">
                  <c:v>-1.6917526550764563</c:v>
                </c:pt>
                <c:pt idx="2">
                  <c:v>-1.5557148127094838</c:v>
                </c:pt>
                <c:pt idx="3">
                  <c:v>-2.5672782559510763</c:v>
                </c:pt>
                <c:pt idx="4">
                  <c:v>-9.0482605923058301</c:v>
                </c:pt>
                <c:pt idx="5">
                  <c:v>-7.2030293458409949</c:v>
                </c:pt>
                <c:pt idx="6">
                  <c:v>-3.8265003352966445</c:v>
                </c:pt>
                <c:pt idx="7">
                  <c:v>-3.5648890999755434</c:v>
                </c:pt>
                <c:pt idx="8">
                  <c:v>-5.7066130798042938</c:v>
                </c:pt>
                <c:pt idx="9">
                  <c:v>-7.8343844604159196</c:v>
                </c:pt>
                <c:pt idx="10">
                  <c:v>-11.720183342385347</c:v>
                </c:pt>
                <c:pt idx="11">
                  <c:v>-6.0205465621896161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FLORES'!$C$176:$N$176</c:f>
              <c:numCache>
                <c:formatCode>General</c:formatCode>
                <c:ptCount val="12"/>
                <c:pt idx="0">
                  <c:v>0.96354087034193836</c:v>
                </c:pt>
                <c:pt idx="1">
                  <c:v>0.76110313048182432</c:v>
                </c:pt>
                <c:pt idx="2">
                  <c:v>0.69990102308225488</c:v>
                </c:pt>
                <c:pt idx="3">
                  <c:v>1.1549936165662322</c:v>
                </c:pt>
                <c:pt idx="4">
                  <c:v>4.0707247844739216</c:v>
                </c:pt>
                <c:pt idx="5">
                  <c:v>3.2405731225669427</c:v>
                </c:pt>
                <c:pt idx="6">
                  <c:v>1.7215054312135283</c:v>
                </c:pt>
                <c:pt idx="7">
                  <c:v>1.6038090708297412</c:v>
                </c:pt>
                <c:pt idx="8">
                  <c:v>2.5673499411716794</c:v>
                </c:pt>
                <c:pt idx="9">
                  <c:v>3.5246136722931491</c:v>
                </c:pt>
                <c:pt idx="10">
                  <c:v>5.2727969451936696</c:v>
                </c:pt>
                <c:pt idx="11">
                  <c:v>2.7085855736322242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FLORES'!$C$181:$N$181</c:f>
              <c:numCache>
                <c:formatCode>General</c:formatCode>
                <c:ptCount val="12"/>
                <c:pt idx="0">
                  <c:v>1695.4399954582814</c:v>
                </c:pt>
                <c:pt idx="1">
                  <c:v>1339.2319182365902</c:v>
                </c:pt>
                <c:pt idx="2">
                  <c:v>1231.5411041928232</c:v>
                </c:pt>
                <c:pt idx="3">
                  <c:v>2032.3189522105783</c:v>
                </c:pt>
                <c:pt idx="4">
                  <c:v>7162.8197853726087</c:v>
                </c:pt>
                <c:pt idx="5">
                  <c:v>5702.090538471256</c:v>
                </c:pt>
                <c:pt idx="6">
                  <c:v>3029.1493078464732</c:v>
                </c:pt>
                <c:pt idx="7">
                  <c:v>2822.0515885315367</c:v>
                </c:pt>
                <c:pt idx="8">
                  <c:v>4517.4915839898176</c:v>
                </c:pt>
                <c:pt idx="9">
                  <c:v>6201.8863677513027</c:v>
                </c:pt>
                <c:pt idx="10">
                  <c:v>9277.9778253091608</c:v>
                </c:pt>
                <c:pt idx="11">
                  <c:v>4766.0088471677418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91056"/>
        <c:axId val="-1347295952"/>
      </c:lineChart>
      <c:catAx>
        <c:axId val="-134729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95952"/>
        <c:crosses val="autoZero"/>
        <c:auto val="1"/>
        <c:lblAlgn val="ctr"/>
        <c:lblOffset val="100"/>
        <c:tickMarkSkip val="1"/>
        <c:noMultiLvlLbl val="0"/>
      </c:catAx>
      <c:valAx>
        <c:axId val="-134729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910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 FLORES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FLORES'!$C$204:$N$204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FLORES'!$C$205:$N$205</c:f>
              <c:numCache>
                <c:formatCode>General</c:formatCode>
                <c:ptCount val="12"/>
                <c:pt idx="0">
                  <c:v>0.78025737265415551</c:v>
                </c:pt>
                <c:pt idx="1">
                  <c:v>0.61632707774798923</c:v>
                </c:pt>
                <c:pt idx="2">
                  <c:v>0.56676675603217153</c:v>
                </c:pt>
                <c:pt idx="3">
                  <c:v>0.93529222520107236</c:v>
                </c:pt>
                <c:pt idx="4">
                  <c:v>3.2963967828418226</c:v>
                </c:pt>
                <c:pt idx="5">
                  <c:v>2.624155495978552</c:v>
                </c:pt>
                <c:pt idx="6">
                  <c:v>1.3940428954423592</c:v>
                </c:pt>
                <c:pt idx="7">
                  <c:v>1.2987345844504021</c:v>
                </c:pt>
                <c:pt idx="8">
                  <c:v>2.0789919571045576</c:v>
                </c:pt>
                <c:pt idx="9">
                  <c:v>2.8541662198391422</c:v>
                </c:pt>
                <c:pt idx="10">
                  <c:v>4.2698123324396784</c:v>
                </c:pt>
                <c:pt idx="11">
                  <c:v>2.1933619302949059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FLORES'!$C$207:$N$207</c:f>
              <c:numCache>
                <c:formatCode>General</c:formatCode>
                <c:ptCount val="12"/>
                <c:pt idx="0">
                  <c:v>1.9847625828211399</c:v>
                </c:pt>
                <c:pt idx="1">
                  <c:v>1.5677684896877082</c:v>
                </c:pt>
                <c:pt idx="2">
                  <c:v>1.4417005080427174</c:v>
                </c:pt>
                <c:pt idx="3">
                  <c:v>2.3791290895054709</c:v>
                </c:pt>
                <c:pt idx="4">
                  <c:v>8.3851370355668351</c:v>
                </c:pt>
                <c:pt idx="5">
                  <c:v>6.6751380024847782</c:v>
                </c:pt>
                <c:pt idx="6">
                  <c:v>3.5460660478091053</c:v>
                </c:pt>
                <c:pt idx="7">
                  <c:v>3.3036276215687379</c:v>
                </c:pt>
                <c:pt idx="8">
                  <c:v>5.2883902043898781</c:v>
                </c:pt>
                <c:pt idx="9">
                  <c:v>7.2602227378115316</c:v>
                </c:pt>
                <c:pt idx="10">
                  <c:v>10.861241495568454</c:v>
                </c:pt>
                <c:pt idx="11">
                  <c:v>5.5793163158783186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FLORES'!$C$209:$N$209</c:f>
              <c:numCache>
                <c:formatCode>General</c:formatCode>
                <c:ptCount val="12"/>
                <c:pt idx="0">
                  <c:v>0.55510643471790866</c:v>
                </c:pt>
                <c:pt idx="1">
                  <c:v>0.43847983849867378</c:v>
                </c:pt>
                <c:pt idx="2">
                  <c:v>0.40322063499053301</c:v>
                </c:pt>
                <c:pt idx="3">
                  <c:v>0.66540445594850284</c:v>
                </c:pt>
                <c:pt idx="4">
                  <c:v>2.3451890743619788</c:v>
                </c:pt>
                <c:pt idx="5">
                  <c:v>1.8669296216489923</c:v>
                </c:pt>
                <c:pt idx="6">
                  <c:v>0.99177810893411367</c:v>
                </c:pt>
                <c:pt idx="7">
                  <c:v>0.92397194834153529</c:v>
                </c:pt>
                <c:pt idx="8">
                  <c:v>1.4790783830594438</c:v>
                </c:pt>
                <c:pt idx="9">
                  <c:v>2.0305684892124152</c:v>
                </c:pt>
                <c:pt idx="10">
                  <c:v>3.0377159945475132</c:v>
                </c:pt>
                <c:pt idx="11">
                  <c:v>1.5604457757705379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FLORES'!$C$214:$N$214</c:f>
              <c:numCache>
                <c:formatCode>General</c:formatCode>
                <c:ptCount val="12"/>
                <c:pt idx="0">
                  <c:v>1.7920869621022524</c:v>
                </c:pt>
                <c:pt idx="1">
                  <c:v>1.4155735775563394</c:v>
                </c:pt>
                <c:pt idx="2">
                  <c:v>1.3017439496703658</c:v>
                </c:pt>
                <c:pt idx="3">
                  <c:v>2.1481693877968366</c:v>
                </c:pt>
                <c:pt idx="4">
                  <c:v>7.5711296086209163</c:v>
                </c:pt>
                <c:pt idx="5">
                  <c:v>6.0271328611419399</c:v>
                </c:pt>
                <c:pt idx="6">
                  <c:v>3.2018231228439267</c:v>
                </c:pt>
                <c:pt idx="7">
                  <c:v>2.9829199922939775</c:v>
                </c:pt>
                <c:pt idx="8">
                  <c:v>4.7750069543962299</c:v>
                </c:pt>
                <c:pt idx="9">
                  <c:v>6.5554190828691512</c:v>
                </c:pt>
                <c:pt idx="10">
                  <c:v>9.806860248637733</c:v>
                </c:pt>
                <c:pt idx="11">
                  <c:v>5.0376907110561691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85616"/>
        <c:axId val="-1347291600"/>
      </c:lineChart>
      <c:catAx>
        <c:axId val="-1347285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91600"/>
        <c:crosses val="autoZero"/>
        <c:auto val="1"/>
        <c:lblAlgn val="ctr"/>
        <c:lblOffset val="100"/>
        <c:tickMarkSkip val="1"/>
        <c:noMultiLvlLbl val="0"/>
      </c:catAx>
      <c:valAx>
        <c:axId val="-134729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8561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FLORES'!$C$237:$N$237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FLORES'!$C$238:$N$238</c:f>
              <c:numCache>
                <c:formatCode>General</c:formatCode>
                <c:ptCount val="12"/>
                <c:pt idx="0">
                  <c:v>6.1795067024128683</c:v>
                </c:pt>
                <c:pt idx="1">
                  <c:v>4.8812064343163541</c:v>
                </c:pt>
                <c:pt idx="2">
                  <c:v>4.4886970509383382</c:v>
                </c:pt>
                <c:pt idx="3">
                  <c:v>7.4073565683646114</c:v>
                </c:pt>
                <c:pt idx="4">
                  <c:v>26.106906166219837</c:v>
                </c:pt>
                <c:pt idx="5">
                  <c:v>20.782868632707775</c:v>
                </c:pt>
                <c:pt idx="6">
                  <c:v>11.040584450402145</c:v>
                </c:pt>
                <c:pt idx="7">
                  <c:v>10.28575871313673</c:v>
                </c:pt>
                <c:pt idx="8">
                  <c:v>16.465265415549595</c:v>
                </c:pt>
                <c:pt idx="9">
                  <c:v>22.604514745308311</c:v>
                </c:pt>
                <c:pt idx="10">
                  <c:v>33.816193029490613</c:v>
                </c:pt>
                <c:pt idx="11">
                  <c:v>17.371056300268098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FLORES'!$C$240:$N$240</c:f>
              <c:numCache>
                <c:formatCode>General</c:formatCode>
                <c:ptCount val="12"/>
                <c:pt idx="0">
                  <c:v>0.45673508448243899</c:v>
                </c:pt>
                <c:pt idx="1">
                  <c:v>0.36077608464818062</c:v>
                </c:pt>
                <c:pt idx="2">
                  <c:v>0.33176522423317228</c:v>
                </c:pt>
                <c:pt idx="3">
                  <c:v>0.54748700680631124</c:v>
                </c:pt>
                <c:pt idx="4">
                  <c:v>1.9295941517059392</c:v>
                </c:pt>
                <c:pt idx="5">
                  <c:v>1.5360878655639032</c:v>
                </c:pt>
                <c:pt idx="6">
                  <c:v>0.81602343269908073</c:v>
                </c:pt>
                <c:pt idx="7">
                  <c:v>0.76023331651637238</c:v>
                </c:pt>
                <c:pt idx="8">
                  <c:v>1.2169684009988113</c:v>
                </c:pt>
                <c:pt idx="9">
                  <c:v>1.6707280126181727</c:v>
                </c:pt>
                <c:pt idx="10">
                  <c:v>2.4993972049853337</c:v>
                </c:pt>
                <c:pt idx="11">
                  <c:v>1.2839165404180615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FLORES'!$C$242:$N$242</c:f>
              <c:numCache>
                <c:formatCode>General</c:formatCode>
                <c:ptCount val="12"/>
                <c:pt idx="0">
                  <c:v>0.90366107131539097</c:v>
                </c:pt>
                <c:pt idx="1">
                  <c:v>0.71380394069701081</c:v>
                </c:pt>
                <c:pt idx="2">
                  <c:v>0.65640527330075626</c:v>
                </c:pt>
                <c:pt idx="3">
                  <c:v>1.0832158770164946</c:v>
                </c:pt>
                <c:pt idx="4">
                  <c:v>3.8177472622021562</c:v>
                </c:pt>
                <c:pt idx="5">
                  <c:v>3.0391858505965508</c:v>
                </c:pt>
                <c:pt idx="6">
                  <c:v>1.6145214906074656</c:v>
                </c:pt>
                <c:pt idx="7">
                  <c:v>1.5041394379223609</c:v>
                </c:pt>
                <c:pt idx="8">
                  <c:v>2.4078005092377515</c:v>
                </c:pt>
                <c:pt idx="9">
                  <c:v>3.3055745377432704</c:v>
                </c:pt>
                <c:pt idx="10">
                  <c:v>4.9451159602926928</c:v>
                </c:pt>
                <c:pt idx="11">
                  <c:v>2.5402589724598776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FLORES'!$C$247:$N$247</c:f>
              <c:numCache>
                <c:formatCode>General</c:formatCode>
                <c:ptCount val="12"/>
                <c:pt idx="0">
                  <c:v>4.5771137001375086</c:v>
                </c:pt>
                <c:pt idx="1">
                  <c:v>3.6154725481542207</c:v>
                </c:pt>
                <c:pt idx="2">
                  <c:v>3.3247438277871804</c:v>
                </c:pt>
                <c:pt idx="3">
                  <c:v>5.4865727741061985</c:v>
                </c:pt>
                <c:pt idx="4">
                  <c:v>19.337187195694945</c:v>
                </c:pt>
                <c:pt idx="5">
                  <c:v>15.393713014306115</c:v>
                </c:pt>
                <c:pt idx="6">
                  <c:v>8.177677083144701</c:v>
                </c:pt>
                <c:pt idx="7">
                  <c:v>7.6185833901311621</c:v>
                </c:pt>
                <c:pt idx="8">
                  <c:v>12.19569709026867</c:v>
                </c:pt>
                <c:pt idx="9">
                  <c:v>16.742992460112124</c:v>
                </c:pt>
                <c:pt idx="10">
                  <c:v>25.04739744700656</c:v>
                </c:pt>
                <c:pt idx="11">
                  <c:v>12.866609521884918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82896"/>
        <c:axId val="-1347299216"/>
      </c:lineChart>
      <c:catAx>
        <c:axId val="-134728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99216"/>
        <c:crosses val="autoZero"/>
        <c:auto val="1"/>
        <c:lblAlgn val="ctr"/>
        <c:lblOffset val="100"/>
        <c:tickMarkSkip val="1"/>
        <c:noMultiLvlLbl val="0"/>
      </c:catAx>
      <c:valAx>
        <c:axId val="-13472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828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 FLORES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FLORES'!$C$270:$N$270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FLORES'!$C$271:$N$271</c:f>
              <c:numCache>
                <c:formatCode>General</c:formatCode>
                <c:ptCount val="12"/>
                <c:pt idx="0">
                  <c:v>0.17448793565683648</c:v>
                </c:pt>
                <c:pt idx="1">
                  <c:v>0.13782841823056302</c:v>
                </c:pt>
                <c:pt idx="2">
                  <c:v>0.12674530831099198</c:v>
                </c:pt>
                <c:pt idx="3">
                  <c:v>0.20915817694369976</c:v>
                </c:pt>
                <c:pt idx="4">
                  <c:v>0.73716890080428954</c:v>
                </c:pt>
                <c:pt idx="5">
                  <c:v>0.5868364611260054</c:v>
                </c:pt>
                <c:pt idx="6">
                  <c:v>0.31174798927613945</c:v>
                </c:pt>
                <c:pt idx="7">
                  <c:v>0.29043431635388745</c:v>
                </c:pt>
                <c:pt idx="8">
                  <c:v>0.46492225201072385</c:v>
                </c:pt>
                <c:pt idx="9">
                  <c:v>0.63827345844504024</c:v>
                </c:pt>
                <c:pt idx="10">
                  <c:v>0.95485254691689014</c:v>
                </c:pt>
                <c:pt idx="11">
                  <c:v>0.49049865951742633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FLORES'!$C$273:$N$273</c:f>
              <c:numCache>
                <c:formatCode>General</c:formatCode>
                <c:ptCount val="12"/>
                <c:pt idx="0">
                  <c:v>0.17934199175909235</c:v>
                </c:pt>
                <c:pt idx="1">
                  <c:v>0.14166264821361529</c:v>
                </c:pt>
                <c:pt idx="2">
                  <c:v>0.13027121876963385</c:v>
                </c:pt>
                <c:pt idx="3">
                  <c:v>0.21497671976334196</c:v>
                </c:pt>
                <c:pt idx="4">
                  <c:v>0.75767610199199598</c:v>
                </c:pt>
                <c:pt idx="5">
                  <c:v>0.60316158466209391</c:v>
                </c:pt>
                <c:pt idx="6">
                  <c:v>0.3204204641037855</c:v>
                </c:pt>
                <c:pt idx="7">
                  <c:v>0.29851386901920585</c:v>
                </c:pt>
                <c:pt idx="8">
                  <c:v>0.47785586077829817</c:v>
                </c:pt>
                <c:pt idx="9">
                  <c:v>0.65602950079954625</c:v>
                </c:pt>
                <c:pt idx="10">
                  <c:v>0.98141545978916978</c:v>
                </c:pt>
                <c:pt idx="11">
                  <c:v>0.50414377487979378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FLORES'!$C$275:$N$275</c:f>
              <c:numCache>
                <c:formatCode>General</c:formatCode>
                <c:ptCount val="12"/>
                <c:pt idx="0">
                  <c:v>0.17000599475369838</c:v>
                </c:pt>
                <c:pt idx="1">
                  <c:v>0.134288122891765</c:v>
                </c:pt>
                <c:pt idx="2">
                  <c:v>0.12348969651490142</c:v>
                </c:pt>
                <c:pt idx="3">
                  <c:v>0.20378568752234852</c:v>
                </c:pt>
                <c:pt idx="4">
                  <c:v>0.7182337954252338</c:v>
                </c:pt>
                <c:pt idx="5">
                  <c:v>0.57176283251854576</c:v>
                </c:pt>
                <c:pt idx="6">
                  <c:v>0.30374035219023959</c:v>
                </c:pt>
                <c:pt idx="7">
                  <c:v>0.28297414761934808</c:v>
                </c:pt>
                <c:pt idx="8">
                  <c:v>0.45298014237304646</c:v>
                </c:pt>
                <c:pt idx="9">
                  <c:v>0.62187860621629731</c:v>
                </c:pt>
                <c:pt idx="10">
                  <c:v>0.93032596477593887</c:v>
                </c:pt>
                <c:pt idx="11">
                  <c:v>0.47789958785811626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FLORES'!$C$280:$N$280</c:f>
              <c:numCache>
                <c:formatCode>General</c:formatCode>
                <c:ptCount val="12"/>
                <c:pt idx="0">
                  <c:v>0.24507228810356976</c:v>
                </c:pt>
                <c:pt idx="1">
                  <c:v>0.19358315916975788</c:v>
                </c:pt>
                <c:pt idx="2">
                  <c:v>0.17801667832930312</c:v>
                </c:pt>
                <c:pt idx="3">
                  <c:v>0.29376743329678723</c:v>
                </c:pt>
                <c:pt idx="4">
                  <c:v>1.0353705461574265</c:v>
                </c:pt>
                <c:pt idx="5">
                  <c:v>0.82422520347536088</c:v>
                </c:pt>
                <c:pt idx="6">
                  <c:v>0.43785716620458637</c:v>
                </c:pt>
                <c:pt idx="7">
                  <c:v>0.40792162612678878</c:v>
                </c:pt>
                <c:pt idx="8">
                  <c:v>0.65299391423035846</c:v>
                </c:pt>
                <c:pt idx="9">
                  <c:v>0.89646964019644571</c:v>
                </c:pt>
                <c:pt idx="10">
                  <c:v>1.3411121954853329</c:v>
                </c:pt>
                <c:pt idx="11">
                  <c:v>0.68891656232371568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97584"/>
        <c:axId val="-1347298672"/>
      </c:lineChart>
      <c:catAx>
        <c:axId val="-134729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98672"/>
        <c:crosses val="autoZero"/>
        <c:auto val="1"/>
        <c:lblAlgn val="ctr"/>
        <c:lblOffset val="100"/>
        <c:tickMarkSkip val="1"/>
        <c:noMultiLvlLbl val="0"/>
      </c:catAx>
      <c:valAx>
        <c:axId val="-134729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9758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</a:t>
            </a:r>
            <a:r>
              <a:rPr lang="es-CO" b="1" baseline="0"/>
              <a:t>S FLORES</a:t>
            </a:r>
            <a:r>
              <a:rPr lang="es-CO" b="1"/>
              <a:t>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FLORES'!$C$303:$N$303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FLORES'!$C$304:$N$304</c:f>
              <c:numCache>
                <c:formatCode>General</c:formatCode>
                <c:ptCount val="12"/>
                <c:pt idx="0">
                  <c:v>16.592815013404827</c:v>
                </c:pt>
                <c:pt idx="1">
                  <c:v>13.106702412868632</c:v>
                </c:pt>
                <c:pt idx="2">
                  <c:v>12.052761394101877</c:v>
                </c:pt>
                <c:pt idx="3">
                  <c:v>19.889758713136729</c:v>
                </c:pt>
                <c:pt idx="4">
                  <c:v>70.10058981233243</c:v>
                </c:pt>
                <c:pt idx="5">
                  <c:v>55.804825737265418</c:v>
                </c:pt>
                <c:pt idx="6">
                  <c:v>29.645469168900803</c:v>
                </c:pt>
                <c:pt idx="7">
                  <c:v>27.618659517426273</c:v>
                </c:pt>
                <c:pt idx="8">
                  <c:v>44.211474530831097</c:v>
                </c:pt>
                <c:pt idx="9">
                  <c:v>60.696193029490615</c:v>
                </c:pt>
                <c:pt idx="10">
                  <c:v>90.801072386058976</c:v>
                </c:pt>
                <c:pt idx="11">
                  <c:v>46.643646112600536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FLORES'!$C$306:$N$306</c:f>
              <c:numCache>
                <c:formatCode>General</c:formatCode>
                <c:ptCount val="12"/>
                <c:pt idx="0">
                  <c:v>-1.8491437117631035</c:v>
                </c:pt>
                <c:pt idx="1">
                  <c:v>-1.4606428342102691</c:v>
                </c:pt>
                <c:pt idx="2">
                  <c:v>-1.3431890805315052</c:v>
                </c:pt>
                <c:pt idx="3">
                  <c:v>-2.2165631463479545</c:v>
                </c:pt>
                <c:pt idx="4">
                  <c:v>-7.8121804369926551</c:v>
                </c:pt>
                <c:pt idx="5">
                  <c:v>-6.2190256755550628</c:v>
                </c:pt>
                <c:pt idx="6">
                  <c:v>-3.3037632765539486</c:v>
                </c:pt>
                <c:pt idx="7">
                  <c:v>-3.0778906733255567</c:v>
                </c:pt>
                <c:pt idx="8">
                  <c:v>-4.9270343850886595</c:v>
                </c:pt>
                <c:pt idx="9">
                  <c:v>-6.7641315580129158</c:v>
                </c:pt>
                <c:pt idx="10">
                  <c:v>-10.119092624631966</c:v>
                </c:pt>
                <c:pt idx="11">
                  <c:v>-5.1980815089627308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FLORES'!$C$308:$N$308</c:f>
              <c:numCache>
                <c:formatCode>General</c:formatCode>
                <c:ptCount val="12"/>
                <c:pt idx="0">
                  <c:v>0.94175886994905278</c:v>
                </c:pt>
                <c:pt idx="1">
                  <c:v>0.74389747870568501</c:v>
                </c:pt>
                <c:pt idx="2">
                  <c:v>0.68407891856234126</c:v>
                </c:pt>
                <c:pt idx="3">
                  <c:v>1.1288835965513075</c:v>
                </c:pt>
                <c:pt idx="4">
                  <c:v>3.9787011541495811</c:v>
                </c:pt>
                <c:pt idx="5">
                  <c:v>3.1673160691283289</c:v>
                </c:pt>
                <c:pt idx="6">
                  <c:v>1.6825887301858484</c:v>
                </c:pt>
                <c:pt idx="7">
                  <c:v>1.5675530376024951</c:v>
                </c:pt>
                <c:pt idx="8">
                  <c:v>2.5093119075515475</c:v>
                </c:pt>
                <c:pt idx="9">
                  <c:v>3.4449355405628217</c:v>
                </c:pt>
                <c:pt idx="10">
                  <c:v>5.1535990277342298</c:v>
                </c:pt>
                <c:pt idx="11">
                  <c:v>2.6473547386515719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FLORES'!$C$313:$N$313</c:f>
              <c:numCache>
                <c:formatCode>General</c:formatCode>
                <c:ptCount val="12"/>
                <c:pt idx="0">
                  <c:v>11.719004563547307</c:v>
                </c:pt>
                <c:pt idx="1">
                  <c:v>9.2568684256033276</c:v>
                </c:pt>
                <c:pt idx="2">
                  <c:v>8.5125016862249172</c:v>
                </c:pt>
                <c:pt idx="3">
                  <c:v>14.047536414936184</c:v>
                </c:pt>
                <c:pt idx="4">
                  <c:v>49.509931331989762</c:v>
                </c:pt>
                <c:pt idx="5">
                  <c:v>39.413264533754379</c:v>
                </c:pt>
                <c:pt idx="6">
                  <c:v>20.937700335849179</c:v>
                </c:pt>
                <c:pt idx="7">
                  <c:v>19.506225837044539</c:v>
                </c:pt>
                <c:pt idx="8">
                  <c:v>31.225230400591844</c:v>
                </c:pt>
                <c:pt idx="9">
                  <c:v>42.867889657536239</c:v>
                </c:pt>
                <c:pt idx="10">
                  <c:v>64.130057546447802</c:v>
                </c:pt>
                <c:pt idx="11">
                  <c:v>32.942999799157413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81808"/>
        <c:axId val="-1347298128"/>
      </c:lineChart>
      <c:catAx>
        <c:axId val="-1347281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98128"/>
        <c:crosses val="autoZero"/>
        <c:auto val="1"/>
        <c:lblAlgn val="ctr"/>
        <c:lblOffset val="100"/>
        <c:tickMarkSkip val="1"/>
        <c:noMultiLvlLbl val="0"/>
      </c:catAx>
      <c:valAx>
        <c:axId val="-134729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818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</a:t>
            </a:r>
            <a:r>
              <a:rPr lang="es-CO" b="1" baseline="0"/>
              <a:t>S FLORES</a:t>
            </a:r>
            <a:r>
              <a:rPr lang="es-CO" b="1"/>
              <a:t>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FLORES'!$C$336:$N$336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FLORES'!$C$337:$N$337</c:f>
              <c:numCache>
                <c:formatCode>General</c:formatCode>
                <c:ptCount val="12"/>
                <c:pt idx="0">
                  <c:v>423.77193565683643</c:v>
                </c:pt>
                <c:pt idx="1">
                  <c:v>334.73841823056301</c:v>
                </c:pt>
                <c:pt idx="2">
                  <c:v>307.82130831099198</c:v>
                </c:pt>
                <c:pt idx="3">
                  <c:v>507.97417694369972</c:v>
                </c:pt>
                <c:pt idx="4">
                  <c:v>1790.3329008042895</c:v>
                </c:pt>
                <c:pt idx="5">
                  <c:v>1425.2264611260052</c:v>
                </c:pt>
                <c:pt idx="6">
                  <c:v>757.12998927613944</c:v>
                </c:pt>
                <c:pt idx="7">
                  <c:v>705.36631635388744</c:v>
                </c:pt>
                <c:pt idx="8">
                  <c:v>1129.1382520107238</c:v>
                </c:pt>
                <c:pt idx="9">
                  <c:v>1550.1494584450402</c:v>
                </c:pt>
                <c:pt idx="10">
                  <c:v>2319.0125469168902</c:v>
                </c:pt>
                <c:pt idx="11">
                  <c:v>1191.2546595174263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FLORES'!$C$339:$N$339</c:f>
              <c:numCache>
                <c:formatCode>General</c:formatCode>
                <c:ptCount val="12"/>
                <c:pt idx="0">
                  <c:v>-0.89226724694084547</c:v>
                </c:pt>
                <c:pt idx="1">
                  <c:v>-0.7048039328441531</c:v>
                </c:pt>
                <c:pt idx="2">
                  <c:v>-0.64812897741957176</c:v>
                </c:pt>
                <c:pt idx="3">
                  <c:v>-1.0695581331408179</c:v>
                </c:pt>
                <c:pt idx="4">
                  <c:v>-3.769611137727285</c:v>
                </c:pt>
                <c:pt idx="5">
                  <c:v>-3.0008662295323223</c:v>
                </c:pt>
                <c:pt idx="6">
                  <c:v>-1.5941647718145071</c:v>
                </c:pt>
                <c:pt idx="7">
                  <c:v>-1.4851744729210816</c:v>
                </c:pt>
                <c:pt idx="8">
                  <c:v>-2.3774417198619267</c:v>
                </c:pt>
                <c:pt idx="9">
                  <c:v>-3.2638961508617896</c:v>
                </c:pt>
                <c:pt idx="10">
                  <c:v>-4.8827653904254733</c:v>
                </c:pt>
                <c:pt idx="11">
                  <c:v>-2.5082300785340377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FLORES'!$C$341:$N$341</c:f>
              <c:numCache>
                <c:formatCode>General</c:formatCode>
                <c:ptCount val="12"/>
                <c:pt idx="0">
                  <c:v>0.96357932524957335</c:v>
                </c:pt>
                <c:pt idx="1">
                  <c:v>0.76113350610104735</c:v>
                </c:pt>
                <c:pt idx="2">
                  <c:v>0.69992895612591166</c:v>
                </c:pt>
                <c:pt idx="3">
                  <c:v>1.1550397123512801</c:v>
                </c:pt>
                <c:pt idx="4">
                  <c:v>4.0708872470641584</c:v>
                </c:pt>
                <c:pt idx="5">
                  <c:v>3.240702453811676</c:v>
                </c:pt>
                <c:pt idx="6">
                  <c:v>1.7215741364801009</c:v>
                </c:pt>
                <c:pt idx="7">
                  <c:v>1.6038730788356093</c:v>
                </c:pt>
                <c:pt idx="8">
                  <c:v>2.5674524040851825</c:v>
                </c:pt>
                <c:pt idx="9">
                  <c:v>3.5247543395937164</c:v>
                </c:pt>
                <c:pt idx="10">
                  <c:v>5.2730073824732351</c:v>
                </c:pt>
                <c:pt idx="11">
                  <c:v>2.7086936732585727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FLORES'!$C$346:$N$346</c:f>
              <c:numCache>
                <c:formatCode>General</c:formatCode>
                <c:ptCount val="12"/>
                <c:pt idx="0">
                  <c:v>2318.7972977337217</c:v>
                </c:pt>
                <c:pt idx="1">
                  <c:v>1831.6232726398289</c:v>
                </c:pt>
                <c:pt idx="2">
                  <c:v>1684.3381022626056</c:v>
                </c:pt>
                <c:pt idx="3">
                  <c:v>2779.5355230163177</c:v>
                </c:pt>
                <c:pt idx="4">
                  <c:v>9796.3521015004462</c:v>
                </c:pt>
                <c:pt idx="5">
                  <c:v>7798.5609443324674</c:v>
                </c:pt>
                <c:pt idx="6">
                  <c:v>4142.8674847131797</c:v>
                </c:pt>
                <c:pt idx="7">
                  <c:v>3859.6267724492891</c:v>
                </c:pt>
                <c:pt idx="8">
                  <c:v>6178.4240701830104</c:v>
                </c:pt>
                <c:pt idx="9">
                  <c:v>8482.1151965959907</c:v>
                </c:pt>
                <c:pt idx="10">
                  <c:v>12689.18390942232</c:v>
                </c:pt>
                <c:pt idx="11">
                  <c:v>6518.3129248996802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80720"/>
        <c:axId val="-1347280176"/>
      </c:lineChart>
      <c:catAx>
        <c:axId val="-134728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80176"/>
        <c:crosses val="autoZero"/>
        <c:auto val="1"/>
        <c:lblAlgn val="ctr"/>
        <c:lblOffset val="100"/>
        <c:tickMarkSkip val="1"/>
        <c:noMultiLvlLbl val="0"/>
      </c:catAx>
      <c:valAx>
        <c:axId val="-134728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8072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</a:t>
            </a:r>
            <a:r>
              <a:rPr lang="es-CO" b="1"/>
              <a:t>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FLORES'!$C$369:$N$369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FLORES'!$C$370:$N$370</c:f>
              <c:numCache>
                <c:formatCode>General</c:formatCode>
                <c:ptCount val="12"/>
                <c:pt idx="0">
                  <c:v>1.5753297587131367</c:v>
                </c:pt>
                <c:pt idx="1">
                  <c:v>1.2443565683646114</c:v>
                </c:pt>
                <c:pt idx="2">
                  <c:v>1.14429490616622</c:v>
                </c:pt>
                <c:pt idx="3">
                  <c:v>1.8883431635388741</c:v>
                </c:pt>
                <c:pt idx="4">
                  <c:v>6.6553833780160856</c:v>
                </c:pt>
                <c:pt idx="5">
                  <c:v>5.2981367292225201</c:v>
                </c:pt>
                <c:pt idx="6">
                  <c:v>2.8145549597855228</c:v>
                </c:pt>
                <c:pt idx="7">
                  <c:v>2.6221286863270779</c:v>
                </c:pt>
                <c:pt idx="8">
                  <c:v>4.1974584450402146</c:v>
                </c:pt>
                <c:pt idx="9">
                  <c:v>5.7625254691689012</c:v>
                </c:pt>
                <c:pt idx="10">
                  <c:v>8.6206970509383378</c:v>
                </c:pt>
                <c:pt idx="11">
                  <c:v>4.4283699731903488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FLORES'!$C$372:$N$372</c:f>
              <c:numCache>
                <c:formatCode>General</c:formatCode>
                <c:ptCount val="12"/>
                <c:pt idx="0">
                  <c:v>-0.3986929258027142</c:v>
                </c:pt>
                <c:pt idx="1">
                  <c:v>-0.31492845116338175</c:v>
                </c:pt>
                <c:pt idx="2">
                  <c:v>-0.28960430766776962</c:v>
                </c:pt>
                <c:pt idx="3">
                  <c:v>-0.47791204135309062</c:v>
                </c:pt>
                <c:pt idx="4">
                  <c:v>-1.6843802109645611</c:v>
                </c:pt>
                <c:pt idx="5">
                  <c:v>-1.3408809312420273</c:v>
                </c:pt>
                <c:pt idx="6">
                  <c:v>-0.7123227029406799</c:v>
                </c:pt>
                <c:pt idx="7">
                  <c:v>-0.66362242698757967</c:v>
                </c:pt>
                <c:pt idx="8">
                  <c:v>-1.0623153527902938</c:v>
                </c:pt>
                <c:pt idx="9">
                  <c:v>-1.458410930542176</c:v>
                </c:pt>
                <c:pt idx="10">
                  <c:v>-2.1817723626988919</c:v>
                </c:pt>
                <c:pt idx="11">
                  <c:v>-1.1207556839340143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FLORES'!$C$374:$N$374</c:f>
              <c:numCache>
                <c:formatCode>General</c:formatCode>
                <c:ptCount val="12"/>
                <c:pt idx="0">
                  <c:v>0.73627740949568321</c:v>
                </c:pt>
                <c:pt idx="1">
                  <c:v>0.58158720456906576</c:v>
                </c:pt>
                <c:pt idx="2">
                  <c:v>0.53482039842846052</c:v>
                </c:pt>
                <c:pt idx="3">
                  <c:v>0.88257357229449973</c:v>
                </c:pt>
                <c:pt idx="4">
                  <c:v>3.1105921827879515</c:v>
                </c:pt>
                <c:pt idx="5">
                  <c:v>2.4762424277012798</c:v>
                </c:pt>
                <c:pt idx="6">
                  <c:v>1.3154663163139486</c:v>
                </c:pt>
                <c:pt idx="7">
                  <c:v>1.2255301506589387</c:v>
                </c:pt>
                <c:pt idx="8">
                  <c:v>1.9618075601546217</c:v>
                </c:pt>
                <c:pt idx="9">
                  <c:v>2.6932883741487044</c:v>
                </c:pt>
                <c:pt idx="10">
                  <c:v>4.0291402213444556</c:v>
                </c:pt>
                <c:pt idx="11">
                  <c:v>2.0697309589406339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FLORES'!$C$379:$N$379</c:f>
              <c:numCache>
                <c:formatCode>General</c:formatCode>
                <c:ptCount val="12"/>
                <c:pt idx="0">
                  <c:v>6.3531933689958562</c:v>
                </c:pt>
                <c:pt idx="1">
                  <c:v>5.018401928278486</c:v>
                </c:pt>
                <c:pt idx="2">
                  <c:v>4.6148603299220721</c:v>
                </c:pt>
                <c:pt idx="3">
                  <c:v>7.6155542664184859</c:v>
                </c:pt>
                <c:pt idx="4">
                  <c:v>26.840689900936891</c:v>
                </c:pt>
                <c:pt idx="5">
                  <c:v>21.367010271948605</c:v>
                </c:pt>
                <c:pt idx="6">
                  <c:v>11.350900856332988</c:v>
                </c:pt>
                <c:pt idx="7">
                  <c:v>10.574859321032191</c:v>
                </c:pt>
                <c:pt idx="8">
                  <c:v>16.928052690028046</c:v>
                </c:pt>
                <c:pt idx="9">
                  <c:v>23.239857177141197</c:v>
                </c:pt>
                <c:pt idx="10">
                  <c:v>34.766660781475693</c:v>
                </c:pt>
                <c:pt idx="11">
                  <c:v>17.859302532389005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95408"/>
        <c:axId val="-1347278000"/>
      </c:lineChart>
      <c:catAx>
        <c:axId val="-1347295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78000"/>
        <c:crosses val="autoZero"/>
        <c:auto val="1"/>
        <c:lblAlgn val="ctr"/>
        <c:lblOffset val="100"/>
        <c:tickMarkSkip val="1"/>
        <c:noMultiLvlLbl val="0"/>
      </c:catAx>
      <c:valAx>
        <c:axId val="-134727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954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HDA'!$C$295:$N$295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HDA'!$C$296:$N$296</c:f>
              <c:numCache>
                <c:formatCode>General</c:formatCode>
                <c:ptCount val="12"/>
                <c:pt idx="0">
                  <c:v>30.073976470588239</c:v>
                </c:pt>
                <c:pt idx="1">
                  <c:v>21.251011764705883</c:v>
                </c:pt>
                <c:pt idx="2">
                  <c:v>14.942117647058824</c:v>
                </c:pt>
                <c:pt idx="3">
                  <c:v>14.18315294117647</c:v>
                </c:pt>
                <c:pt idx="4">
                  <c:v>29.148988235294119</c:v>
                </c:pt>
                <c:pt idx="5">
                  <c:v>30.785505882352943</c:v>
                </c:pt>
                <c:pt idx="6">
                  <c:v>20.990117647058824</c:v>
                </c:pt>
                <c:pt idx="7">
                  <c:v>25.354164705882354</c:v>
                </c:pt>
                <c:pt idx="8">
                  <c:v>64.132517647058833</c:v>
                </c:pt>
                <c:pt idx="9">
                  <c:v>94.467388235294123</c:v>
                </c:pt>
                <c:pt idx="10">
                  <c:v>132.72395294117649</c:v>
                </c:pt>
                <c:pt idx="11">
                  <c:v>74.402258823529422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HDA'!$C$298:$N$298</c:f>
              <c:numCache>
                <c:formatCode>General</c:formatCode>
                <c:ptCount val="12"/>
                <c:pt idx="0">
                  <c:v>-8.0778368741355031</c:v>
                </c:pt>
                <c:pt idx="1">
                  <c:v>-5.7079982959190936</c:v>
                </c:pt>
                <c:pt idx="2">
                  <c:v>-4.0134363018181123</c:v>
                </c:pt>
                <c:pt idx="3">
                  <c:v>-3.8095792198210017</c:v>
                </c:pt>
                <c:pt idx="4">
                  <c:v>-7.8293860554515247</c:v>
                </c:pt>
                <c:pt idx="5">
                  <c:v>-8.2689528885077941</c:v>
                </c:pt>
                <c:pt idx="6">
                  <c:v>-5.6379224239825865</c:v>
                </c:pt>
                <c:pt idx="7">
                  <c:v>-6.8101006454659716</c:v>
                </c:pt>
                <c:pt idx="8">
                  <c:v>-17.225923428755834</c:v>
                </c:pt>
                <c:pt idx="9">
                  <c:v>-25.373836174827844</c:v>
                </c:pt>
                <c:pt idx="10">
                  <c:v>-35.649507214244693</c:v>
                </c:pt>
                <c:pt idx="11">
                  <c:v>-19.984364569529237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HDA'!$C$300:$N$300</c:f>
              <c:numCache>
                <c:formatCode>General</c:formatCode>
                <c:ptCount val="12"/>
                <c:pt idx="0">
                  <c:v>1.9383390868967851</c:v>
                </c:pt>
                <c:pt idx="1">
                  <c:v>1.3696780929491479</c:v>
                </c:pt>
                <c:pt idx="2">
                  <c:v>0.96305490910486957</c:v>
                </c:pt>
                <c:pt idx="3">
                  <c:v>0.91413783435668572</c:v>
                </c:pt>
                <c:pt idx="4">
                  <c:v>1.8787214020474361</c:v>
                </c:pt>
                <c:pt idx="5">
                  <c:v>1.9841988444732075</c:v>
                </c:pt>
                <c:pt idx="6">
                  <c:v>1.3528628485044596</c:v>
                </c:pt>
                <c:pt idx="7">
                  <c:v>1.6341360283065167</c:v>
                </c:pt>
                <c:pt idx="8">
                  <c:v>4.1334928162215352</c:v>
                </c:pt>
                <c:pt idx="9">
                  <c:v>6.0886471475630088</c:v>
                </c:pt>
                <c:pt idx="10">
                  <c:v>8.5543734465886505</c:v>
                </c:pt>
                <c:pt idx="11">
                  <c:v>4.7954019839078983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HDA'!$C$303:$N$303</c:f>
              <c:numCache>
                <c:formatCode>General</c:formatCode>
                <c:ptCount val="12"/>
                <c:pt idx="0">
                  <c:v>20.015959476829835</c:v>
                </c:pt>
                <c:pt idx="1">
                  <c:v>14.143769472586383</c:v>
                </c:pt>
                <c:pt idx="2">
                  <c:v>9.9448379104122999</c:v>
                </c:pt>
                <c:pt idx="3">
                  <c:v>9.4397032863913584</c:v>
                </c:pt>
                <c:pt idx="4">
                  <c:v>19.400326653804314</c:v>
                </c:pt>
                <c:pt idx="5">
                  <c:v>20.489523186849471</c:v>
                </c:pt>
                <c:pt idx="6">
                  <c:v>13.970129445579184</c:v>
                </c:pt>
                <c:pt idx="7">
                  <c:v>16.8746535336996</c:v>
                </c:pt>
                <c:pt idx="8">
                  <c:v>42.683875729769618</c:v>
                </c:pt>
                <c:pt idx="9">
                  <c:v>62.873475233606655</c:v>
                </c:pt>
                <c:pt idx="10">
                  <c:v>88.335417375662274</c:v>
                </c:pt>
                <c:pt idx="11">
                  <c:v>49.518978611052994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4480176"/>
        <c:axId val="-1452178816"/>
      </c:lineChart>
      <c:catAx>
        <c:axId val="-157448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2178816"/>
        <c:crosses val="autoZero"/>
        <c:auto val="1"/>
        <c:lblAlgn val="ctr"/>
        <c:lblOffset val="100"/>
        <c:tickMarkSkip val="1"/>
        <c:noMultiLvlLbl val="0"/>
      </c:catAx>
      <c:valAx>
        <c:axId val="-145217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44801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LAS FLORES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FLORES'!$C$402:$N$402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FLORES'!$C$403:$N$403</c:f>
              <c:numCache>
                <c:formatCode>General</c:formatCode>
                <c:ptCount val="12"/>
                <c:pt idx="0">
                  <c:v>1.6329436997319036</c:v>
                </c:pt>
                <c:pt idx="1">
                  <c:v>1.2898659517426274</c:v>
                </c:pt>
                <c:pt idx="2">
                  <c:v>1.1861447721179625</c:v>
                </c:pt>
                <c:pt idx="3">
                  <c:v>1.9574048257372654</c:v>
                </c:pt>
                <c:pt idx="4">
                  <c:v>6.8987882037533508</c:v>
                </c:pt>
                <c:pt idx="5">
                  <c:v>5.4919034852546913</c:v>
                </c:pt>
                <c:pt idx="6">
                  <c:v>2.9174906166219841</c:v>
                </c:pt>
                <c:pt idx="7">
                  <c:v>2.7180268096514744</c:v>
                </c:pt>
                <c:pt idx="8">
                  <c:v>4.3509705093833775</c:v>
                </c:pt>
                <c:pt idx="9">
                  <c:v>5.9732761394101876</c:v>
                </c:pt>
                <c:pt idx="10">
                  <c:v>8.9359785522788204</c:v>
                </c:pt>
                <c:pt idx="11">
                  <c:v>4.5903270777479896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FLORES'!$C$405:$N$405</c:f>
              <c:numCache>
                <c:formatCode>General</c:formatCode>
                <c:ptCount val="12"/>
                <c:pt idx="0">
                  <c:v>-0.32127635265682608</c:v>
                </c:pt>
                <c:pt idx="1">
                  <c:v>-0.25377692351557107</c:v>
                </c:pt>
                <c:pt idx="2">
                  <c:v>-0.23337011935658702</c:v>
                </c:pt>
                <c:pt idx="3">
                  <c:v>-0.38511302207723774</c:v>
                </c:pt>
                <c:pt idx="4">
                  <c:v>-1.3573141022667863</c:v>
                </c:pt>
                <c:pt idx="5">
                  <c:v>-1.0805141176487716</c:v>
                </c:pt>
                <c:pt idx="6">
                  <c:v>-0.57400677339501338</c:v>
                </c:pt>
                <c:pt idx="7">
                  <c:v>-0.53476291924312092</c:v>
                </c:pt>
                <c:pt idx="8">
                  <c:v>-0.85603927189994689</c:v>
                </c:pt>
                <c:pt idx="9">
                  <c:v>-1.1752226190020054</c:v>
                </c:pt>
                <c:pt idx="10">
                  <c:v>-1.7581246660047811</c:v>
                </c:pt>
                <c:pt idx="11">
                  <c:v>-0.90313189688221784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FLORES'!$C$407:$N$407</c:f>
              <c:numCache>
                <c:formatCode>General</c:formatCode>
                <c:ptCount val="12"/>
                <c:pt idx="0">
                  <c:v>0.74364129051930095</c:v>
                </c:pt>
                <c:pt idx="1">
                  <c:v>0.58740395098022957</c:v>
                </c:pt>
                <c:pt idx="2">
                  <c:v>0.54016940646841727</c:v>
                </c:pt>
                <c:pt idx="3">
                  <c:v>0.89140063488958543</c:v>
                </c:pt>
                <c:pt idx="4">
                  <c:v>3.1417027811190006</c:v>
                </c:pt>
                <c:pt idx="5">
                  <c:v>2.5010085747921114</c:v>
                </c:pt>
                <c:pt idx="6">
                  <c:v>1.3286229571655914</c:v>
                </c:pt>
                <c:pt idx="7">
                  <c:v>1.2377872946428754</c:v>
                </c:pt>
                <c:pt idx="8">
                  <c:v>1.9814285851621762</c:v>
                </c:pt>
                <c:pt idx="9">
                  <c:v>2.7202253070135991</c:v>
                </c:pt>
                <c:pt idx="10">
                  <c:v>4.0694376810176722</c:v>
                </c:pt>
                <c:pt idx="11">
                  <c:v>2.0904313801894356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FLORES'!$C$412:$N$412</c:f>
              <c:numCache>
                <c:formatCode>General</c:formatCode>
                <c:ptCount val="12"/>
                <c:pt idx="0">
                  <c:v>6.2979488797942231</c:v>
                </c:pt>
                <c:pt idx="1">
                  <c:v>4.9747641802934819</c:v>
                </c:pt>
                <c:pt idx="2">
                  <c:v>4.5747315967234909</c:v>
                </c:pt>
                <c:pt idx="3">
                  <c:v>7.5493328591670164</c:v>
                </c:pt>
                <c:pt idx="4">
                  <c:v>26.607295430270707</c:v>
                </c:pt>
                <c:pt idx="5">
                  <c:v>21.181212437744414</c:v>
                </c:pt>
                <c:pt idx="6">
                  <c:v>11.252198568622577</c:v>
                </c:pt>
                <c:pt idx="7">
                  <c:v>10.482905138680286</c:v>
                </c:pt>
                <c:pt idx="8">
                  <c:v>16.780854018474507</c:v>
                </c:pt>
                <c:pt idx="9">
                  <c:v>23.037773915338477</c:v>
                </c:pt>
                <c:pt idx="10">
                  <c:v>34.46434566141464</c:v>
                </c:pt>
                <c:pt idx="11">
                  <c:v>17.704006134405258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93776"/>
        <c:axId val="-1347276912"/>
      </c:lineChart>
      <c:catAx>
        <c:axId val="-1347293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76912"/>
        <c:crosses val="autoZero"/>
        <c:auto val="1"/>
        <c:lblAlgn val="ctr"/>
        <c:lblOffset val="100"/>
        <c:tickMarkSkip val="1"/>
        <c:noMultiLvlLbl val="0"/>
      </c:catAx>
      <c:valAx>
        <c:axId val="-134727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937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LAS</a:t>
            </a:r>
            <a:r>
              <a:rPr lang="es-CO" b="1" baseline="0"/>
              <a:t> FLORES</a:t>
            </a:r>
            <a:r>
              <a:rPr lang="es-CO" b="1"/>
              <a:t>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'LAS FLORES'!$C$435:$N$435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'LAS FLORES'!$C$436:$N$436</c:f>
              <c:numCache>
                <c:formatCode>General</c:formatCode>
                <c:ptCount val="12"/>
                <c:pt idx="0">
                  <c:v>1.160509383378016</c:v>
                </c:pt>
                <c:pt idx="1">
                  <c:v>0.91668900804289544</c:v>
                </c:pt>
                <c:pt idx="2">
                  <c:v>0.84297587131367291</c:v>
                </c:pt>
                <c:pt idx="3">
                  <c:v>1.3910991957104557</c:v>
                </c:pt>
                <c:pt idx="4">
                  <c:v>4.902868632707774</c:v>
                </c:pt>
                <c:pt idx="5">
                  <c:v>3.9030160857908847</c:v>
                </c:pt>
                <c:pt idx="6">
                  <c:v>2.0734182305630027</c:v>
                </c:pt>
                <c:pt idx="7">
                  <c:v>1.9316621983914208</c:v>
                </c:pt>
                <c:pt idx="8">
                  <c:v>3.0921715817694366</c:v>
                </c:pt>
                <c:pt idx="9">
                  <c:v>4.2451206434316351</c:v>
                </c:pt>
                <c:pt idx="10">
                  <c:v>6.3506702412868625</c:v>
                </c:pt>
                <c:pt idx="11">
                  <c:v>3.262278820375335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'LAS FLORES'!$C$438:$N$438</c:f>
              <c:numCache>
                <c:formatCode>General</c:formatCode>
                <c:ptCount val="12"/>
                <c:pt idx="0">
                  <c:v>-1.8572569392093872</c:v>
                </c:pt>
                <c:pt idx="1">
                  <c:v>-1.4670514910693042</c:v>
                </c:pt>
                <c:pt idx="2">
                  <c:v>-1.3490824020967211</c:v>
                </c:pt>
                <c:pt idx="3">
                  <c:v>-2.2262884483031091</c:v>
                </c:pt>
                <c:pt idx="4">
                  <c:v>-7.8464568408943816</c:v>
                </c:pt>
                <c:pt idx="5">
                  <c:v>-6.2463120186765222</c:v>
                </c:pt>
                <c:pt idx="6">
                  <c:v>-3.3182587334083027</c:v>
                </c:pt>
                <c:pt idx="7">
                  <c:v>-3.0913951007687195</c:v>
                </c:pt>
                <c:pt idx="8">
                  <c:v>-4.9486520399781062</c:v>
                </c:pt>
                <c:pt idx="9">
                  <c:v>-6.7938095854467164</c:v>
                </c:pt>
                <c:pt idx="10">
                  <c:v>-10.163490742253325</c:v>
                </c:pt>
                <c:pt idx="11">
                  <c:v>-5.2208883991456068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'LAS FLORES'!$C$440:$N$440</c:f>
              <c:numCache>
                <c:formatCode>General</c:formatCode>
                <c:ptCount val="12"/>
                <c:pt idx="0">
                  <c:v>0.66567289974742416</c:v>
                </c:pt>
                <c:pt idx="1">
                  <c:v>0.52581654133143441</c:v>
                </c:pt>
                <c:pt idx="2">
                  <c:v>0.48353438646148406</c:v>
                </c:pt>
                <c:pt idx="3">
                  <c:v>0.79794015344316649</c:v>
                </c:pt>
                <c:pt idx="4">
                  <c:v>2.8123053777602904</c:v>
                </c:pt>
                <c:pt idx="5">
                  <c:v>2.2387858924730146</c:v>
                </c:pt>
                <c:pt idx="6">
                  <c:v>1.1893211254445022</c:v>
                </c:pt>
                <c:pt idx="7">
                  <c:v>1.1080092891561362</c:v>
                </c:pt>
                <c:pt idx="8">
                  <c:v>1.7736821889035601</c:v>
                </c:pt>
                <c:pt idx="9">
                  <c:v>2.4350184573822715</c:v>
                </c:pt>
                <c:pt idx="10">
                  <c:v>3.6427702657188035</c:v>
                </c:pt>
                <c:pt idx="11">
                  <c:v>1.8712563924495997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'LAS FLORES'!$C$445:$N$445</c:f>
              <c:numCache>
                <c:formatCode>General</c:formatCode>
                <c:ptCount val="12"/>
                <c:pt idx="0">
                  <c:v>4.5612226206185289</c:v>
                </c:pt>
                <c:pt idx="1">
                  <c:v>3.602920148208447</c:v>
                </c:pt>
                <c:pt idx="2">
                  <c:v>3.3132007960844687</c:v>
                </c:pt>
                <c:pt idx="3">
                  <c:v>5.4675241836730244</c:v>
                </c:pt>
                <c:pt idx="4">
                  <c:v>19.270051266912805</c:v>
                </c:pt>
                <c:pt idx="5">
                  <c:v>15.340268259897821</c:v>
                </c:pt>
                <c:pt idx="6">
                  <c:v>8.1492853661539506</c:v>
                </c:pt>
                <c:pt idx="7">
                  <c:v>7.5921327659155313</c:v>
                </c:pt>
                <c:pt idx="8">
                  <c:v>12.153355386534059</c:v>
                </c:pt>
                <c:pt idx="9">
                  <c:v>16.684863201806539</c:v>
                </c:pt>
                <c:pt idx="10">
                  <c:v>24.9604364906812</c:v>
                </c:pt>
                <c:pt idx="11">
                  <c:v>12.821938506820164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7272560"/>
        <c:axId val="-1347275824"/>
      </c:lineChart>
      <c:catAx>
        <c:axId val="-134727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75824"/>
        <c:crosses val="autoZero"/>
        <c:auto val="1"/>
        <c:lblAlgn val="ctr"/>
        <c:lblOffset val="100"/>
        <c:tickMarkSkip val="1"/>
        <c:noMultiLvlLbl val="0"/>
      </c:catAx>
      <c:valAx>
        <c:axId val="-134727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727256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LAS</a:t>
            </a:r>
            <a:r>
              <a:rPr lang="en-US" baseline="0"/>
              <a:t> FLORES</a:t>
            </a:r>
            <a:r>
              <a:rPr lang="en-US"/>
              <a:t> A GRACIAS A DIOS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'LAS FLORES'!$C$105:$N$105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xVal>
          <c:yVal>
            <c:numRef>
              <c:f>'LAS FLORES'!$C$115:$N$115</c:f>
              <c:numCache>
                <c:formatCode>General</c:formatCode>
                <c:ptCount val="12"/>
                <c:pt idx="0">
                  <c:v>0.49828775393507246</c:v>
                </c:pt>
                <c:pt idx="1">
                  <c:v>0.39359863299431619</c:v>
                </c:pt>
                <c:pt idx="2">
                  <c:v>0.36194843364013407</c:v>
                </c:pt>
                <c:pt idx="3">
                  <c:v>0.59729606986353967</c:v>
                </c:pt>
                <c:pt idx="4">
                  <c:v>2.1051440288397036</c:v>
                </c:pt>
                <c:pt idx="5">
                  <c:v>1.6758374786252845</c:v>
                </c:pt>
                <c:pt idx="6">
                  <c:v>0.89026329978302032</c:v>
                </c:pt>
                <c:pt idx="7">
                  <c:v>0.82939753179420861</c:v>
                </c:pt>
                <c:pt idx="8">
                  <c:v>1.3276852857292811</c:v>
                </c:pt>
                <c:pt idx="9">
                  <c:v>1.8227268653716169</c:v>
                </c:pt>
                <c:pt idx="10">
                  <c:v>2.7267864058987681</c:v>
                </c:pt>
                <c:pt idx="11">
                  <c:v>1.4007242073158552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7273104"/>
        <c:axId val="-1347270928"/>
      </c:scatterChart>
      <c:valAx>
        <c:axId val="-134727310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47270928"/>
        <c:crosses val="autoZero"/>
        <c:crossBetween val="midCat"/>
      </c:valAx>
      <c:valAx>
        <c:axId val="-134727092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47273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LAS</a:t>
            </a:r>
            <a:r>
              <a:rPr lang="en-US" baseline="0"/>
              <a:t> FLORES</a:t>
            </a:r>
            <a:r>
              <a:rPr lang="en-US"/>
              <a:t> A RIONUEVO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'LAS FLORES'!$C$138:$N$138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xVal>
          <c:yVal>
            <c:numRef>
              <c:f>'LAS FLORES'!$C$148:$N$148</c:f>
              <c:numCache>
                <c:formatCode>General</c:formatCode>
                <c:ptCount val="12"/>
                <c:pt idx="0">
                  <c:v>908.80966796012069</c:v>
                </c:pt>
                <c:pt idx="1">
                  <c:v>717.87082892615399</c:v>
                </c:pt>
                <c:pt idx="2">
                  <c:v>660.14513340425708</c:v>
                </c:pt>
                <c:pt idx="3">
                  <c:v>1089.3874847209265</c:v>
                </c:pt>
                <c:pt idx="4">
                  <c:v>3839.4988252256562</c:v>
                </c:pt>
                <c:pt idx="5">
                  <c:v>3056.5015705824908</c:v>
                </c:pt>
                <c:pt idx="6">
                  <c:v>1623.7202048082286</c:v>
                </c:pt>
                <c:pt idx="7">
                  <c:v>1512.7092518815039</c:v>
                </c:pt>
                <c:pt idx="8">
                  <c:v>2421.5189198416242</c:v>
                </c:pt>
                <c:pt idx="9">
                  <c:v>3324.4080036456535</c:v>
                </c:pt>
                <c:pt idx="10">
                  <c:v>4973.2906911172731</c:v>
                </c:pt>
                <c:pt idx="11">
                  <c:v>2554.7320633536942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7275280"/>
        <c:axId val="-1347274192"/>
      </c:scatterChart>
      <c:valAx>
        <c:axId val="-134727528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47274192"/>
        <c:crosses val="autoZero"/>
        <c:crossBetween val="midCat"/>
      </c:valAx>
      <c:valAx>
        <c:axId val="-134727419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472752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LAS</a:t>
            </a:r>
            <a:r>
              <a:rPr lang="en-US" baseline="0"/>
              <a:t> FLORES</a:t>
            </a:r>
            <a:r>
              <a:rPr lang="en-US"/>
              <a:t> A MAGANGUE ESPERANZA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'LAS FLORES'!$C$171:$N$171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xVal>
          <c:yVal>
            <c:numRef>
              <c:f>'LAS FLORES'!$C$181:$N$181</c:f>
              <c:numCache>
                <c:formatCode>General</c:formatCode>
                <c:ptCount val="12"/>
                <c:pt idx="0">
                  <c:v>1695.4399954582814</c:v>
                </c:pt>
                <c:pt idx="1">
                  <c:v>1339.2319182365902</c:v>
                </c:pt>
                <c:pt idx="2">
                  <c:v>1231.5411041928232</c:v>
                </c:pt>
                <c:pt idx="3">
                  <c:v>2032.3189522105783</c:v>
                </c:pt>
                <c:pt idx="4">
                  <c:v>7162.8197853726087</c:v>
                </c:pt>
                <c:pt idx="5">
                  <c:v>5702.090538471256</c:v>
                </c:pt>
                <c:pt idx="6">
                  <c:v>3029.1493078464732</c:v>
                </c:pt>
                <c:pt idx="7">
                  <c:v>2822.0515885315367</c:v>
                </c:pt>
                <c:pt idx="8">
                  <c:v>4517.4915839898176</c:v>
                </c:pt>
                <c:pt idx="9">
                  <c:v>6201.8863677513027</c:v>
                </c:pt>
                <c:pt idx="10">
                  <c:v>9277.9778253091608</c:v>
                </c:pt>
                <c:pt idx="11">
                  <c:v>4766.0088471677418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7269296"/>
        <c:axId val="-1400796976"/>
      </c:scatterChart>
      <c:valAx>
        <c:axId val="-134726929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00796976"/>
        <c:crosses val="autoZero"/>
        <c:crossBetween val="midCat"/>
      </c:valAx>
      <c:valAx>
        <c:axId val="-140079697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47269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LAS</a:t>
            </a:r>
            <a:r>
              <a:rPr lang="en-US" baseline="0"/>
              <a:t> FLORES</a:t>
            </a:r>
            <a:r>
              <a:rPr lang="en-US"/>
              <a:t> A LA MINA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'LAS FLORES'!$C$204:$N$204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xVal>
          <c:yVal>
            <c:numRef>
              <c:f>'LAS FLORES'!$C$214:$N$214</c:f>
              <c:numCache>
                <c:formatCode>General</c:formatCode>
                <c:ptCount val="12"/>
                <c:pt idx="0">
                  <c:v>1.7920869621022524</c:v>
                </c:pt>
                <c:pt idx="1">
                  <c:v>1.4155735775563394</c:v>
                </c:pt>
                <c:pt idx="2">
                  <c:v>1.3017439496703658</c:v>
                </c:pt>
                <c:pt idx="3">
                  <c:v>2.1481693877968366</c:v>
                </c:pt>
                <c:pt idx="4">
                  <c:v>7.5711296086209163</c:v>
                </c:pt>
                <c:pt idx="5">
                  <c:v>6.0271328611419399</c:v>
                </c:pt>
                <c:pt idx="6">
                  <c:v>3.2018231228439267</c:v>
                </c:pt>
                <c:pt idx="7">
                  <c:v>2.9829199922939775</c:v>
                </c:pt>
                <c:pt idx="8">
                  <c:v>4.7750069543962299</c:v>
                </c:pt>
                <c:pt idx="9">
                  <c:v>6.5554190828691512</c:v>
                </c:pt>
                <c:pt idx="10">
                  <c:v>9.806860248637733</c:v>
                </c:pt>
                <c:pt idx="11">
                  <c:v>5.0376907110561691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0805680"/>
        <c:axId val="-1400800240"/>
      </c:scatterChart>
      <c:valAx>
        <c:axId val="-140080568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00800240"/>
        <c:crosses val="autoZero"/>
        <c:crossBetween val="midCat"/>
      </c:valAx>
      <c:valAx>
        <c:axId val="-140080024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008056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LAS</a:t>
            </a:r>
            <a:r>
              <a:rPr lang="en-US" baseline="0"/>
              <a:t> FLORES</a:t>
            </a:r>
            <a:r>
              <a:rPr lang="en-US"/>
              <a:t> A PTE SALGUERO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'LAS FLORES'!$C$237:$N$237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xVal>
          <c:yVal>
            <c:numRef>
              <c:f>'LAS FLORES'!$C$247:$N$247</c:f>
              <c:numCache>
                <c:formatCode>General</c:formatCode>
                <c:ptCount val="12"/>
                <c:pt idx="0">
                  <c:v>4.5771137001375086</c:v>
                </c:pt>
                <c:pt idx="1">
                  <c:v>3.6154725481542207</c:v>
                </c:pt>
                <c:pt idx="2">
                  <c:v>3.3247438277871804</c:v>
                </c:pt>
                <c:pt idx="3">
                  <c:v>5.4865727741061985</c:v>
                </c:pt>
                <c:pt idx="4">
                  <c:v>19.337187195694945</c:v>
                </c:pt>
                <c:pt idx="5">
                  <c:v>15.393713014306115</c:v>
                </c:pt>
                <c:pt idx="6">
                  <c:v>8.177677083144701</c:v>
                </c:pt>
                <c:pt idx="7">
                  <c:v>7.6185833901311621</c:v>
                </c:pt>
                <c:pt idx="8">
                  <c:v>12.19569709026867</c:v>
                </c:pt>
                <c:pt idx="9">
                  <c:v>16.742992460112124</c:v>
                </c:pt>
                <c:pt idx="10">
                  <c:v>25.04739744700656</c:v>
                </c:pt>
                <c:pt idx="11">
                  <c:v>12.866609521884918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0793712"/>
        <c:axId val="-1400804048"/>
      </c:scatterChart>
      <c:valAx>
        <c:axId val="-140079371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00804048"/>
        <c:crosses val="autoZero"/>
        <c:crossBetween val="midCat"/>
      </c:valAx>
      <c:valAx>
        <c:axId val="-140080404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00793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LAS</a:t>
            </a:r>
            <a:r>
              <a:rPr lang="en-US" baseline="0"/>
              <a:t> FLORES</a:t>
            </a:r>
            <a:r>
              <a:rPr lang="en-US"/>
              <a:t> A CANTACLARO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'LAS FLORES'!$C$270:$N$270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xVal>
          <c:yVal>
            <c:numRef>
              <c:f>'LAS FLORES'!$C$280:$N$280</c:f>
              <c:numCache>
                <c:formatCode>General</c:formatCode>
                <c:ptCount val="12"/>
                <c:pt idx="0">
                  <c:v>0.24507228810356976</c:v>
                </c:pt>
                <c:pt idx="1">
                  <c:v>0.19358315916975788</c:v>
                </c:pt>
                <c:pt idx="2">
                  <c:v>0.17801667832930312</c:v>
                </c:pt>
                <c:pt idx="3">
                  <c:v>0.29376743329678723</c:v>
                </c:pt>
                <c:pt idx="4">
                  <c:v>1.0353705461574265</c:v>
                </c:pt>
                <c:pt idx="5">
                  <c:v>0.82422520347536088</c:v>
                </c:pt>
                <c:pt idx="6">
                  <c:v>0.43785716620458637</c:v>
                </c:pt>
                <c:pt idx="7">
                  <c:v>0.40792162612678878</c:v>
                </c:pt>
                <c:pt idx="8">
                  <c:v>0.65299391423035846</c:v>
                </c:pt>
                <c:pt idx="9">
                  <c:v>0.89646964019644571</c:v>
                </c:pt>
                <c:pt idx="10">
                  <c:v>1.3411121954853329</c:v>
                </c:pt>
                <c:pt idx="11">
                  <c:v>0.68891656232371568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0802960"/>
        <c:axId val="-1400799696"/>
      </c:scatterChart>
      <c:valAx>
        <c:axId val="-140080296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00799696"/>
        <c:crosses val="autoZero"/>
        <c:crossBetween val="midCat"/>
      </c:valAx>
      <c:valAx>
        <c:axId val="-140079969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00802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LAS</a:t>
            </a:r>
            <a:r>
              <a:rPr lang="en-US" baseline="0"/>
              <a:t> FLORES</a:t>
            </a:r>
            <a:r>
              <a:rPr lang="en-US"/>
              <a:t> A PTE CANOAS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'LAS FLORES'!$C$303:$N$303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xVal>
          <c:yVal>
            <c:numRef>
              <c:f>'LAS FLORES'!$C$313:$N$313</c:f>
              <c:numCache>
                <c:formatCode>General</c:formatCode>
                <c:ptCount val="12"/>
                <c:pt idx="0">
                  <c:v>11.719004563547307</c:v>
                </c:pt>
                <c:pt idx="1">
                  <c:v>9.2568684256033276</c:v>
                </c:pt>
                <c:pt idx="2">
                  <c:v>8.5125016862249172</c:v>
                </c:pt>
                <c:pt idx="3">
                  <c:v>14.047536414936184</c:v>
                </c:pt>
                <c:pt idx="4">
                  <c:v>49.509931331989762</c:v>
                </c:pt>
                <c:pt idx="5">
                  <c:v>39.413264533754379</c:v>
                </c:pt>
                <c:pt idx="6">
                  <c:v>20.937700335849179</c:v>
                </c:pt>
                <c:pt idx="7">
                  <c:v>19.506225837044539</c:v>
                </c:pt>
                <c:pt idx="8">
                  <c:v>31.225230400591844</c:v>
                </c:pt>
                <c:pt idx="9">
                  <c:v>42.867889657536239</c:v>
                </c:pt>
                <c:pt idx="10">
                  <c:v>64.130057546447802</c:v>
                </c:pt>
                <c:pt idx="11">
                  <c:v>32.942999799157413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0795344"/>
        <c:axId val="-1400806768"/>
      </c:scatterChart>
      <c:valAx>
        <c:axId val="-140079534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00806768"/>
        <c:crosses val="autoZero"/>
        <c:crossBetween val="midCat"/>
      </c:valAx>
      <c:valAx>
        <c:axId val="-140080676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00795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LAS</a:t>
            </a:r>
            <a:r>
              <a:rPr lang="en-US" baseline="0"/>
              <a:t> FLORES</a:t>
            </a:r>
            <a:r>
              <a:rPr lang="en-US"/>
              <a:t> A CALAMAR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'LAS FLORES'!$C$336:$N$336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xVal>
          <c:yVal>
            <c:numRef>
              <c:f>'LAS FLORES'!$C$346:$N$346</c:f>
              <c:numCache>
                <c:formatCode>General</c:formatCode>
                <c:ptCount val="12"/>
                <c:pt idx="0">
                  <c:v>2318.7972977337217</c:v>
                </c:pt>
                <c:pt idx="1">
                  <c:v>1831.6232726398289</c:v>
                </c:pt>
                <c:pt idx="2">
                  <c:v>1684.3381022626056</c:v>
                </c:pt>
                <c:pt idx="3">
                  <c:v>2779.5355230163177</c:v>
                </c:pt>
                <c:pt idx="4">
                  <c:v>9796.3521015004462</c:v>
                </c:pt>
                <c:pt idx="5">
                  <c:v>7798.5609443324674</c:v>
                </c:pt>
                <c:pt idx="6">
                  <c:v>4142.8674847131797</c:v>
                </c:pt>
                <c:pt idx="7">
                  <c:v>3859.6267724492891</c:v>
                </c:pt>
                <c:pt idx="8">
                  <c:v>6178.4240701830104</c:v>
                </c:pt>
                <c:pt idx="9">
                  <c:v>8482.1151965959907</c:v>
                </c:pt>
                <c:pt idx="10">
                  <c:v>12689.18390942232</c:v>
                </c:pt>
                <c:pt idx="11">
                  <c:v>6518.3129248996802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0808944"/>
        <c:axId val="-1400799152"/>
      </c:scatterChart>
      <c:valAx>
        <c:axId val="-140080894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00799152"/>
        <c:crosses val="autoZero"/>
        <c:crossBetween val="midCat"/>
      </c:valAx>
      <c:valAx>
        <c:axId val="-140079915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00808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HDA'!$C$295:$N$295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HDA'!$C$296:$N$296</c:f>
              <c:numCache>
                <c:formatCode>General</c:formatCode>
                <c:ptCount val="12"/>
                <c:pt idx="0">
                  <c:v>30.073976470588239</c:v>
                </c:pt>
                <c:pt idx="1">
                  <c:v>21.251011764705883</c:v>
                </c:pt>
                <c:pt idx="2">
                  <c:v>14.942117647058824</c:v>
                </c:pt>
                <c:pt idx="3">
                  <c:v>14.18315294117647</c:v>
                </c:pt>
                <c:pt idx="4">
                  <c:v>29.148988235294119</c:v>
                </c:pt>
                <c:pt idx="5">
                  <c:v>30.785505882352943</c:v>
                </c:pt>
                <c:pt idx="6">
                  <c:v>20.990117647058824</c:v>
                </c:pt>
                <c:pt idx="7">
                  <c:v>25.354164705882354</c:v>
                </c:pt>
                <c:pt idx="8">
                  <c:v>64.132517647058833</c:v>
                </c:pt>
                <c:pt idx="9">
                  <c:v>94.467388235294123</c:v>
                </c:pt>
                <c:pt idx="10">
                  <c:v>132.72395294117649</c:v>
                </c:pt>
                <c:pt idx="11">
                  <c:v>74.402258823529422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HDA'!$C$298:$N$298</c:f>
              <c:numCache>
                <c:formatCode>General</c:formatCode>
                <c:ptCount val="12"/>
                <c:pt idx="0">
                  <c:v>-8.0778368741355031</c:v>
                </c:pt>
                <c:pt idx="1">
                  <c:v>-5.7079982959190936</c:v>
                </c:pt>
                <c:pt idx="2">
                  <c:v>-4.0134363018181123</c:v>
                </c:pt>
                <c:pt idx="3">
                  <c:v>-3.8095792198210017</c:v>
                </c:pt>
                <c:pt idx="4">
                  <c:v>-7.8293860554515247</c:v>
                </c:pt>
                <c:pt idx="5">
                  <c:v>-8.2689528885077941</c:v>
                </c:pt>
                <c:pt idx="6">
                  <c:v>-5.6379224239825865</c:v>
                </c:pt>
                <c:pt idx="7">
                  <c:v>-6.8101006454659716</c:v>
                </c:pt>
                <c:pt idx="8">
                  <c:v>-17.225923428755834</c:v>
                </c:pt>
                <c:pt idx="9">
                  <c:v>-25.373836174827844</c:v>
                </c:pt>
                <c:pt idx="10">
                  <c:v>-35.649507214244693</c:v>
                </c:pt>
                <c:pt idx="11">
                  <c:v>-19.984364569529237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HDA'!$C$300:$N$300</c:f>
              <c:numCache>
                <c:formatCode>General</c:formatCode>
                <c:ptCount val="12"/>
                <c:pt idx="0">
                  <c:v>1.9383390868967851</c:v>
                </c:pt>
                <c:pt idx="1">
                  <c:v>1.3696780929491479</c:v>
                </c:pt>
                <c:pt idx="2">
                  <c:v>0.96305490910486957</c:v>
                </c:pt>
                <c:pt idx="3">
                  <c:v>0.91413783435668572</c:v>
                </c:pt>
                <c:pt idx="4">
                  <c:v>1.8787214020474361</c:v>
                </c:pt>
                <c:pt idx="5">
                  <c:v>1.9841988444732075</c:v>
                </c:pt>
                <c:pt idx="6">
                  <c:v>1.3528628485044596</c:v>
                </c:pt>
                <c:pt idx="7">
                  <c:v>1.6341360283065167</c:v>
                </c:pt>
                <c:pt idx="8">
                  <c:v>4.1334928162215352</c:v>
                </c:pt>
                <c:pt idx="9">
                  <c:v>6.0886471475630088</c:v>
                </c:pt>
                <c:pt idx="10">
                  <c:v>8.5543734465886505</c:v>
                </c:pt>
                <c:pt idx="11">
                  <c:v>4.7954019839078983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HDA'!$C$305:$N$305</c:f>
              <c:numCache>
                <c:formatCode>General</c:formatCode>
                <c:ptCount val="12"/>
                <c:pt idx="0">
                  <c:v>13.627712257930003</c:v>
                </c:pt>
                <c:pt idx="1">
                  <c:v>9.6296768005562168</c:v>
                </c:pt>
                <c:pt idx="2">
                  <c:v>6.7708665003910902</c:v>
                </c:pt>
                <c:pt idx="3">
                  <c:v>6.4269494717997961</c:v>
                </c:pt>
                <c:pt idx="4">
                  <c:v>13.208563379334365</c:v>
                </c:pt>
                <c:pt idx="5">
                  <c:v>13.950134472234341</c:v>
                </c:pt>
                <c:pt idx="6">
                  <c:v>9.5114553219779587</c:v>
                </c:pt>
                <c:pt idx="7">
                  <c:v>11.488978236377896</c:v>
                </c:pt>
                <c:pt idx="8">
                  <c:v>29.060988915964298</c:v>
                </c:pt>
                <c:pt idx="9">
                  <c:v>42.806922652472558</c:v>
                </c:pt>
                <c:pt idx="10">
                  <c:v>60.142490374902444</c:v>
                </c:pt>
                <c:pt idx="11">
                  <c:v>33.714616209090238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2177728"/>
        <c:axId val="-1452178272"/>
      </c:lineChart>
      <c:catAx>
        <c:axId val="-1452177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2178272"/>
        <c:crosses val="autoZero"/>
        <c:auto val="1"/>
        <c:lblAlgn val="ctr"/>
        <c:lblOffset val="100"/>
        <c:tickMarkSkip val="1"/>
        <c:noMultiLvlLbl val="0"/>
      </c:catAx>
      <c:valAx>
        <c:axId val="-145217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217772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LAS</a:t>
            </a:r>
            <a:r>
              <a:rPr lang="en-US" baseline="0"/>
              <a:t> FLORES</a:t>
            </a:r>
            <a:r>
              <a:rPr lang="en-US"/>
              <a:t> A PTO RICO HDA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'LAS FLORES'!$C$369:$N$369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xVal>
          <c:yVal>
            <c:numRef>
              <c:f>'LAS FLORES'!$C$379:$N$379</c:f>
              <c:numCache>
                <c:formatCode>General</c:formatCode>
                <c:ptCount val="12"/>
                <c:pt idx="0">
                  <c:v>6.3531933689958562</c:v>
                </c:pt>
                <c:pt idx="1">
                  <c:v>5.018401928278486</c:v>
                </c:pt>
                <c:pt idx="2">
                  <c:v>4.6148603299220721</c:v>
                </c:pt>
                <c:pt idx="3">
                  <c:v>7.6155542664184859</c:v>
                </c:pt>
                <c:pt idx="4">
                  <c:v>26.840689900936891</c:v>
                </c:pt>
                <c:pt idx="5">
                  <c:v>21.367010271948605</c:v>
                </c:pt>
                <c:pt idx="6">
                  <c:v>11.350900856332988</c:v>
                </c:pt>
                <c:pt idx="7">
                  <c:v>10.574859321032191</c:v>
                </c:pt>
                <c:pt idx="8">
                  <c:v>16.928052690028046</c:v>
                </c:pt>
                <c:pt idx="9">
                  <c:v>23.239857177141197</c:v>
                </c:pt>
                <c:pt idx="10">
                  <c:v>34.766660781475693</c:v>
                </c:pt>
                <c:pt idx="11">
                  <c:v>17.859302532389005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0796432"/>
        <c:axId val="-1400794800"/>
      </c:scatterChart>
      <c:valAx>
        <c:axId val="-140079643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00794800"/>
        <c:crosses val="autoZero"/>
        <c:crossBetween val="midCat"/>
      </c:valAx>
      <c:valAx>
        <c:axId val="-140079480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00796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LAS</a:t>
            </a:r>
            <a:r>
              <a:rPr lang="en-US" baseline="0"/>
              <a:t> FLORES</a:t>
            </a:r>
            <a:r>
              <a:rPr lang="en-US"/>
              <a:t> A FUNDACIÓN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'LAS FLORES'!$C$402:$N$402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xVal>
          <c:yVal>
            <c:numRef>
              <c:f>'LAS FLORES'!$C$412:$N$412</c:f>
              <c:numCache>
                <c:formatCode>General</c:formatCode>
                <c:ptCount val="12"/>
                <c:pt idx="0">
                  <c:v>6.2979488797942231</c:v>
                </c:pt>
                <c:pt idx="1">
                  <c:v>4.9747641802934819</c:v>
                </c:pt>
                <c:pt idx="2">
                  <c:v>4.5747315967234909</c:v>
                </c:pt>
                <c:pt idx="3">
                  <c:v>7.5493328591670164</c:v>
                </c:pt>
                <c:pt idx="4">
                  <c:v>26.607295430270707</c:v>
                </c:pt>
                <c:pt idx="5">
                  <c:v>21.181212437744414</c:v>
                </c:pt>
                <c:pt idx="6">
                  <c:v>11.252198568622577</c:v>
                </c:pt>
                <c:pt idx="7">
                  <c:v>10.482905138680286</c:v>
                </c:pt>
                <c:pt idx="8">
                  <c:v>16.780854018474507</c:v>
                </c:pt>
                <c:pt idx="9">
                  <c:v>23.037773915338477</c:v>
                </c:pt>
                <c:pt idx="10">
                  <c:v>34.46434566141464</c:v>
                </c:pt>
                <c:pt idx="11">
                  <c:v>17.704006134405258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0792080"/>
        <c:axId val="-1400808400"/>
      </c:scatterChart>
      <c:valAx>
        <c:axId val="-140079208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00808400"/>
        <c:crosses val="autoZero"/>
        <c:crossBetween val="midCat"/>
      </c:valAx>
      <c:valAx>
        <c:axId val="-140080840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00792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LAS</a:t>
            </a:r>
            <a:r>
              <a:rPr lang="en-US" baseline="0"/>
              <a:t> FLORES</a:t>
            </a:r>
            <a:r>
              <a:rPr lang="en-US"/>
              <a:t> A GANADERIA CARIBE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'LAS FLORES'!$C$435:$N$435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xVal>
          <c:yVal>
            <c:numRef>
              <c:f>'LAS FLORES'!$C$445:$N$445</c:f>
              <c:numCache>
                <c:formatCode>General</c:formatCode>
                <c:ptCount val="12"/>
                <c:pt idx="0">
                  <c:v>4.5612226206185289</c:v>
                </c:pt>
                <c:pt idx="1">
                  <c:v>3.602920148208447</c:v>
                </c:pt>
                <c:pt idx="2">
                  <c:v>3.3132007960844687</c:v>
                </c:pt>
                <c:pt idx="3">
                  <c:v>5.4675241836730244</c:v>
                </c:pt>
                <c:pt idx="4">
                  <c:v>19.270051266912805</c:v>
                </c:pt>
                <c:pt idx="5">
                  <c:v>15.340268259897821</c:v>
                </c:pt>
                <c:pt idx="6">
                  <c:v>8.1492853661539506</c:v>
                </c:pt>
                <c:pt idx="7">
                  <c:v>7.5921327659155313</c:v>
                </c:pt>
                <c:pt idx="8">
                  <c:v>12.153355386534059</c:v>
                </c:pt>
                <c:pt idx="9">
                  <c:v>16.684863201806539</c:v>
                </c:pt>
                <c:pt idx="10">
                  <c:v>24.9604364906812</c:v>
                </c:pt>
                <c:pt idx="11">
                  <c:v>12.821938506820164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00807856"/>
        <c:axId val="-1400790992"/>
      </c:scatterChart>
      <c:valAx>
        <c:axId val="-140080785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00790992"/>
        <c:crosses val="autoZero"/>
        <c:crossBetween val="midCat"/>
      </c:valAx>
      <c:valAx>
        <c:axId val="-140079099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00807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PTE SALGUERO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PTE SALGUERO</c:v>
          </c:tx>
          <c:dLbls>
            <c:delete val="1"/>
          </c:dLbls>
          <c:cat>
            <c:strRef>
              <c:f>'PTE SALGUERO'!$B$71:$M$71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SALGUERO'!$B$75:$M$75</c:f>
              <c:numCache>
                <c:formatCode>General</c:formatCode>
                <c:ptCount val="12"/>
                <c:pt idx="0">
                  <c:v>1.4368673415023974E-3</c:v>
                </c:pt>
                <c:pt idx="1">
                  <c:v>8.1832711774107621E-4</c:v>
                </c:pt>
                <c:pt idx="2">
                  <c:v>6.3558870538092704E-4</c:v>
                </c:pt>
                <c:pt idx="3">
                  <c:v>7.8769312733084705E-4</c:v>
                </c:pt>
                <c:pt idx="4">
                  <c:v>3.6228023441662225E-3</c:v>
                </c:pt>
                <c:pt idx="5">
                  <c:v>4.1369206180074582E-3</c:v>
                </c:pt>
                <c:pt idx="6">
                  <c:v>2.4587107085775176E-3</c:v>
                </c:pt>
                <c:pt idx="7">
                  <c:v>2.6638252530633991E-3</c:v>
                </c:pt>
                <c:pt idx="8">
                  <c:v>5.0133191262653172E-3</c:v>
                </c:pt>
                <c:pt idx="9">
                  <c:v>7.5919019712306869E-3</c:v>
                </c:pt>
                <c:pt idx="10">
                  <c:v>7.6718167288225897E-3</c:v>
                </c:pt>
                <c:pt idx="11">
                  <c:v>3.7959509856153434E-3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00785552"/>
        <c:axId val="-1400781200"/>
      </c:lineChart>
      <c:catAx>
        <c:axId val="-140078555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400781200"/>
        <c:crossesAt val="0"/>
        <c:auto val="0"/>
        <c:lblAlgn val="ctr"/>
        <c:lblOffset val="100"/>
        <c:noMultiLvlLbl val="0"/>
      </c:catAx>
      <c:valAx>
        <c:axId val="-140078120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ESPECIFICO (m3/s/Km2)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400785552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SALGUERO'!$C$118:$N$118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SALGUERO'!$C$119:$N$119</c:f>
              <c:numCache>
                <c:formatCode>General</c:formatCode>
                <c:ptCount val="12"/>
                <c:pt idx="0">
                  <c:v>0.61066862013851897</c:v>
                </c:pt>
                <c:pt idx="1">
                  <c:v>0.3477890250399574</c:v>
                </c:pt>
                <c:pt idx="2">
                  <c:v>0.27012519978689398</c:v>
                </c:pt>
                <c:pt idx="3">
                  <c:v>0.33476957911561001</c:v>
                </c:pt>
                <c:pt idx="4">
                  <c:v>1.5396909962706447</c:v>
                </c:pt>
                <c:pt idx="5">
                  <c:v>1.7581912626531699</c:v>
                </c:pt>
                <c:pt idx="6">
                  <c:v>1.0449520511454449</c:v>
                </c:pt>
                <c:pt idx="7">
                  <c:v>1.1321257325519447</c:v>
                </c:pt>
                <c:pt idx="8">
                  <c:v>2.1306606286627598</c:v>
                </c:pt>
                <c:pt idx="9">
                  <c:v>3.2265583377730422</c:v>
                </c:pt>
                <c:pt idx="10">
                  <c:v>3.2605221097496004</c:v>
                </c:pt>
                <c:pt idx="11">
                  <c:v>1.6132791688865211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SALGUERO'!$C$121:$N$121</c:f>
              <c:numCache>
                <c:formatCode>General</c:formatCode>
                <c:ptCount val="12"/>
                <c:pt idx="0">
                  <c:v>0.61329106335095551</c:v>
                </c:pt>
                <c:pt idx="1">
                  <c:v>0.34928256333224605</c:v>
                </c:pt>
                <c:pt idx="2">
                  <c:v>0.27128522008813122</c:v>
                </c:pt>
                <c:pt idx="3">
                  <c:v>0.33620720695750378</c:v>
                </c:pt>
                <c:pt idx="4">
                  <c:v>1.5463030147521308</c:v>
                </c:pt>
                <c:pt idx="5">
                  <c:v>1.7657416043456318</c:v>
                </c:pt>
                <c:pt idx="6">
                  <c:v>1.0494394725119243</c:v>
                </c:pt>
                <c:pt idx="7">
                  <c:v>1.1369875108471552</c:v>
                </c:pt>
                <c:pt idx="8">
                  <c:v>2.1398104954143462</c:v>
                </c:pt>
                <c:pt idx="9">
                  <c:v>3.2404144059143922</c:v>
                </c:pt>
                <c:pt idx="10">
                  <c:v>3.2745240312398067</c:v>
                </c:pt>
                <c:pt idx="11">
                  <c:v>1.6202072029571961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SALGUERO'!$C$123:$N$123</c:f>
              <c:numCache>
                <c:formatCode>General</c:formatCode>
                <c:ptCount val="12"/>
                <c:pt idx="0">
                  <c:v>0.60807950455516313</c:v>
                </c:pt>
                <c:pt idx="1">
                  <c:v>0.34631446755533207</c:v>
                </c:pt>
                <c:pt idx="2">
                  <c:v>0.26897992174056717</c:v>
                </c:pt>
                <c:pt idx="3">
                  <c:v>0.33335022153682187</c:v>
                </c:pt>
                <c:pt idx="4">
                  <c:v>1.533163007406418</c:v>
                </c:pt>
                <c:pt idx="5">
                  <c:v>1.7507368753692405</c:v>
                </c:pt>
                <c:pt idx="6">
                  <c:v>1.0405216587030321</c:v>
                </c:pt>
                <c:pt idx="7">
                  <c:v>1.1273257407400132</c:v>
                </c:pt>
                <c:pt idx="8">
                  <c:v>2.1216270440727047</c:v>
                </c:pt>
                <c:pt idx="9">
                  <c:v>3.2128783611090377</c:v>
                </c:pt>
                <c:pt idx="10">
                  <c:v>3.2466981333312379</c:v>
                </c:pt>
                <c:pt idx="11">
                  <c:v>1.6064391805545188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SALGUERO'!$C$126:$N$126</c:f>
              <c:numCache>
                <c:formatCode>General</c:formatCode>
                <c:ptCount val="12"/>
                <c:pt idx="0">
                  <c:v>0.85266140375461408</c:v>
                </c:pt>
                <c:pt idx="1">
                  <c:v>0.4856091643185344</c:v>
                </c:pt>
                <c:pt idx="2">
                  <c:v>0.37716909702604917</c:v>
                </c:pt>
                <c:pt idx="3">
                  <c:v>0.46743043583655797</c:v>
                </c:pt>
                <c:pt idx="4">
                  <c:v>2.1498322378685115</c:v>
                </c:pt>
                <c:pt idx="5">
                  <c:v>2.4549187245660282</c:v>
                </c:pt>
                <c:pt idx="6">
                  <c:v>1.4590405555534092</c:v>
                </c:pt>
                <c:pt idx="7">
                  <c:v>1.5807589984327293</c:v>
                </c:pt>
                <c:pt idx="8">
                  <c:v>2.9749884350503963</c:v>
                </c:pt>
                <c:pt idx="9">
                  <c:v>4.5051631455332783</c:v>
                </c:pt>
                <c:pt idx="10">
                  <c:v>4.5525859154862598</c:v>
                </c:pt>
                <c:pt idx="11">
                  <c:v>2.2525815727666392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0780112"/>
        <c:axId val="-1400789360"/>
      </c:lineChart>
      <c:catAx>
        <c:axId val="-1400780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00789360"/>
        <c:crosses val="autoZero"/>
        <c:auto val="1"/>
        <c:lblAlgn val="ctr"/>
        <c:lblOffset val="100"/>
        <c:tickMarkSkip val="1"/>
        <c:noMultiLvlLbl val="0"/>
      </c:catAx>
      <c:valAx>
        <c:axId val="-140078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0078011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SALGUERO'!$C$151:$N$151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SALGUERO'!$C$152:$N$152</c:f>
              <c:numCache>
                <c:formatCode>General</c:formatCode>
                <c:ptCount val="12"/>
                <c:pt idx="0">
                  <c:v>234.98815876398507</c:v>
                </c:pt>
                <c:pt idx="1">
                  <c:v>133.83085348961109</c:v>
                </c:pt>
                <c:pt idx="2">
                  <c:v>103.94544805540757</c:v>
                </c:pt>
                <c:pt idx="3">
                  <c:v>128.82090942994137</c:v>
                </c:pt>
                <c:pt idx="4">
                  <c:v>592.48034096963238</c:v>
                </c:pt>
                <c:pt idx="5">
                  <c:v>676.5602717101757</c:v>
                </c:pt>
                <c:pt idx="6">
                  <c:v>402.1024667021843</c:v>
                </c:pt>
                <c:pt idx="7">
                  <c:v>435.64730953649439</c:v>
                </c:pt>
                <c:pt idx="8">
                  <c:v>819.88823654768248</c:v>
                </c:pt>
                <c:pt idx="9">
                  <c:v>1241.594832179009</c:v>
                </c:pt>
                <c:pt idx="10">
                  <c:v>1254.6642514651039</c:v>
                </c:pt>
                <c:pt idx="11">
                  <c:v>620.79741608950451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SALGUERO'!$C$154:$N$154</c:f>
              <c:numCache>
                <c:formatCode>General</c:formatCode>
                <c:ptCount val="12"/>
                <c:pt idx="0">
                  <c:v>-2.3930833781045346</c:v>
                </c:pt>
                <c:pt idx="1">
                  <c:v>-1.3629128916457418</c:v>
                </c:pt>
                <c:pt idx="2">
                  <c:v>-1.0585645050347461</c:v>
                </c:pt>
                <c:pt idx="3">
                  <c:v>-1.3118923895170762</c:v>
                </c:pt>
                <c:pt idx="4">
                  <c:v>-6.033728947390002</c:v>
                </c:pt>
                <c:pt idx="5">
                  <c:v>-6.8899860700710835</c:v>
                </c:pt>
                <c:pt idx="6">
                  <c:v>-4.0949498665007154</c:v>
                </c:pt>
                <c:pt idx="7">
                  <c:v>-4.4365654024926489</c:v>
                </c:pt>
                <c:pt idx="8">
                  <c:v>-8.3496160874911656</c:v>
                </c:pt>
                <c:pt idx="9">
                  <c:v>-12.64421139710405</c:v>
                </c:pt>
                <c:pt idx="10">
                  <c:v>-12.777308359178829</c:v>
                </c:pt>
                <c:pt idx="11">
                  <c:v>-6.3221056985520248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SALGUERO'!$C$156:$N$156</c:f>
              <c:numCache>
                <c:formatCode>General</c:formatCode>
                <c:ptCount val="12"/>
                <c:pt idx="0">
                  <c:v>8.3490813723681594</c:v>
                </c:pt>
                <c:pt idx="1">
                  <c:v>4.754982939546716</c:v>
                </c:pt>
                <c:pt idx="2">
                  <c:v>3.6931605773953335</c:v>
                </c:pt>
                <c:pt idx="3">
                  <c:v>4.5769806485155069</c:v>
                </c:pt>
                <c:pt idx="4">
                  <c:v>21.050705721951605</c:v>
                </c:pt>
                <c:pt idx="5">
                  <c:v>24.038048519257973</c:v>
                </c:pt>
                <c:pt idx="6">
                  <c:v>14.286618662765687</c:v>
                </c:pt>
                <c:pt idx="7">
                  <c:v>15.478460089670298</c:v>
                </c:pt>
                <c:pt idx="8">
                  <c:v>29.130461888759502</c:v>
                </c:pt>
                <c:pt idx="9">
                  <c:v>44.11361125556035</c:v>
                </c:pt>
                <c:pt idx="10">
                  <c:v>44.577965058250463</c:v>
                </c:pt>
                <c:pt idx="11">
                  <c:v>22.056805627780175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SALGUERO'!$C$159:$N$159</c:f>
              <c:numCache>
                <c:formatCode>General</c:formatCode>
                <c:ptCount val="12"/>
                <c:pt idx="0">
                  <c:v>1434.0659431051176</c:v>
                </c:pt>
                <c:pt idx="1">
                  <c:v>816.73166058934396</c:v>
                </c:pt>
                <c:pt idx="2">
                  <c:v>634.34952544471832</c:v>
                </c:pt>
                <c:pt idx="3">
                  <c:v>786.15739595139655</c:v>
                </c:pt>
                <c:pt idx="4">
                  <c:v>3615.7391224007415</c:v>
                </c:pt>
                <c:pt idx="5">
                  <c:v>4128.8550419767289</c:v>
                </c:pt>
                <c:pt idx="6">
                  <c:v>2453.9170661587386</c:v>
                </c:pt>
                <c:pt idx="7">
                  <c:v>2658.6317076476043</c:v>
                </c:pt>
                <c:pt idx="8">
                  <c:v>5003.5448737927909</c:v>
                </c:pt>
                <c:pt idx="9">
                  <c:v>7577.100366795672</c:v>
                </c:pt>
                <c:pt idx="10">
                  <c:v>7656.8593180251</c:v>
                </c:pt>
                <c:pt idx="11">
                  <c:v>3788.550183397836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0779024"/>
        <c:axId val="-1400788272"/>
      </c:lineChart>
      <c:catAx>
        <c:axId val="-1400779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00788272"/>
        <c:crosses val="autoZero"/>
        <c:auto val="1"/>
        <c:lblAlgn val="ctr"/>
        <c:lblOffset val="100"/>
        <c:tickMarkSkip val="1"/>
        <c:noMultiLvlLbl val="0"/>
      </c:catAx>
      <c:valAx>
        <c:axId val="-140078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007790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 SALGUERO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SALGUERO'!$C$184:$N$184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SALGUERO'!$C$185:$N$185</c:f>
              <c:numCache>
                <c:formatCode>General</c:formatCode>
                <c:ptCount val="12"/>
                <c:pt idx="0">
                  <c:v>354.57719072988812</c:v>
                </c:pt>
                <c:pt idx="1">
                  <c:v>201.93940117208311</c:v>
                </c:pt>
                <c:pt idx="2">
                  <c:v>156.84486041555675</c:v>
                </c:pt>
                <c:pt idx="3">
                  <c:v>194.37982072456046</c:v>
                </c:pt>
                <c:pt idx="4">
                  <c:v>894.00255727224294</c:v>
                </c:pt>
                <c:pt idx="5">
                  <c:v>1020.8720378263185</c:v>
                </c:pt>
                <c:pt idx="6">
                  <c:v>606.73850026638263</c:v>
                </c:pt>
                <c:pt idx="7">
                  <c:v>657.3548215237081</c:v>
                </c:pt>
                <c:pt idx="8">
                  <c:v>1237.1417741076186</c:v>
                </c:pt>
                <c:pt idx="9">
                  <c:v>1873.461241342568</c:v>
                </c:pt>
                <c:pt idx="10">
                  <c:v>1893.1818859882792</c:v>
                </c:pt>
                <c:pt idx="11">
                  <c:v>936.73062067128399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SALGUERO'!$C$187:$N$187</c:f>
              <c:numCache>
                <c:formatCode>General</c:formatCode>
                <c:ptCount val="12"/>
                <c:pt idx="0">
                  <c:v>-1.3083653703289357</c:v>
                </c:pt>
                <c:pt idx="1">
                  <c:v>-0.74514245785140731</c:v>
                </c:pt>
                <c:pt idx="2">
                  <c:v>-0.5787467136827662</c:v>
                </c:pt>
                <c:pt idx="3">
                  <c:v>-0.71724812756074585</c:v>
                </c:pt>
                <c:pt idx="4">
                  <c:v>-3.2988077561130007</c:v>
                </c:pt>
                <c:pt idx="5">
                  <c:v>-3.7669473862084488</c:v>
                </c:pt>
                <c:pt idx="6">
                  <c:v>-2.2388232050678676</c:v>
                </c:pt>
                <c:pt idx="7">
                  <c:v>-2.4255939383183831</c:v>
                </c:pt>
                <c:pt idx="8">
                  <c:v>-4.5649677919151967</c:v>
                </c:pt>
                <c:pt idx="9">
                  <c:v>-6.912942724207392</c:v>
                </c:pt>
                <c:pt idx="10">
                  <c:v>-6.9857105423569434</c:v>
                </c:pt>
                <c:pt idx="11">
                  <c:v>-3.456471362103696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SALGUERO'!$C$189:$N$189</c:f>
              <c:numCache>
                <c:formatCode>General</c:formatCode>
                <c:ptCount val="12"/>
                <c:pt idx="0">
                  <c:v>8.390825574536283</c:v>
                </c:pt>
                <c:pt idx="1">
                  <c:v>4.7787571681452468</c:v>
                </c:pt>
                <c:pt idx="2">
                  <c:v>3.7116258473940622</c:v>
                </c:pt>
                <c:pt idx="3">
                  <c:v>4.5998648913429339</c:v>
                </c:pt>
                <c:pt idx="4">
                  <c:v>21.155956213143018</c:v>
                </c:pt>
                <c:pt idx="5">
                  <c:v>24.158235293390518</c:v>
                </c:pt>
                <c:pt idx="6">
                  <c:v>14.358049694655152</c:v>
                </c:pt>
                <c:pt idx="7">
                  <c:v>15.555850156722808</c:v>
                </c:pt>
                <c:pt idx="8">
                  <c:v>29.276109994952325</c:v>
                </c:pt>
                <c:pt idx="9">
                  <c:v>44.334172946660004</c:v>
                </c:pt>
                <c:pt idx="10">
                  <c:v>44.800848451361688</c:v>
                </c:pt>
                <c:pt idx="11">
                  <c:v>22.167086473330002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SALGUERO'!$C$192:$N$192</c:f>
              <c:numCache>
                <c:formatCode>General</c:formatCode>
                <c:ptCount val="12"/>
                <c:pt idx="0">
                  <c:v>2741.6189331120768</c:v>
                </c:pt>
                <c:pt idx="1">
                  <c:v>1561.4114502262328</c:v>
                </c:pt>
                <c:pt idx="2">
                  <c:v>1212.7368880988906</c:v>
                </c:pt>
                <c:pt idx="3">
                  <c:v>1502.9601752340398</c:v>
                </c:pt>
                <c:pt idx="4">
                  <c:v>6912.4986077723843</c:v>
                </c:pt>
                <c:pt idx="5">
                  <c:v>7893.4634837283184</c:v>
                </c:pt>
                <c:pt idx="6">
                  <c:v>4691.3501580690527</c:v>
                </c:pt>
                <c:pt idx="7">
                  <c:v>5082.7195645385182</c:v>
                </c:pt>
                <c:pt idx="8">
                  <c:v>9565.6782204614919</c:v>
                </c:pt>
                <c:pt idx="9">
                  <c:v>14485.750758934777</c:v>
                </c:pt>
                <c:pt idx="10">
                  <c:v>14638.232345870932</c:v>
                </c:pt>
                <c:pt idx="11">
                  <c:v>7242.8753794673885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0786640"/>
        <c:axId val="-1400780656"/>
      </c:lineChart>
      <c:catAx>
        <c:axId val="-140078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00780656"/>
        <c:crosses val="autoZero"/>
        <c:auto val="1"/>
        <c:lblAlgn val="ctr"/>
        <c:lblOffset val="100"/>
        <c:tickMarkSkip val="1"/>
        <c:noMultiLvlLbl val="0"/>
      </c:catAx>
      <c:valAx>
        <c:axId val="-140078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007866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SALGUERO'!$C$217:$N$217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SALGUERO'!$C$218:$N$218</c:f>
              <c:numCache>
                <c:formatCode>General</c:formatCode>
                <c:ptCount val="12"/>
                <c:pt idx="0">
                  <c:v>0.68107511987213631</c:v>
                </c:pt>
                <c:pt idx="1">
                  <c:v>0.38788705380927008</c:v>
                </c:pt>
                <c:pt idx="2">
                  <c:v>0.3012690463505594</c:v>
                </c:pt>
                <c:pt idx="3">
                  <c:v>0.37336654235482147</c:v>
                </c:pt>
                <c:pt idx="4">
                  <c:v>1.7172083111347893</c:v>
                </c:pt>
                <c:pt idx="5">
                  <c:v>1.9609003729355352</c:v>
                </c:pt>
                <c:pt idx="6">
                  <c:v>1.1654288758657432</c:v>
                </c:pt>
                <c:pt idx="7">
                  <c:v>1.2626531699520509</c:v>
                </c:pt>
                <c:pt idx="8">
                  <c:v>2.3763132658497601</c:v>
                </c:pt>
                <c:pt idx="9">
                  <c:v>3.5985615343633452</c:v>
                </c:pt>
                <c:pt idx="10">
                  <c:v>3.636441129461907</c:v>
                </c:pt>
                <c:pt idx="11">
                  <c:v>1.7992807671816726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SALGUERO'!$C$220:$N$220</c:f>
              <c:numCache>
                <c:formatCode>General</c:formatCode>
                <c:ptCount val="12"/>
                <c:pt idx="0">
                  <c:v>0.68471779599246207</c:v>
                </c:pt>
                <c:pt idx="1">
                  <c:v>0.38996163687223645</c:v>
                </c:pt>
                <c:pt idx="2">
                  <c:v>0.30288035988839718</c:v>
                </c:pt>
                <c:pt idx="3">
                  <c:v>0.37536346361692807</c:v>
                </c:pt>
                <c:pt idx="4">
                  <c:v>1.7263926632364632</c:v>
                </c:pt>
                <c:pt idx="5">
                  <c:v>1.9713880926516378</c:v>
                </c:pt>
                <c:pt idx="6">
                  <c:v>1.1716620795347468</c:v>
                </c:pt>
                <c:pt idx="7">
                  <c:v>1.2694063700268112</c:v>
                </c:pt>
                <c:pt idx="8">
                  <c:v>2.3890227883904589</c:v>
                </c:pt>
                <c:pt idx="9">
                  <c:v>3.6178081545764122</c:v>
                </c:pt>
                <c:pt idx="10">
                  <c:v>3.6558903456772165</c:v>
                </c:pt>
                <c:pt idx="11">
                  <c:v>1.8089040772882061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SALGUERO'!$C$222:$N$222</c:f>
              <c:numCache>
                <c:formatCode>General</c:formatCode>
                <c:ptCount val="12"/>
                <c:pt idx="0">
                  <c:v>0.67748990876802984</c:v>
                </c:pt>
                <c:pt idx="1">
                  <c:v>0.38584519831950087</c:v>
                </c:pt>
                <c:pt idx="2">
                  <c:v>0.29968315208018526</c:v>
                </c:pt>
                <c:pt idx="3">
                  <c:v>0.37140112351261845</c:v>
                </c:pt>
                <c:pt idx="4">
                  <c:v>1.7081688467269567</c:v>
                </c:pt>
                <c:pt idx="5">
                  <c:v>1.9505781021815911</c:v>
                </c:pt>
                <c:pt idx="6">
                  <c:v>1.1592940040654274</c:v>
                </c:pt>
                <c:pt idx="7">
                  <c:v>1.2560065049462918</c:v>
                </c:pt>
                <c:pt idx="8">
                  <c:v>2.3638042423089214</c:v>
                </c:pt>
                <c:pt idx="9">
                  <c:v>3.5796185390969315</c:v>
                </c:pt>
                <c:pt idx="10">
                  <c:v>3.6172987342453204</c:v>
                </c:pt>
                <c:pt idx="11">
                  <c:v>1.7898092695484658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SALGUERO'!$C$225:$N$225</c:f>
              <c:numCache>
                <c:formatCode>General</c:formatCode>
                <c:ptCount val="12"/>
                <c:pt idx="0">
                  <c:v>2.2084957309640236</c:v>
                </c:pt>
                <c:pt idx="1">
                  <c:v>1.2577862227514793</c:v>
                </c:pt>
                <c:pt idx="2">
                  <c:v>0.97691338785319981</c:v>
                </c:pt>
                <c:pt idx="3">
                  <c:v>1.2107011265221759</c:v>
                </c:pt>
                <c:pt idx="4">
                  <c:v>5.5683244236393614</c:v>
                </c:pt>
                <c:pt idx="5">
                  <c:v>6.3585351690528888</c:v>
                </c:pt>
                <c:pt idx="6">
                  <c:v>3.7790907669258318</c:v>
                </c:pt>
                <c:pt idx="7">
                  <c:v>4.0943561938524722</c:v>
                </c:pt>
                <c:pt idx="8">
                  <c:v>7.705578356830352</c:v>
                </c:pt>
                <c:pt idx="9">
                  <c:v>11.668915152479546</c:v>
                </c:pt>
                <c:pt idx="10">
                  <c:v>11.791745838295119</c:v>
                </c:pt>
                <c:pt idx="11">
                  <c:v>5.8344575762397728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0784464"/>
        <c:axId val="-1400783920"/>
      </c:lineChart>
      <c:catAx>
        <c:axId val="-1400784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00783920"/>
        <c:crosses val="autoZero"/>
        <c:auto val="1"/>
        <c:lblAlgn val="ctr"/>
        <c:lblOffset val="100"/>
        <c:tickMarkSkip val="1"/>
        <c:noMultiLvlLbl val="0"/>
      </c:catAx>
      <c:valAx>
        <c:axId val="-140078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0078446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SALGUERO'!$C$250:$N$250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SALGUERO'!$C$251:$N$251</c:f>
              <c:numCache>
                <c:formatCode>General</c:formatCode>
                <c:ptCount val="12"/>
                <c:pt idx="0">
                  <c:v>0.53595151838039423</c:v>
                </c:pt>
                <c:pt idx="1">
                  <c:v>0.30523601491742142</c:v>
                </c:pt>
                <c:pt idx="2">
                  <c:v>0.23707458710708579</c:v>
                </c:pt>
                <c:pt idx="3">
                  <c:v>0.29380953649440594</c:v>
                </c:pt>
                <c:pt idx="4">
                  <c:v>1.3513052743740011</c:v>
                </c:pt>
                <c:pt idx="5">
                  <c:v>1.5430713905167821</c:v>
                </c:pt>
                <c:pt idx="6">
                  <c:v>0.91709909429941394</c:v>
                </c:pt>
                <c:pt idx="7">
                  <c:v>0.99360681939264783</c:v>
                </c:pt>
                <c:pt idx="8">
                  <c:v>1.8699680340969633</c:v>
                </c:pt>
                <c:pt idx="9">
                  <c:v>2.8317794352690462</c:v>
                </c:pt>
                <c:pt idx="10">
                  <c:v>2.8615876398508258</c:v>
                </c:pt>
                <c:pt idx="11">
                  <c:v>1.4158897176345231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SALGUERO'!$C$253:$N$253</c:f>
              <c:numCache>
                <c:formatCode>General</c:formatCode>
                <c:ptCount val="12"/>
                <c:pt idx="0">
                  <c:v>0.53772224652832057</c:v>
                </c:pt>
                <c:pt idx="1">
                  <c:v>0.30624448300611806</c:v>
                </c:pt>
                <c:pt idx="2">
                  <c:v>0.2378578569181633</c:v>
                </c:pt>
                <c:pt idx="3">
                  <c:v>0.29478025268525099</c:v>
                </c:pt>
                <c:pt idx="4">
                  <c:v>1.3557698466416683</c:v>
                </c:pt>
                <c:pt idx="5">
                  <c:v>1.5481695381136109</c:v>
                </c:pt>
                <c:pt idx="6">
                  <c:v>0.9201290944487206</c:v>
                </c:pt>
                <c:pt idx="7">
                  <c:v>0.99688959311887382</c:v>
                </c:pt>
                <c:pt idx="8">
                  <c:v>1.8761462142497205</c:v>
                </c:pt>
                <c:pt idx="9">
                  <c:v>2.8411353403887905</c:v>
                </c:pt>
                <c:pt idx="10">
                  <c:v>2.8710420281823565</c:v>
                </c:pt>
                <c:pt idx="11">
                  <c:v>1.4205676701943952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SALGUERO'!$C$255:$N$255</c:f>
              <c:numCache>
                <c:formatCode>General</c:formatCode>
                <c:ptCount val="12"/>
                <c:pt idx="0">
                  <c:v>0.53419815761893774</c:v>
                </c:pt>
                <c:pt idx="1">
                  <c:v>0.30423743793203128</c:v>
                </c:pt>
                <c:pt idx="2">
                  <c:v>0.23629899964382381</c:v>
                </c:pt>
                <c:pt idx="3">
                  <c:v>0.29284834113444547</c:v>
                </c:pt>
                <c:pt idx="4">
                  <c:v>1.3468844908449302</c:v>
                </c:pt>
                <c:pt idx="5">
                  <c:v>1.5380232457957181</c:v>
                </c:pt>
                <c:pt idx="6">
                  <c:v>0.91409881253666958</c:v>
                </c:pt>
                <c:pt idx="7">
                  <c:v>0.99035624326833105</c:v>
                </c:pt>
                <c:pt idx="8">
                  <c:v>1.8638504498309991</c:v>
                </c:pt>
                <c:pt idx="9">
                  <c:v>2.8225152933147433</c:v>
                </c:pt>
                <c:pt idx="10">
                  <c:v>2.8522259806127934</c:v>
                </c:pt>
                <c:pt idx="11">
                  <c:v>1.4112576466573716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SALGUERO'!$C$258:$N$258</c:f>
              <c:numCache>
                <c:formatCode>General</c:formatCode>
                <c:ptCount val="12"/>
                <c:pt idx="0">
                  <c:v>0.70519855241880003</c:v>
                </c:pt>
                <c:pt idx="1">
                  <c:v>0.4016258719003622</c:v>
                </c:pt>
                <c:pt idx="2">
                  <c:v>0.3119398861830287</c:v>
                </c:pt>
                <c:pt idx="3">
                  <c:v>0.38659104922180043</c:v>
                </c:pt>
                <c:pt idx="4">
                  <c:v>1.7780312037255617</c:v>
                </c:pt>
                <c:pt idx="5">
                  <c:v>2.0303547495483802</c:v>
                </c:pt>
                <c:pt idx="6">
                  <c:v>1.2067079419402158</c:v>
                </c:pt>
                <c:pt idx="7">
                  <c:v>1.3073758850923247</c:v>
                </c:pt>
                <c:pt idx="8">
                  <c:v>2.4604814157437551</c:v>
                </c:pt>
                <c:pt idx="9">
                  <c:v>3.7260212725131256</c:v>
                </c:pt>
                <c:pt idx="10">
                  <c:v>3.7652425490658956</c:v>
                </c:pt>
                <c:pt idx="11">
                  <c:v>1.8630106362565628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0782288"/>
        <c:axId val="-1400777936"/>
      </c:lineChart>
      <c:catAx>
        <c:axId val="-140078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00777936"/>
        <c:crosses val="autoZero"/>
        <c:auto val="1"/>
        <c:lblAlgn val="ctr"/>
        <c:lblOffset val="100"/>
        <c:tickMarkSkip val="1"/>
        <c:noMultiLvlLbl val="0"/>
      </c:catAx>
      <c:valAx>
        <c:axId val="-140077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0078228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SALGUERO'!$C$283:$N$283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SALGUERO'!$C$284:$N$284</c:f>
              <c:numCache>
                <c:formatCode>General</c:formatCode>
                <c:ptCount val="12"/>
                <c:pt idx="0">
                  <c:v>0.15230793819925414</c:v>
                </c:pt>
                <c:pt idx="1">
                  <c:v>8.6742674480554074E-2</c:v>
                </c:pt>
                <c:pt idx="2">
                  <c:v>6.7372402770378273E-2</c:v>
                </c:pt>
                <c:pt idx="3">
                  <c:v>8.349547149706979E-2</c:v>
                </c:pt>
                <c:pt idx="4">
                  <c:v>0.38401704848161961</c:v>
                </c:pt>
                <c:pt idx="5">
                  <c:v>0.4385135855087906</c:v>
                </c:pt>
                <c:pt idx="6">
                  <c:v>0.26062333510921687</c:v>
                </c:pt>
                <c:pt idx="7">
                  <c:v>0.2823654768247203</c:v>
                </c:pt>
                <c:pt idx="8">
                  <c:v>0.53141182738412363</c:v>
                </c:pt>
                <c:pt idx="9">
                  <c:v>0.80474160895045288</c:v>
                </c:pt>
                <c:pt idx="10">
                  <c:v>0.81321257325519447</c:v>
                </c:pt>
                <c:pt idx="11">
                  <c:v>0.40237080447522644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SALGUERO'!$C$286:$N$286</c:f>
              <c:numCache>
                <c:formatCode>General</c:formatCode>
                <c:ptCount val="12"/>
                <c:pt idx="0">
                  <c:v>0.1523484296191821</c:v>
                </c:pt>
                <c:pt idx="1">
                  <c:v>8.6765735222493034E-2</c:v>
                </c:pt>
                <c:pt idx="2">
                  <c:v>6.7390313880491007E-2</c:v>
                </c:pt>
                <c:pt idx="3">
                  <c:v>8.3517668962536415E-2</c:v>
                </c:pt>
                <c:pt idx="4">
                  <c:v>0.38411914030791183</c:v>
                </c:pt>
                <c:pt idx="5">
                  <c:v>0.43863016536631405</c:v>
                </c:pt>
                <c:pt idx="6">
                  <c:v>0.26069262242956076</c:v>
                </c:pt>
                <c:pt idx="7">
                  <c:v>0.28244054434405286</c:v>
                </c:pt>
                <c:pt idx="8">
                  <c:v>0.53155310445550741</c:v>
                </c:pt>
                <c:pt idx="9">
                  <c:v>0.80495555138055064</c:v>
                </c:pt>
                <c:pt idx="10">
                  <c:v>0.81342876771087214</c:v>
                </c:pt>
                <c:pt idx="11">
                  <c:v>0.40247777569027532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SALGUERO'!$C$288:$N$288</c:f>
              <c:numCache>
                <c:formatCode>General</c:formatCode>
                <c:ptCount val="12"/>
                <c:pt idx="0">
                  <c:v>0.15226747904609186</c:v>
                </c:pt>
                <c:pt idx="1">
                  <c:v>8.6719632115238088E-2</c:v>
                </c:pt>
                <c:pt idx="2">
                  <c:v>6.735450593325458E-2</c:v>
                </c:pt>
                <c:pt idx="3">
                  <c:v>8.3473291720299145E-2</c:v>
                </c:pt>
                <c:pt idx="4">
                  <c:v>0.38391503801016857</c:v>
                </c:pt>
                <c:pt idx="5">
                  <c:v>0.43839709855131748</c:v>
                </c:pt>
                <c:pt idx="6">
                  <c:v>0.26055410300248943</c:v>
                </c:pt>
                <c:pt idx="7">
                  <c:v>0.28229046912512396</c:v>
                </c:pt>
                <c:pt idx="8">
                  <c:v>0.53127066289348335</c:v>
                </c:pt>
                <c:pt idx="9">
                  <c:v>0.80452783700660324</c:v>
                </c:pt>
                <c:pt idx="10">
                  <c:v>0.81299655108035707</c:v>
                </c:pt>
                <c:pt idx="11">
                  <c:v>0.40226391850330162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SALGUERO'!$C$291:$N$291</c:f>
              <c:numCache>
                <c:formatCode>General</c:formatCode>
                <c:ptCount val="12"/>
                <c:pt idx="0">
                  <c:v>0.29353442318371353</c:v>
                </c:pt>
                <c:pt idx="1">
                  <c:v>0.1671742209900571</c:v>
                </c:pt>
                <c:pt idx="2">
                  <c:v>0.12984299846428263</c:v>
                </c:pt>
                <c:pt idx="3">
                  <c:v>0.16091607144127565</c:v>
                </c:pt>
                <c:pt idx="4">
                  <c:v>0.7400942075080652</c:v>
                </c:pt>
                <c:pt idx="5">
                  <c:v>0.84512228254413624</c:v>
                </c:pt>
                <c:pt idx="6">
                  <c:v>0.50228452465437079</c:v>
                </c:pt>
                <c:pt idx="7">
                  <c:v>0.54418691728534208</c:v>
                </c:pt>
                <c:pt idx="8">
                  <c:v>1.0241597783310139</c:v>
                </c:pt>
                <c:pt idx="9">
                  <c:v>1.550932714263225</c:v>
                </c:pt>
                <c:pt idx="10">
                  <c:v>1.5672583217817853</c:v>
                </c:pt>
                <c:pt idx="11">
                  <c:v>0.77546635713161249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0777392"/>
        <c:axId val="-1645156128"/>
      </c:lineChart>
      <c:catAx>
        <c:axId val="-140077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56128"/>
        <c:crosses val="autoZero"/>
        <c:auto val="1"/>
        <c:lblAlgn val="ctr"/>
        <c:lblOffset val="100"/>
        <c:tickMarkSkip val="1"/>
        <c:noMultiLvlLbl val="0"/>
      </c:catAx>
      <c:valAx>
        <c:axId val="-164515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007773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HDA'!$C$328:$N$328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HDA'!$C$329:$N$329</c:f>
              <c:numCache>
                <c:formatCode>General</c:formatCode>
                <c:ptCount val="12"/>
                <c:pt idx="0">
                  <c:v>768.07384470588238</c:v>
                </c:pt>
                <c:pt idx="1">
                  <c:v>542.73987764705885</c:v>
                </c:pt>
                <c:pt idx="2">
                  <c:v>381.61397647058823</c:v>
                </c:pt>
                <c:pt idx="3">
                  <c:v>362.2304094117647</c:v>
                </c:pt>
                <c:pt idx="4">
                  <c:v>744.45012235294121</c:v>
                </c:pt>
                <c:pt idx="5">
                  <c:v>786.2459388235294</c:v>
                </c:pt>
                <c:pt idx="6">
                  <c:v>536.07677647058824</c:v>
                </c:pt>
                <c:pt idx="7">
                  <c:v>647.5322870588235</c:v>
                </c:pt>
                <c:pt idx="8">
                  <c:v>1637.9114164705884</c:v>
                </c:pt>
                <c:pt idx="9">
                  <c:v>2412.6483623529411</c:v>
                </c:pt>
                <c:pt idx="10">
                  <c:v>3389.7012894117647</c:v>
                </c:pt>
                <c:pt idx="11">
                  <c:v>1900.1953082352941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HDA'!$C$331:$N$331</c:f>
              <c:numCache>
                <c:formatCode>General</c:formatCode>
                <c:ptCount val="12"/>
                <c:pt idx="0">
                  <c:v>-0.85067160635880601</c:v>
                </c:pt>
                <c:pt idx="1">
                  <c:v>-0.6011054884049607</c:v>
                </c:pt>
                <c:pt idx="2">
                  <c:v>-0.42265229653473801</c:v>
                </c:pt>
                <c:pt idx="3">
                  <c:v>-0.40118424337741793</c:v>
                </c:pt>
                <c:pt idx="4">
                  <c:v>-0.82450741657332227</c:v>
                </c:pt>
                <c:pt idx="5">
                  <c:v>-0.87079790619379349</c:v>
                </c:pt>
                <c:pt idx="6">
                  <c:v>-0.59372584513213189</c:v>
                </c:pt>
                <c:pt idx="7">
                  <c:v>-0.717167150786722</c:v>
                </c:pt>
                <c:pt idx="8">
                  <c:v>-1.8140504917935423</c:v>
                </c:pt>
                <c:pt idx="9">
                  <c:v>-2.6721017414251769</c:v>
                </c:pt>
                <c:pt idx="10">
                  <c:v>-3.7542257958863394</c:v>
                </c:pt>
                <c:pt idx="11">
                  <c:v>-2.1045400860785288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HDA'!$C$333:$N$333</c:f>
              <c:numCache>
                <c:formatCode>General</c:formatCode>
                <c:ptCount val="12"/>
                <c:pt idx="0">
                  <c:v>1.9896764247210936</c:v>
                </c:pt>
                <c:pt idx="1">
                  <c:v>1.4059543190458201</c:v>
                </c:pt>
                <c:pt idx="2">
                  <c:v>0.98856163057909219</c:v>
                </c:pt>
                <c:pt idx="3">
                  <c:v>0.93834897632745573</c:v>
                </c:pt>
                <c:pt idx="4">
                  <c:v>1.9284797523519117</c:v>
                </c:pt>
                <c:pt idx="5">
                  <c:v>2.0367507880820028</c:v>
                </c:pt>
                <c:pt idx="6">
                  <c:v>1.38869371914682</c:v>
                </c:pt>
                <c:pt idx="7">
                  <c:v>1.6774164810937293</c:v>
                </c:pt>
                <c:pt idx="8">
                  <c:v>4.2429692842632782</c:v>
                </c:pt>
                <c:pt idx="9">
                  <c:v>6.2499063088833724</c:v>
                </c:pt>
                <c:pt idx="10">
                  <c:v>8.7809379122549203</c:v>
                </c:pt>
                <c:pt idx="11">
                  <c:v>4.9224092621057336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HDA'!$C$336:$N$336</c:f>
              <c:numCache>
                <c:formatCode>General</c:formatCode>
                <c:ptCount val="12"/>
                <c:pt idx="0">
                  <c:v>5204.7544866717089</c:v>
                </c:pt>
                <c:pt idx="1">
                  <c:v>3677.8075867964126</c:v>
                </c:pt>
                <c:pt idx="2">
                  <c:v>2585.9584594662274</c:v>
                </c:pt>
                <c:pt idx="3">
                  <c:v>2454.6081885092126</c:v>
                </c:pt>
                <c:pt idx="4">
                  <c:v>5044.6713439428477</c:v>
                </c:pt>
                <c:pt idx="5">
                  <c:v>5327.8953656939102</c:v>
                </c:pt>
                <c:pt idx="6">
                  <c:v>3632.6559311549386</c:v>
                </c:pt>
                <c:pt idx="7">
                  <c:v>4387.9199891577728</c:v>
                </c:pt>
                <c:pt idx="8">
                  <c:v>11099.097895867746</c:v>
                </c:pt>
                <c:pt idx="9">
                  <c:v>16349.004038180927</c:v>
                </c:pt>
                <c:pt idx="10">
                  <c:v>22969.87863360795</c:v>
                </c:pt>
                <c:pt idx="11">
                  <c:v>12876.431249754851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6231376"/>
        <c:axId val="-1566229200"/>
      </c:lineChart>
      <c:catAx>
        <c:axId val="-1566231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66229200"/>
        <c:crosses val="autoZero"/>
        <c:auto val="1"/>
        <c:lblAlgn val="ctr"/>
        <c:lblOffset val="100"/>
        <c:tickMarkSkip val="1"/>
        <c:noMultiLvlLbl val="0"/>
      </c:catAx>
      <c:valAx>
        <c:axId val="-156622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662313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SALGUERO'!$C$316:$N$316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SALGUERO'!$C$317:$N$317</c:f>
              <c:numCache>
                <c:formatCode>General</c:formatCode>
                <c:ptCount val="12"/>
                <c:pt idx="0">
                  <c:v>14.483622802344167</c:v>
                </c:pt>
                <c:pt idx="1">
                  <c:v>8.2487373468300476</c:v>
                </c:pt>
                <c:pt idx="2">
                  <c:v>6.4067341502397444</c:v>
                </c:pt>
                <c:pt idx="3">
                  <c:v>7.9399467234949377</c:v>
                </c:pt>
                <c:pt idx="4">
                  <c:v>36.517847629195522</c:v>
                </c:pt>
                <c:pt idx="5">
                  <c:v>41.700159829515179</c:v>
                </c:pt>
                <c:pt idx="6">
                  <c:v>24.783803942461375</c:v>
                </c:pt>
                <c:pt idx="7">
                  <c:v>26.851358550879063</c:v>
                </c:pt>
                <c:pt idx="8">
                  <c:v>50.534256792754391</c:v>
                </c:pt>
                <c:pt idx="9">
                  <c:v>76.52637187000532</c:v>
                </c:pt>
                <c:pt idx="10">
                  <c:v>77.331912626531704</c:v>
                </c:pt>
                <c:pt idx="11">
                  <c:v>38.26318593500266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SALGUERO'!$C$319:$N$319</c:f>
              <c:numCache>
                <c:formatCode>General</c:formatCode>
                <c:ptCount val="12"/>
                <c:pt idx="0">
                  <c:v>-2.6486888257701384</c:v>
                </c:pt>
                <c:pt idx="1">
                  <c:v>-1.5084857383696451</c:v>
                </c:pt>
                <c:pt idx="2">
                  <c:v>-1.1716298736165276</c:v>
                </c:pt>
                <c:pt idx="3">
                  <c:v>-1.4520157318877083</c:v>
                </c:pt>
                <c:pt idx="4">
                  <c:v>-6.678192070907282</c:v>
                </c:pt>
                <c:pt idx="5">
                  <c:v>-7.6259060927345654</c:v>
                </c:pt>
                <c:pt idx="6">
                  <c:v>-4.5323318245936921</c:v>
                </c:pt>
                <c:pt idx="7">
                  <c:v>-4.9104353462553547</c:v>
                </c:pt>
                <c:pt idx="8">
                  <c:v>-9.2414393216525781</c:v>
                </c:pt>
                <c:pt idx="9">
                  <c:v>-13.99474073682776</c:v>
                </c:pt>
                <c:pt idx="10">
                  <c:v>-14.142053797215421</c:v>
                </c:pt>
                <c:pt idx="11">
                  <c:v>-6.9973703684138799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SALGUERO'!$C$321:$N$321</c:f>
              <c:numCache>
                <c:formatCode>General</c:formatCode>
                <c:ptCount val="12"/>
                <c:pt idx="0">
                  <c:v>6.5498745051993668</c:v>
                </c:pt>
                <c:pt idx="1">
                  <c:v>3.7302956025162133</c:v>
                </c:pt>
                <c:pt idx="2">
                  <c:v>2.8972933944022414</c:v>
                </c:pt>
                <c:pt idx="3">
                  <c:v>3.5906523752084771</c:v>
                </c:pt>
                <c:pt idx="4">
                  <c:v>16.514329490306153</c:v>
                </c:pt>
                <c:pt idx="5">
                  <c:v>18.857907131209892</c:v>
                </c:pt>
                <c:pt idx="6">
                  <c:v>11.207886852612191</c:v>
                </c:pt>
                <c:pt idx="7">
                  <c:v>12.142889331107465</c:v>
                </c:pt>
                <c:pt idx="8">
                  <c:v>22.852917721144248</c:v>
                </c:pt>
                <c:pt idx="9">
                  <c:v>34.607234593656273</c:v>
                </c:pt>
                <c:pt idx="10">
                  <c:v>34.971521273589502</c:v>
                </c:pt>
                <c:pt idx="11">
                  <c:v>17.303617296828136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SALGUERO'!$C$324:$N$324</c:f>
              <c:numCache>
                <c:formatCode>General</c:formatCode>
                <c:ptCount val="12"/>
                <c:pt idx="0">
                  <c:v>13.459649925086113</c:v>
                </c:pt>
                <c:pt idx="1">
                  <c:v>7.6655625824739602</c:v>
                </c:pt>
                <c:pt idx="2">
                  <c:v>5.953786563080361</c:v>
                </c:pt>
                <c:pt idx="3">
                  <c:v>7.378603045695149</c:v>
                </c:pt>
                <c:pt idx="4">
                  <c:v>33.936084349494095</c:v>
                </c:pt>
                <c:pt idx="5">
                  <c:v>38.752013966738474</c:v>
                </c:pt>
                <c:pt idx="6">
                  <c:v>23.0316219518993</c:v>
                </c:pt>
                <c:pt idx="7">
                  <c:v>24.953003198157422</c:v>
                </c:pt>
                <c:pt idx="8">
                  <c:v>46.961552018932267</c:v>
                </c:pt>
                <c:pt idx="9">
                  <c:v>71.116059114748651</c:v>
                </c:pt>
                <c:pt idx="10">
                  <c:v>71.864649210693372</c:v>
                </c:pt>
                <c:pt idx="11">
                  <c:v>35.558029557374326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57216"/>
        <c:axId val="-1645155584"/>
      </c:lineChart>
      <c:catAx>
        <c:axId val="-1645157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55584"/>
        <c:crosses val="autoZero"/>
        <c:auto val="1"/>
        <c:lblAlgn val="ctr"/>
        <c:lblOffset val="100"/>
        <c:tickMarkSkip val="1"/>
        <c:noMultiLvlLbl val="0"/>
      </c:catAx>
      <c:valAx>
        <c:axId val="-164515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5721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SALGUERO'!$C$349:$N$349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SALGUERO'!$C$350:$N$350</c:f>
              <c:numCache>
                <c:formatCode>General</c:formatCode>
                <c:ptCount val="12"/>
                <c:pt idx="0">
                  <c:v>369.90425466169421</c:v>
                </c:pt>
                <c:pt idx="1">
                  <c:v>210.66849653702718</c:v>
                </c:pt>
                <c:pt idx="2">
                  <c:v>163.62468513585509</c:v>
                </c:pt>
                <c:pt idx="3">
                  <c:v>202.7821433137986</c:v>
                </c:pt>
                <c:pt idx="4">
                  <c:v>932.64698987746397</c:v>
                </c:pt>
                <c:pt idx="5">
                  <c:v>1065.0005700586041</c:v>
                </c:pt>
                <c:pt idx="6">
                  <c:v>632.96556739477887</c:v>
                </c:pt>
                <c:pt idx="7">
                  <c:v>685.76984549813528</c:v>
                </c:pt>
                <c:pt idx="8">
                  <c:v>1290.6188492274907</c:v>
                </c:pt>
                <c:pt idx="9">
                  <c:v>1954.4440596696857</c:v>
                </c:pt>
                <c:pt idx="10">
                  <c:v>1975.0171550346297</c:v>
                </c:pt>
                <c:pt idx="11">
                  <c:v>977.22202983484283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SALGUERO'!$C$352:$N$352</c:f>
              <c:numCache>
                <c:formatCode>General</c:formatCode>
                <c:ptCount val="12"/>
                <c:pt idx="0">
                  <c:v>-3.2190703806342946</c:v>
                </c:pt>
                <c:pt idx="1">
                  <c:v>-1.8333304058784861</c:v>
                </c:pt>
                <c:pt idx="2">
                  <c:v>-1.4239343582116106</c:v>
                </c:pt>
                <c:pt idx="3">
                  <c:v>-1.7646998731063421</c:v>
                </c:pt>
                <c:pt idx="4">
                  <c:v>-8.1163064843578798</c:v>
                </c:pt>
                <c:pt idx="5">
                  <c:v>-9.2681058604469033</c:v>
                </c:pt>
                <c:pt idx="6">
                  <c:v>-5.5083462390164151</c:v>
                </c:pt>
                <c:pt idx="7">
                  <c:v>-5.9678724149690296</c:v>
                </c:pt>
                <c:pt idx="8">
                  <c:v>-11.231535884971715</c:v>
                </c:pt>
                <c:pt idx="9">
                  <c:v>-17.008436382661735</c:v>
                </c:pt>
                <c:pt idx="10">
                  <c:v>-17.187472555110805</c:v>
                </c:pt>
                <c:pt idx="11">
                  <c:v>-8.5042181913308674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SALGUERO'!$C$354:$N$354</c:f>
              <c:numCache>
                <c:formatCode>General</c:formatCode>
                <c:ptCount val="12"/>
                <c:pt idx="0">
                  <c:v>8.3942248342324106</c:v>
                </c:pt>
                <c:pt idx="1">
                  <c:v>4.7806931202747425</c:v>
                </c:pt>
                <c:pt idx="2">
                  <c:v>3.7131294872967242</c:v>
                </c:pt>
                <c:pt idx="3">
                  <c:v>4.6017283713061241</c:v>
                </c:pt>
                <c:pt idx="4">
                  <c:v>21.16452683454964</c:v>
                </c:pt>
                <c:pt idx="5">
                  <c:v>24.168022186805583</c:v>
                </c:pt>
                <c:pt idx="6">
                  <c:v>14.363866373742148</c:v>
                </c:pt>
                <c:pt idx="7">
                  <c:v>15.562152084227678</c:v>
                </c:pt>
                <c:pt idx="8">
                  <c:v>29.287970222516492</c:v>
                </c:pt>
                <c:pt idx="9">
                  <c:v>44.352133440048881</c:v>
                </c:pt>
                <c:pt idx="10">
                  <c:v>44.818998002575718</c:v>
                </c:pt>
                <c:pt idx="11">
                  <c:v>22.176066720024441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SALGUERO'!$C$357:$N$357</c:f>
              <c:numCache>
                <c:formatCode>General</c:formatCode>
                <c:ptCount val="12"/>
                <c:pt idx="0">
                  <c:v>3499.9158255549128</c:v>
                </c:pt>
                <c:pt idx="1">
                  <c:v>1993.2779785140326</c:v>
                </c:pt>
                <c:pt idx="2">
                  <c:v>1548.1644715932559</c:v>
                </c:pt>
                <c:pt idx="3">
                  <c:v>1918.6598250214824</c:v>
                </c:pt>
                <c:pt idx="4">
                  <c:v>8824.4077173798323</c:v>
                </c:pt>
                <c:pt idx="5">
                  <c:v>10076.694989037411</c:v>
                </c:pt>
                <c:pt idx="6">
                  <c:v>5988.9178846629302</c:v>
                </c:pt>
                <c:pt idx="7">
                  <c:v>6488.5350863087006</c:v>
                </c:pt>
                <c:pt idx="8">
                  <c:v>12211.423032432975</c:v>
                </c:pt>
                <c:pt idx="9">
                  <c:v>18492.324995979794</c:v>
                </c:pt>
                <c:pt idx="10">
                  <c:v>18686.981048569058</c:v>
                </c:pt>
                <c:pt idx="11">
                  <c:v>9246.162497989897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49600"/>
        <c:axId val="-1645153408"/>
      </c:lineChart>
      <c:catAx>
        <c:axId val="-1645149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53408"/>
        <c:crosses val="autoZero"/>
        <c:auto val="1"/>
        <c:lblAlgn val="ctr"/>
        <c:lblOffset val="100"/>
        <c:tickMarkSkip val="1"/>
        <c:noMultiLvlLbl val="0"/>
      </c:catAx>
      <c:valAx>
        <c:axId val="-164515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496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 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SALGUERO'!$C$382:$N$382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SALGUERO'!$C$383:$N$383</c:f>
              <c:numCache>
                <c:formatCode>General</c:formatCode>
                <c:ptCount val="12"/>
                <c:pt idx="0">
                  <c:v>1.3750820458177946</c:v>
                </c:pt>
                <c:pt idx="1">
                  <c:v>0.78313905167820996</c:v>
                </c:pt>
                <c:pt idx="2">
                  <c:v>0.60825839104954726</c:v>
                </c:pt>
                <c:pt idx="3">
                  <c:v>0.75382232285562067</c:v>
                </c:pt>
                <c:pt idx="4">
                  <c:v>3.4670218433670752</c:v>
                </c:pt>
                <c:pt idx="5">
                  <c:v>3.9590330314331381</c:v>
                </c:pt>
                <c:pt idx="6">
                  <c:v>2.3529861481086844</c:v>
                </c:pt>
                <c:pt idx="7">
                  <c:v>2.5492807671816733</c:v>
                </c:pt>
                <c:pt idx="8">
                  <c:v>4.7977464038359088</c:v>
                </c:pt>
                <c:pt idx="9">
                  <c:v>7.2654501864677679</c:v>
                </c:pt>
                <c:pt idx="10">
                  <c:v>7.3419286094832188</c:v>
                </c:pt>
                <c:pt idx="11">
                  <c:v>3.6327250932338839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SALGUERO'!$C$385:$N$385</c:f>
              <c:numCache>
                <c:formatCode>General</c:formatCode>
                <c:ptCount val="12"/>
                <c:pt idx="0">
                  <c:v>1.4056654098411168</c:v>
                </c:pt>
                <c:pt idx="1">
                  <c:v>0.80055694086613094</c:v>
                </c:pt>
                <c:pt idx="2">
                  <c:v>0.62178673857636346</c:v>
                </c:pt>
                <c:pt idx="3">
                  <c:v>0.7705881751761553</c:v>
                </c:pt>
                <c:pt idx="4">
                  <c:v>3.544132290292767</c:v>
                </c:pt>
                <c:pt idx="5">
                  <c:v>4.0470863579593139</c:v>
                </c:pt>
                <c:pt idx="6">
                  <c:v>2.4053191940736944</c:v>
                </c:pt>
                <c:pt idx="7">
                  <c:v>2.6059796252152703</c:v>
                </c:pt>
                <c:pt idx="8">
                  <c:v>4.9044536546551383</c:v>
                </c:pt>
                <c:pt idx="9">
                  <c:v>7.4270419318635197</c:v>
                </c:pt>
                <c:pt idx="10">
                  <c:v>7.5052213206199783</c:v>
                </c:pt>
                <c:pt idx="11">
                  <c:v>3.7135209659317598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SALGUERO'!$C$387:$N$387</c:f>
              <c:numCache>
                <c:formatCode>General</c:formatCode>
                <c:ptCount val="12"/>
                <c:pt idx="0">
                  <c:v>1.346404149771609</c:v>
                </c:pt>
                <c:pt idx="1">
                  <c:v>0.76680636783433131</c:v>
                </c:pt>
                <c:pt idx="2">
                  <c:v>0.595572914600493</c:v>
                </c:pt>
                <c:pt idx="3">
                  <c:v>0.73810105133011639</c:v>
                </c:pt>
                <c:pt idx="4">
                  <c:v>3.3947156909332374</c:v>
                </c:pt>
                <c:pt idx="5">
                  <c:v>3.876465785308322</c:v>
                </c:pt>
                <c:pt idx="6">
                  <c:v>2.3039136637730726</c:v>
                </c:pt>
                <c:pt idx="7">
                  <c:v>2.4961144786273808</c:v>
                </c:pt>
                <c:pt idx="8">
                  <c:v>4.6976874487767306</c:v>
                </c:pt>
                <c:pt idx="9">
                  <c:v>7.1139262640880352</c:v>
                </c:pt>
                <c:pt idx="10">
                  <c:v>7.1888096984468559</c:v>
                </c:pt>
                <c:pt idx="11">
                  <c:v>3.5569631320440176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SALGUERO'!$C$390:$N$390</c:f>
              <c:numCache>
                <c:formatCode>General</c:formatCode>
                <c:ptCount val="12"/>
                <c:pt idx="0">
                  <c:v>8.9849257575453461</c:v>
                </c:pt>
                <c:pt idx="1">
                  <c:v>5.1171101088578617</c:v>
                </c:pt>
                <c:pt idx="2">
                  <c:v>3.9744221092886907</c:v>
                </c:pt>
                <c:pt idx="3">
                  <c:v>4.9255516249650695</c:v>
                </c:pt>
                <c:pt idx="4">
                  <c:v>22.653872877756157</c:v>
                </c:pt>
                <c:pt idx="5">
                  <c:v>25.868723955261256</c:v>
                </c:pt>
                <c:pt idx="6">
                  <c:v>15.374650489830097</c:v>
                </c:pt>
                <c:pt idx="7">
                  <c:v>16.657259468938349</c:v>
                </c:pt>
                <c:pt idx="8">
                  <c:v>31.348962320541975</c:v>
                </c:pt>
                <c:pt idx="9">
                  <c:v>47.473189486474297</c:v>
                </c:pt>
                <c:pt idx="10">
                  <c:v>47.97290727054245</c:v>
                </c:pt>
                <c:pt idx="11">
                  <c:v>23.736594743237148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54496"/>
        <c:axId val="-1645152864"/>
      </c:lineChart>
      <c:catAx>
        <c:axId val="-164515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52864"/>
        <c:crosses val="autoZero"/>
        <c:auto val="1"/>
        <c:lblAlgn val="ctr"/>
        <c:lblOffset val="100"/>
        <c:tickMarkSkip val="1"/>
        <c:noMultiLvlLbl val="0"/>
      </c:catAx>
      <c:valAx>
        <c:axId val="-164515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544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PTE SALGUERO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SALGUERO'!$C$415:$N$415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SALGUERO'!$C$416:$N$416</c:f>
              <c:numCache>
                <c:formatCode>General</c:formatCode>
                <c:ptCount val="12"/>
                <c:pt idx="0">
                  <c:v>1.4253724027703782</c:v>
                </c:pt>
                <c:pt idx="1">
                  <c:v>0.81178050079914765</c:v>
                </c:pt>
                <c:pt idx="2">
                  <c:v>0.63050399573787963</c:v>
                </c:pt>
                <c:pt idx="3">
                  <c:v>0.78139158231220029</c:v>
                </c:pt>
                <c:pt idx="4">
                  <c:v>3.5938199254128929</c:v>
                </c:pt>
                <c:pt idx="5">
                  <c:v>4.1038252530633992</c:v>
                </c:pt>
                <c:pt idx="6">
                  <c:v>2.4390410229088975</c:v>
                </c:pt>
                <c:pt idx="7">
                  <c:v>2.6425146510388919</c:v>
                </c:pt>
                <c:pt idx="8">
                  <c:v>4.9732125732551946</c:v>
                </c:pt>
                <c:pt idx="9">
                  <c:v>7.5311667554608421</c:v>
                </c:pt>
                <c:pt idx="10">
                  <c:v>7.6104421949920091</c:v>
                </c:pt>
                <c:pt idx="11">
                  <c:v>3.7655833777304211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SALGUERO'!$C$418:$N$418</c:f>
              <c:numCache>
                <c:formatCode>General</c:formatCode>
                <c:ptCount val="12"/>
                <c:pt idx="0">
                  <c:v>1.4595034180308952</c:v>
                </c:pt>
                <c:pt idx="1">
                  <c:v>0.8312188543179293</c:v>
                </c:pt>
                <c:pt idx="2">
                  <c:v>0.64560162317792291</c:v>
                </c:pt>
                <c:pt idx="3">
                  <c:v>0.80010226309183485</c:v>
                </c:pt>
                <c:pt idx="4">
                  <c:v>3.6798751363033326</c:v>
                </c:pt>
                <c:pt idx="5">
                  <c:v>4.2020927107934378</c:v>
                </c:pt>
                <c:pt idx="6">
                  <c:v>2.4974446697117472</c:v>
                </c:pt>
                <c:pt idx="7">
                  <c:v>2.7057905413995091</c:v>
                </c:pt>
                <c:pt idx="8">
                  <c:v>5.0922977989138767</c:v>
                </c:pt>
                <c:pt idx="9">
                  <c:v>7.7115030429886016</c:v>
                </c:pt>
                <c:pt idx="10">
                  <c:v>7.792676759230587</c:v>
                </c:pt>
                <c:pt idx="11">
                  <c:v>3.8557515214943008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SALGUERO'!$C$420:$N$420</c:f>
              <c:numCache>
                <c:formatCode>General</c:formatCode>
                <c:ptCount val="12"/>
                <c:pt idx="0">
                  <c:v>1.3935193094591103</c:v>
                </c:pt>
                <c:pt idx="1">
                  <c:v>0.79363947324033868</c:v>
                </c:pt>
                <c:pt idx="2">
                  <c:v>0.61641399191127877</c:v>
                </c:pt>
                <c:pt idx="3">
                  <c:v>0.76392966223036507</c:v>
                </c:pt>
                <c:pt idx="4">
                  <c:v>3.5135080846577496</c:v>
                </c:pt>
                <c:pt idx="5">
                  <c:v>4.0121162172599156</c:v>
                </c:pt>
                <c:pt idx="6">
                  <c:v>2.384535266278752</c:v>
                </c:pt>
                <c:pt idx="7">
                  <c:v>2.5834618269542275</c:v>
                </c:pt>
                <c:pt idx="8">
                  <c:v>4.8620751583278565</c:v>
                </c:pt>
                <c:pt idx="9">
                  <c:v>7.3628662068195485</c:v>
                </c:pt>
                <c:pt idx="10">
                  <c:v>7.4403700616281752</c:v>
                </c:pt>
                <c:pt idx="11">
                  <c:v>3.6814331034097743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SALGUERO'!$C$423:$N$423</c:f>
              <c:numCache>
                <c:formatCode>General</c:formatCode>
                <c:ptCount val="12"/>
                <c:pt idx="0">
                  <c:v>8.1490668171371254</c:v>
                </c:pt>
                <c:pt idx="1">
                  <c:v>4.641070311873424</c:v>
                </c:pt>
                <c:pt idx="2">
                  <c:v>3.604685470094398</c:v>
                </c:pt>
                <c:pt idx="3">
                  <c:v>4.4673323281932662</c:v>
                </c:pt>
                <c:pt idx="4">
                  <c:v>20.546405026522972</c:v>
                </c:pt>
                <c:pt idx="5">
                  <c:v>23.462181622198656</c:v>
                </c:pt>
                <c:pt idx="6">
                  <c:v>13.944361646676988</c:v>
                </c:pt>
                <c:pt idx="7">
                  <c:v>15.107650754796303</c:v>
                </c:pt>
                <c:pt idx="8">
                  <c:v>28.432598720526642</c:v>
                </c:pt>
                <c:pt idx="9">
                  <c:v>43.056804651169465</c:v>
                </c:pt>
                <c:pt idx="10">
                  <c:v>43.510034173813352</c:v>
                </c:pt>
                <c:pt idx="11">
                  <c:v>21.528402325584732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52320"/>
        <c:axId val="-1645158304"/>
      </c:lineChart>
      <c:catAx>
        <c:axId val="-164515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58304"/>
        <c:crosses val="autoZero"/>
        <c:auto val="1"/>
        <c:lblAlgn val="ctr"/>
        <c:lblOffset val="100"/>
        <c:tickMarkSkip val="1"/>
        <c:noMultiLvlLbl val="0"/>
      </c:catAx>
      <c:valAx>
        <c:axId val="-164515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5232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SALGUERO'!$C$448:$N$448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SALGUERO'!$C$449:$N$449</c:f>
              <c:numCache>
                <c:formatCode>General</c:formatCode>
                <c:ptCount val="12"/>
                <c:pt idx="0">
                  <c:v>1.0129914757591902</c:v>
                </c:pt>
                <c:pt idx="1">
                  <c:v>0.57692061800745875</c:v>
                </c:pt>
                <c:pt idx="2">
                  <c:v>0.44809003729355357</c:v>
                </c:pt>
                <c:pt idx="3">
                  <c:v>0.55532365476824719</c:v>
                </c:pt>
                <c:pt idx="4">
                  <c:v>2.5540756526371871</c:v>
                </c:pt>
                <c:pt idx="5">
                  <c:v>2.9165290356952585</c:v>
                </c:pt>
                <c:pt idx="6">
                  <c:v>1.7333910495471498</c:v>
                </c:pt>
                <c:pt idx="7">
                  <c:v>1.8779968034096963</c:v>
                </c:pt>
                <c:pt idx="8">
                  <c:v>3.5343899840170487</c:v>
                </c:pt>
                <c:pt idx="9">
                  <c:v>5.3522908897176347</c:v>
                </c:pt>
                <c:pt idx="10">
                  <c:v>5.4086307938199258</c:v>
                </c:pt>
                <c:pt idx="11">
                  <c:v>2.6761454448588173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SALGUERO'!$C$451:$N$451</c:f>
              <c:numCache>
                <c:formatCode>General</c:formatCode>
                <c:ptCount val="12"/>
                <c:pt idx="0">
                  <c:v>1.0250708854360568</c:v>
                </c:pt>
                <c:pt idx="1">
                  <c:v>0.58380010383010139</c:v>
                </c:pt>
                <c:pt idx="2">
                  <c:v>0.45343328376908265</c:v>
                </c:pt>
                <c:pt idx="3">
                  <c:v>0.56194560775573232</c:v>
                </c:pt>
                <c:pt idx="4">
                  <c:v>2.5845317096645113</c:v>
                </c:pt>
                <c:pt idx="5">
                  <c:v>2.951307165521313</c:v>
                </c:pt>
                <c:pt idx="6">
                  <c:v>1.7540608588384883</c:v>
                </c:pt>
                <c:pt idx="7">
                  <c:v>1.9003909629886113</c:v>
                </c:pt>
                <c:pt idx="8">
                  <c:v>3.5765357923445662</c:v>
                </c:pt>
                <c:pt idx="9">
                  <c:v>5.4161142445175416</c:v>
                </c:pt>
                <c:pt idx="10">
                  <c:v>5.4731259734072006</c:v>
                </c:pt>
                <c:pt idx="11">
                  <c:v>2.7080571222587708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SALGUERO'!$C$453:$N$453</c:f>
              <c:numCache>
                <c:formatCode>General</c:formatCode>
                <c:ptCount val="12"/>
                <c:pt idx="0">
                  <c:v>1.0013283340551564</c:v>
                </c:pt>
                <c:pt idx="1">
                  <c:v>0.57027820582451616</c:v>
                </c:pt>
                <c:pt idx="2">
                  <c:v>0.4429309241853176</c:v>
                </c:pt>
                <c:pt idx="3">
                  <c:v>0.54892990059345514</c:v>
                </c:pt>
                <c:pt idx="4">
                  <c:v>2.5246691403689518</c:v>
                </c:pt>
                <c:pt idx="5">
                  <c:v>2.8829493933771926</c:v>
                </c:pt>
                <c:pt idx="6">
                  <c:v>1.7134335415886344</c:v>
                </c:pt>
                <c:pt idx="7">
                  <c:v>1.8563743679183471</c:v>
                </c:pt>
                <c:pt idx="8">
                  <c:v>3.4936965604223289</c:v>
                </c:pt>
                <c:pt idx="9">
                  <c:v>5.2906669485672886</c:v>
                </c:pt>
                <c:pt idx="10">
                  <c:v>5.3463581796048398</c:v>
                </c:pt>
                <c:pt idx="11">
                  <c:v>2.6453334742836443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SALGUERO'!$C$456:$N$456</c:f>
              <c:numCache>
                <c:formatCode>General</c:formatCode>
                <c:ptCount val="12"/>
                <c:pt idx="0">
                  <c:v>5.2624186661876884</c:v>
                </c:pt>
                <c:pt idx="1">
                  <c:v>2.9970615762937673</c:v>
                </c:pt>
                <c:pt idx="2">
                  <c:v>2.3277958727333754</c:v>
                </c:pt>
                <c:pt idx="3">
                  <c:v>2.8848668883791238</c:v>
                </c:pt>
                <c:pt idx="4">
                  <c:v>13.268241353383864</c:v>
                </c:pt>
                <c:pt idx="5">
                  <c:v>15.151160898386133</c:v>
                </c:pt>
                <c:pt idx="6">
                  <c:v>9.0048432126274314</c:v>
                </c:pt>
                <c:pt idx="7">
                  <c:v>9.7560598186646068</c:v>
                </c:pt>
                <c:pt idx="8">
                  <c:v>18.360904578726789</c:v>
                </c:pt>
                <c:pt idx="9">
                  <c:v>27.80477048319413</c:v>
                </c:pt>
                <c:pt idx="10">
                  <c:v>28.097452277754066</c:v>
                </c:pt>
                <c:pt idx="11">
                  <c:v>13.902385241597065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61568"/>
        <c:axId val="-1645151232"/>
      </c:lineChart>
      <c:catAx>
        <c:axId val="-164516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51232"/>
        <c:crosses val="autoZero"/>
        <c:auto val="1"/>
        <c:lblAlgn val="ctr"/>
        <c:lblOffset val="100"/>
        <c:tickMarkSkip val="1"/>
        <c:noMultiLvlLbl val="0"/>
      </c:catAx>
      <c:valAx>
        <c:axId val="-164515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6156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SALGUERO'!$C$118:$N$118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SALGUERO'!$C$119:$N$119</c:f>
              <c:numCache>
                <c:formatCode>General</c:formatCode>
                <c:ptCount val="12"/>
                <c:pt idx="0">
                  <c:v>0.61066862013851897</c:v>
                </c:pt>
                <c:pt idx="1">
                  <c:v>0.3477890250399574</c:v>
                </c:pt>
                <c:pt idx="2">
                  <c:v>0.27012519978689398</c:v>
                </c:pt>
                <c:pt idx="3">
                  <c:v>0.33476957911561001</c:v>
                </c:pt>
                <c:pt idx="4">
                  <c:v>1.5396909962706447</c:v>
                </c:pt>
                <c:pt idx="5">
                  <c:v>1.7581912626531699</c:v>
                </c:pt>
                <c:pt idx="6">
                  <c:v>1.0449520511454449</c:v>
                </c:pt>
                <c:pt idx="7">
                  <c:v>1.1321257325519447</c:v>
                </c:pt>
                <c:pt idx="8">
                  <c:v>2.1306606286627598</c:v>
                </c:pt>
                <c:pt idx="9">
                  <c:v>3.2265583377730422</c:v>
                </c:pt>
                <c:pt idx="10">
                  <c:v>3.2605221097496004</c:v>
                </c:pt>
                <c:pt idx="11">
                  <c:v>1.6132791688865211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SALGUERO'!$C$121:$N$121</c:f>
              <c:numCache>
                <c:formatCode>General</c:formatCode>
                <c:ptCount val="12"/>
                <c:pt idx="0">
                  <c:v>0.61329106335095551</c:v>
                </c:pt>
                <c:pt idx="1">
                  <c:v>0.34928256333224605</c:v>
                </c:pt>
                <c:pt idx="2">
                  <c:v>0.27128522008813122</c:v>
                </c:pt>
                <c:pt idx="3">
                  <c:v>0.33620720695750378</c:v>
                </c:pt>
                <c:pt idx="4">
                  <c:v>1.5463030147521308</c:v>
                </c:pt>
                <c:pt idx="5">
                  <c:v>1.7657416043456318</c:v>
                </c:pt>
                <c:pt idx="6">
                  <c:v>1.0494394725119243</c:v>
                </c:pt>
                <c:pt idx="7">
                  <c:v>1.1369875108471552</c:v>
                </c:pt>
                <c:pt idx="8">
                  <c:v>2.1398104954143462</c:v>
                </c:pt>
                <c:pt idx="9">
                  <c:v>3.2404144059143922</c:v>
                </c:pt>
                <c:pt idx="10">
                  <c:v>3.2745240312398067</c:v>
                </c:pt>
                <c:pt idx="11">
                  <c:v>1.6202072029571961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SALGUERO'!$C$123:$N$123</c:f>
              <c:numCache>
                <c:formatCode>General</c:formatCode>
                <c:ptCount val="12"/>
                <c:pt idx="0">
                  <c:v>0.60807950455516313</c:v>
                </c:pt>
                <c:pt idx="1">
                  <c:v>0.34631446755533207</c:v>
                </c:pt>
                <c:pt idx="2">
                  <c:v>0.26897992174056717</c:v>
                </c:pt>
                <c:pt idx="3">
                  <c:v>0.33335022153682187</c:v>
                </c:pt>
                <c:pt idx="4">
                  <c:v>1.533163007406418</c:v>
                </c:pt>
                <c:pt idx="5">
                  <c:v>1.7507368753692405</c:v>
                </c:pt>
                <c:pt idx="6">
                  <c:v>1.0405216587030321</c:v>
                </c:pt>
                <c:pt idx="7">
                  <c:v>1.1273257407400132</c:v>
                </c:pt>
                <c:pt idx="8">
                  <c:v>2.1216270440727047</c:v>
                </c:pt>
                <c:pt idx="9">
                  <c:v>3.2128783611090377</c:v>
                </c:pt>
                <c:pt idx="10">
                  <c:v>3.2466981333312379</c:v>
                </c:pt>
                <c:pt idx="11">
                  <c:v>1.6064391805545188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SALGUERO'!$C$128:$N$128</c:f>
              <c:numCache>
                <c:formatCode>General</c:formatCode>
                <c:ptCount val="12"/>
                <c:pt idx="0">
                  <c:v>0.58463323068179329</c:v>
                </c:pt>
                <c:pt idx="1">
                  <c:v>0.33296130601677215</c:v>
                </c:pt>
                <c:pt idx="2">
                  <c:v>0.25860861854037054</c:v>
                </c:pt>
                <c:pt idx="3">
                  <c:v>0.32049693420950365</c:v>
                </c:pt>
                <c:pt idx="4">
                  <c:v>1.4740474485117516</c:v>
                </c:pt>
                <c:pt idx="5">
                  <c:v>1.6832321231902576</c:v>
                </c:pt>
                <c:pt idx="6">
                  <c:v>1.0004013198355493</c:v>
                </c:pt>
                <c:pt idx="7">
                  <c:v>1.0838584180233468</c:v>
                </c:pt>
                <c:pt idx="8">
                  <c:v>2.0398215427199387</c:v>
                </c:pt>
                <c:pt idx="9">
                  <c:v>3.0889964913665384</c:v>
                </c:pt>
                <c:pt idx="10">
                  <c:v>3.1215122439072389</c:v>
                </c:pt>
                <c:pt idx="11">
                  <c:v>1.5444982456832692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59392"/>
        <c:axId val="-1645148512"/>
      </c:lineChart>
      <c:catAx>
        <c:axId val="-1645159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48512"/>
        <c:crosses val="autoZero"/>
        <c:auto val="1"/>
        <c:lblAlgn val="ctr"/>
        <c:lblOffset val="100"/>
        <c:tickMarkSkip val="1"/>
        <c:noMultiLvlLbl val="0"/>
      </c:catAx>
      <c:valAx>
        <c:axId val="-164514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593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SALGUERO'!$C$151:$N$151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SALGUERO'!$C$152:$N$152</c:f>
              <c:numCache>
                <c:formatCode>General</c:formatCode>
                <c:ptCount val="12"/>
                <c:pt idx="0">
                  <c:v>234.98815876398507</c:v>
                </c:pt>
                <c:pt idx="1">
                  <c:v>133.83085348961109</c:v>
                </c:pt>
                <c:pt idx="2">
                  <c:v>103.94544805540757</c:v>
                </c:pt>
                <c:pt idx="3">
                  <c:v>128.82090942994137</c:v>
                </c:pt>
                <c:pt idx="4">
                  <c:v>592.48034096963238</c:v>
                </c:pt>
                <c:pt idx="5">
                  <c:v>676.5602717101757</c:v>
                </c:pt>
                <c:pt idx="6">
                  <c:v>402.1024667021843</c:v>
                </c:pt>
                <c:pt idx="7">
                  <c:v>435.64730953649439</c:v>
                </c:pt>
                <c:pt idx="8">
                  <c:v>819.88823654768248</c:v>
                </c:pt>
                <c:pt idx="9">
                  <c:v>1241.594832179009</c:v>
                </c:pt>
                <c:pt idx="10">
                  <c:v>1254.6642514651039</c:v>
                </c:pt>
                <c:pt idx="11">
                  <c:v>620.79741608950451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SALGUERO'!$C$154:$N$154</c:f>
              <c:numCache>
                <c:formatCode>General</c:formatCode>
                <c:ptCount val="12"/>
                <c:pt idx="0">
                  <c:v>-2.3930833781045346</c:v>
                </c:pt>
                <c:pt idx="1">
                  <c:v>-1.3629128916457418</c:v>
                </c:pt>
                <c:pt idx="2">
                  <c:v>-1.0585645050347461</c:v>
                </c:pt>
                <c:pt idx="3">
                  <c:v>-1.3118923895170762</c:v>
                </c:pt>
                <c:pt idx="4">
                  <c:v>-6.033728947390002</c:v>
                </c:pt>
                <c:pt idx="5">
                  <c:v>-6.8899860700710835</c:v>
                </c:pt>
                <c:pt idx="6">
                  <c:v>-4.0949498665007154</c:v>
                </c:pt>
                <c:pt idx="7">
                  <c:v>-4.4365654024926489</c:v>
                </c:pt>
                <c:pt idx="8">
                  <c:v>-8.3496160874911656</c:v>
                </c:pt>
                <c:pt idx="9">
                  <c:v>-12.64421139710405</c:v>
                </c:pt>
                <c:pt idx="10">
                  <c:v>-12.777308359178829</c:v>
                </c:pt>
                <c:pt idx="11">
                  <c:v>-6.3221056985520248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SALGUERO'!$C$156:$N$156</c:f>
              <c:numCache>
                <c:formatCode>General</c:formatCode>
                <c:ptCount val="12"/>
                <c:pt idx="0">
                  <c:v>8.3490813723681594</c:v>
                </c:pt>
                <c:pt idx="1">
                  <c:v>4.754982939546716</c:v>
                </c:pt>
                <c:pt idx="2">
                  <c:v>3.6931605773953335</c:v>
                </c:pt>
                <c:pt idx="3">
                  <c:v>4.5769806485155069</c:v>
                </c:pt>
                <c:pt idx="4">
                  <c:v>21.050705721951605</c:v>
                </c:pt>
                <c:pt idx="5">
                  <c:v>24.038048519257973</c:v>
                </c:pt>
                <c:pt idx="6">
                  <c:v>14.286618662765687</c:v>
                </c:pt>
                <c:pt idx="7">
                  <c:v>15.478460089670298</c:v>
                </c:pt>
                <c:pt idx="8">
                  <c:v>29.130461888759502</c:v>
                </c:pt>
                <c:pt idx="9">
                  <c:v>44.11361125556035</c:v>
                </c:pt>
                <c:pt idx="10">
                  <c:v>44.577965058250463</c:v>
                </c:pt>
                <c:pt idx="11">
                  <c:v>22.056805627780175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SALGUERO'!$C$161:$N$161</c:f>
              <c:numCache>
                <c:formatCode>General</c:formatCode>
                <c:ptCount val="12"/>
                <c:pt idx="0">
                  <c:v>949.56771824220198</c:v>
                </c:pt>
                <c:pt idx="1">
                  <c:v>540.79941239155437</c:v>
                </c:pt>
                <c:pt idx="2">
                  <c:v>420.03496027547163</c:v>
                </c:pt>
                <c:pt idx="3">
                  <c:v>520.55464272194865</c:v>
                </c:pt>
                <c:pt idx="4">
                  <c:v>2394.1640652751107</c:v>
                </c:pt>
                <c:pt idx="5">
                  <c:v>2733.9241127737109</c:v>
                </c:pt>
                <c:pt idx="6">
                  <c:v>1624.8628178300935</c:v>
                </c:pt>
                <c:pt idx="7">
                  <c:v>1760.4147538787579</c:v>
                </c:pt>
                <c:pt idx="8">
                  <c:v>3313.100566799822</c:v>
                </c:pt>
                <c:pt idx="9">
                  <c:v>5017.1820485544595</c:v>
                </c:pt>
                <c:pt idx="10">
                  <c:v>5069.9944911708226</c:v>
                </c:pt>
                <c:pt idx="11">
                  <c:v>2508.5910242772297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47968"/>
        <c:axId val="-1645164288"/>
      </c:lineChart>
      <c:catAx>
        <c:axId val="-164514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64288"/>
        <c:crosses val="autoZero"/>
        <c:auto val="1"/>
        <c:lblAlgn val="ctr"/>
        <c:lblOffset val="100"/>
        <c:tickMarkSkip val="1"/>
        <c:noMultiLvlLbl val="0"/>
      </c:catAx>
      <c:valAx>
        <c:axId val="-164516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4796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 SALGUERO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SALGUERO'!$C$184:$N$184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SALGUERO'!$C$185:$N$185</c:f>
              <c:numCache>
                <c:formatCode>General</c:formatCode>
                <c:ptCount val="12"/>
                <c:pt idx="0">
                  <c:v>354.57719072988812</c:v>
                </c:pt>
                <c:pt idx="1">
                  <c:v>201.93940117208311</c:v>
                </c:pt>
                <c:pt idx="2">
                  <c:v>156.84486041555675</c:v>
                </c:pt>
                <c:pt idx="3">
                  <c:v>194.37982072456046</c:v>
                </c:pt>
                <c:pt idx="4">
                  <c:v>894.00255727224294</c:v>
                </c:pt>
                <c:pt idx="5">
                  <c:v>1020.8720378263185</c:v>
                </c:pt>
                <c:pt idx="6">
                  <c:v>606.73850026638263</c:v>
                </c:pt>
                <c:pt idx="7">
                  <c:v>657.3548215237081</c:v>
                </c:pt>
                <c:pt idx="8">
                  <c:v>1237.1417741076186</c:v>
                </c:pt>
                <c:pt idx="9">
                  <c:v>1873.461241342568</c:v>
                </c:pt>
                <c:pt idx="10">
                  <c:v>1893.1818859882792</c:v>
                </c:pt>
                <c:pt idx="11">
                  <c:v>936.73062067128399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SALGUERO'!$C$187:$N$187</c:f>
              <c:numCache>
                <c:formatCode>General</c:formatCode>
                <c:ptCount val="12"/>
                <c:pt idx="0">
                  <c:v>-1.3083653703289357</c:v>
                </c:pt>
                <c:pt idx="1">
                  <c:v>-0.74514245785140731</c:v>
                </c:pt>
                <c:pt idx="2">
                  <c:v>-0.5787467136827662</c:v>
                </c:pt>
                <c:pt idx="3">
                  <c:v>-0.71724812756074585</c:v>
                </c:pt>
                <c:pt idx="4">
                  <c:v>-3.2988077561130007</c:v>
                </c:pt>
                <c:pt idx="5">
                  <c:v>-3.7669473862084488</c:v>
                </c:pt>
                <c:pt idx="6">
                  <c:v>-2.2388232050678676</c:v>
                </c:pt>
                <c:pt idx="7">
                  <c:v>-2.4255939383183831</c:v>
                </c:pt>
                <c:pt idx="8">
                  <c:v>-4.5649677919151967</c:v>
                </c:pt>
                <c:pt idx="9">
                  <c:v>-6.912942724207392</c:v>
                </c:pt>
                <c:pt idx="10">
                  <c:v>-6.9857105423569434</c:v>
                </c:pt>
                <c:pt idx="11">
                  <c:v>-3.456471362103696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SALGUERO'!$C$189:$N$189</c:f>
              <c:numCache>
                <c:formatCode>General</c:formatCode>
                <c:ptCount val="12"/>
                <c:pt idx="0">
                  <c:v>8.390825574536283</c:v>
                </c:pt>
                <c:pt idx="1">
                  <c:v>4.7787571681452468</c:v>
                </c:pt>
                <c:pt idx="2">
                  <c:v>3.7116258473940622</c:v>
                </c:pt>
                <c:pt idx="3">
                  <c:v>4.5998648913429339</c:v>
                </c:pt>
                <c:pt idx="4">
                  <c:v>21.155956213143018</c:v>
                </c:pt>
                <c:pt idx="5">
                  <c:v>24.158235293390518</c:v>
                </c:pt>
                <c:pt idx="6">
                  <c:v>14.358049694655152</c:v>
                </c:pt>
                <c:pt idx="7">
                  <c:v>15.555850156722808</c:v>
                </c:pt>
                <c:pt idx="8">
                  <c:v>29.276109994952325</c:v>
                </c:pt>
                <c:pt idx="9">
                  <c:v>44.334172946660004</c:v>
                </c:pt>
                <c:pt idx="10">
                  <c:v>44.800848451361688</c:v>
                </c:pt>
                <c:pt idx="11">
                  <c:v>22.167086473330002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SALGUERO'!$C$194:$N$194</c:f>
              <c:numCache>
                <c:formatCode>General</c:formatCode>
                <c:ptCount val="12"/>
                <c:pt idx="0">
                  <c:v>1891.6062309843408</c:v>
                </c:pt>
                <c:pt idx="1">
                  <c:v>1077.3107789365768</c:v>
                </c:pt>
                <c:pt idx="2">
                  <c:v>836.73942660894284</c:v>
                </c:pt>
                <c:pt idx="3">
                  <c:v>1036.9817621469588</c:v>
                </c:pt>
                <c:pt idx="4">
                  <c:v>4769.3445942504695</c:v>
                </c:pt>
                <c:pt idx="5">
                  <c:v>5446.1707021110142</c:v>
                </c:pt>
                <c:pt idx="6">
                  <c:v>3236.8419562449881</c:v>
                </c:pt>
                <c:pt idx="7">
                  <c:v>3506.871025184169</c:v>
                </c:pt>
                <c:pt idx="8">
                  <c:v>6599.9312693966067</c:v>
                </c:pt>
                <c:pt idx="9">
                  <c:v>9994.5824217748814</c:v>
                </c:pt>
                <c:pt idx="10">
                  <c:v>10099.788552530406</c:v>
                </c:pt>
                <c:pt idx="11">
                  <c:v>4997.2912108874407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63200"/>
        <c:axId val="-1645146336"/>
      </c:lineChart>
      <c:catAx>
        <c:axId val="-1645163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46336"/>
        <c:crosses val="autoZero"/>
        <c:auto val="1"/>
        <c:lblAlgn val="ctr"/>
        <c:lblOffset val="100"/>
        <c:tickMarkSkip val="1"/>
        <c:noMultiLvlLbl val="0"/>
      </c:catAx>
      <c:valAx>
        <c:axId val="-164514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632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SALGUERO'!$C$217:$N$217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SALGUERO'!$C$218:$N$218</c:f>
              <c:numCache>
                <c:formatCode>General</c:formatCode>
                <c:ptCount val="12"/>
                <c:pt idx="0">
                  <c:v>0.68107511987213631</c:v>
                </c:pt>
                <c:pt idx="1">
                  <c:v>0.38788705380927008</c:v>
                </c:pt>
                <c:pt idx="2">
                  <c:v>0.3012690463505594</c:v>
                </c:pt>
                <c:pt idx="3">
                  <c:v>0.37336654235482147</c:v>
                </c:pt>
                <c:pt idx="4">
                  <c:v>1.7172083111347893</c:v>
                </c:pt>
                <c:pt idx="5">
                  <c:v>1.9609003729355352</c:v>
                </c:pt>
                <c:pt idx="6">
                  <c:v>1.1654288758657432</c:v>
                </c:pt>
                <c:pt idx="7">
                  <c:v>1.2626531699520509</c:v>
                </c:pt>
                <c:pt idx="8">
                  <c:v>2.3763132658497601</c:v>
                </c:pt>
                <c:pt idx="9">
                  <c:v>3.5985615343633452</c:v>
                </c:pt>
                <c:pt idx="10">
                  <c:v>3.636441129461907</c:v>
                </c:pt>
                <c:pt idx="11">
                  <c:v>1.7992807671816726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SALGUERO'!$C$220:$N$220</c:f>
              <c:numCache>
                <c:formatCode>General</c:formatCode>
                <c:ptCount val="12"/>
                <c:pt idx="0">
                  <c:v>0.68471779599246207</c:v>
                </c:pt>
                <c:pt idx="1">
                  <c:v>0.38996163687223645</c:v>
                </c:pt>
                <c:pt idx="2">
                  <c:v>0.30288035988839718</c:v>
                </c:pt>
                <c:pt idx="3">
                  <c:v>0.37536346361692807</c:v>
                </c:pt>
                <c:pt idx="4">
                  <c:v>1.7263926632364632</c:v>
                </c:pt>
                <c:pt idx="5">
                  <c:v>1.9713880926516378</c:v>
                </c:pt>
                <c:pt idx="6">
                  <c:v>1.1716620795347468</c:v>
                </c:pt>
                <c:pt idx="7">
                  <c:v>1.2694063700268112</c:v>
                </c:pt>
                <c:pt idx="8">
                  <c:v>2.3890227883904589</c:v>
                </c:pt>
                <c:pt idx="9">
                  <c:v>3.6178081545764122</c:v>
                </c:pt>
                <c:pt idx="10">
                  <c:v>3.6558903456772165</c:v>
                </c:pt>
                <c:pt idx="11">
                  <c:v>1.8089040772882061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SALGUERO'!$C$222:$N$222</c:f>
              <c:numCache>
                <c:formatCode>General</c:formatCode>
                <c:ptCount val="12"/>
                <c:pt idx="0">
                  <c:v>0.67748990876802984</c:v>
                </c:pt>
                <c:pt idx="1">
                  <c:v>0.38584519831950087</c:v>
                </c:pt>
                <c:pt idx="2">
                  <c:v>0.29968315208018526</c:v>
                </c:pt>
                <c:pt idx="3">
                  <c:v>0.37140112351261845</c:v>
                </c:pt>
                <c:pt idx="4">
                  <c:v>1.7081688467269567</c:v>
                </c:pt>
                <c:pt idx="5">
                  <c:v>1.9505781021815911</c:v>
                </c:pt>
                <c:pt idx="6">
                  <c:v>1.1592940040654274</c:v>
                </c:pt>
                <c:pt idx="7">
                  <c:v>1.2560065049462918</c:v>
                </c:pt>
                <c:pt idx="8">
                  <c:v>2.3638042423089214</c:v>
                </c:pt>
                <c:pt idx="9">
                  <c:v>3.5796185390969315</c:v>
                </c:pt>
                <c:pt idx="10">
                  <c:v>3.6172987342453204</c:v>
                </c:pt>
                <c:pt idx="11">
                  <c:v>1.7898092695484658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SALGUERO'!$C$227:$N$227</c:f>
              <c:numCache>
                <c:formatCode>General</c:formatCode>
                <c:ptCount val="12"/>
                <c:pt idx="0">
                  <c:v>1.6928950035885761</c:v>
                </c:pt>
                <c:pt idx="1">
                  <c:v>0.96414042473565176</c:v>
                </c:pt>
                <c:pt idx="2">
                  <c:v>0.74884083770158372</c:v>
                </c:pt>
                <c:pt idx="3">
                  <c:v>0.92804792836696681</c:v>
                </c:pt>
                <c:pt idx="4">
                  <c:v>4.2683300053401245</c:v>
                </c:pt>
                <c:pt idx="5">
                  <c:v>4.8740562487450099</c:v>
                </c:pt>
                <c:pt idx="6">
                  <c:v>2.8968151433300999</c:v>
                </c:pt>
                <c:pt idx="7">
                  <c:v>3.1384779451030331</c:v>
                </c:pt>
                <c:pt idx="8">
                  <c:v>5.9066154926839083</c:v>
                </c:pt>
                <c:pt idx="9">
                  <c:v>8.9446621435436438</c:v>
                </c:pt>
                <c:pt idx="10">
                  <c:v>9.0388164818967365</c:v>
                </c:pt>
                <c:pt idx="11">
                  <c:v>4.4723310717718219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45792"/>
        <c:axId val="-1645162112"/>
      </c:lineChart>
      <c:catAx>
        <c:axId val="-164514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62112"/>
        <c:crosses val="autoZero"/>
        <c:auto val="1"/>
        <c:lblAlgn val="ctr"/>
        <c:lblOffset val="100"/>
        <c:tickMarkSkip val="1"/>
        <c:noMultiLvlLbl val="0"/>
      </c:catAx>
      <c:valAx>
        <c:axId val="-164516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457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SALGUERO'!$C$250:$N$250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SALGUERO'!$C$251:$N$251</c:f>
              <c:numCache>
                <c:formatCode>General</c:formatCode>
                <c:ptCount val="12"/>
                <c:pt idx="0">
                  <c:v>0.53595151838039423</c:v>
                </c:pt>
                <c:pt idx="1">
                  <c:v>0.30523601491742142</c:v>
                </c:pt>
                <c:pt idx="2">
                  <c:v>0.23707458710708579</c:v>
                </c:pt>
                <c:pt idx="3">
                  <c:v>0.29380953649440594</c:v>
                </c:pt>
                <c:pt idx="4">
                  <c:v>1.3513052743740011</c:v>
                </c:pt>
                <c:pt idx="5">
                  <c:v>1.5430713905167821</c:v>
                </c:pt>
                <c:pt idx="6">
                  <c:v>0.91709909429941394</c:v>
                </c:pt>
                <c:pt idx="7">
                  <c:v>0.99360681939264783</c:v>
                </c:pt>
                <c:pt idx="8">
                  <c:v>1.8699680340969633</c:v>
                </c:pt>
                <c:pt idx="9">
                  <c:v>2.8317794352690462</c:v>
                </c:pt>
                <c:pt idx="10">
                  <c:v>2.8615876398508258</c:v>
                </c:pt>
                <c:pt idx="11">
                  <c:v>1.4158897176345231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SALGUERO'!$C$253:$N$253</c:f>
              <c:numCache>
                <c:formatCode>General</c:formatCode>
                <c:ptCount val="12"/>
                <c:pt idx="0">
                  <c:v>0.53772224652832057</c:v>
                </c:pt>
                <c:pt idx="1">
                  <c:v>0.30624448300611806</c:v>
                </c:pt>
                <c:pt idx="2">
                  <c:v>0.2378578569181633</c:v>
                </c:pt>
                <c:pt idx="3">
                  <c:v>0.29478025268525099</c:v>
                </c:pt>
                <c:pt idx="4">
                  <c:v>1.3557698466416683</c:v>
                </c:pt>
                <c:pt idx="5">
                  <c:v>1.5481695381136109</c:v>
                </c:pt>
                <c:pt idx="6">
                  <c:v>0.9201290944487206</c:v>
                </c:pt>
                <c:pt idx="7">
                  <c:v>0.99688959311887382</c:v>
                </c:pt>
                <c:pt idx="8">
                  <c:v>1.8761462142497205</c:v>
                </c:pt>
                <c:pt idx="9">
                  <c:v>2.8411353403887905</c:v>
                </c:pt>
                <c:pt idx="10">
                  <c:v>2.8710420281823565</c:v>
                </c:pt>
                <c:pt idx="11">
                  <c:v>1.4205676701943952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SALGUERO'!$C$255:$N$255</c:f>
              <c:numCache>
                <c:formatCode>General</c:formatCode>
                <c:ptCount val="12"/>
                <c:pt idx="0">
                  <c:v>0.53419815761893774</c:v>
                </c:pt>
                <c:pt idx="1">
                  <c:v>0.30423743793203128</c:v>
                </c:pt>
                <c:pt idx="2">
                  <c:v>0.23629899964382381</c:v>
                </c:pt>
                <c:pt idx="3">
                  <c:v>0.29284834113444547</c:v>
                </c:pt>
                <c:pt idx="4">
                  <c:v>1.3468844908449302</c:v>
                </c:pt>
                <c:pt idx="5">
                  <c:v>1.5380232457957181</c:v>
                </c:pt>
                <c:pt idx="6">
                  <c:v>0.91409881253666958</c:v>
                </c:pt>
                <c:pt idx="7">
                  <c:v>0.99035624326833105</c:v>
                </c:pt>
                <c:pt idx="8">
                  <c:v>1.8638504498309991</c:v>
                </c:pt>
                <c:pt idx="9">
                  <c:v>2.8225152933147433</c:v>
                </c:pt>
                <c:pt idx="10">
                  <c:v>2.8522259806127934</c:v>
                </c:pt>
                <c:pt idx="11">
                  <c:v>1.4112576466573716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SALGUERO'!$C$260:$N$260</c:f>
              <c:numCache>
                <c:formatCode>General</c:formatCode>
                <c:ptCount val="12"/>
                <c:pt idx="0">
                  <c:v>0.62997089633334657</c:v>
                </c:pt>
                <c:pt idx="1">
                  <c:v>0.35878209001409728</c:v>
                </c:pt>
                <c:pt idx="2">
                  <c:v>0.27866343319454301</c:v>
                </c:pt>
                <c:pt idx="3">
                  <c:v>0.3453511198475539</c:v>
                </c:pt>
                <c:pt idx="4">
                  <c:v>1.5883582109999097</c:v>
                </c:pt>
                <c:pt idx="5">
                  <c:v>1.8137649277079853</c:v>
                </c:pt>
                <c:pt idx="6">
                  <c:v>1.0779813446712623</c:v>
                </c:pt>
                <c:pt idx="7">
                  <c:v>1.1679104492646395</c:v>
                </c:pt>
                <c:pt idx="8">
                  <c:v>2.1980074655160515</c:v>
                </c:pt>
                <c:pt idx="9">
                  <c:v>3.328544780404223</c:v>
                </c:pt>
                <c:pt idx="10">
                  <c:v>3.3635820938821621</c:v>
                </c:pt>
                <c:pt idx="11">
                  <c:v>1.6642723902021115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44704"/>
        <c:axId val="-1645161024"/>
      </c:lineChart>
      <c:catAx>
        <c:axId val="-164514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61024"/>
        <c:crosses val="autoZero"/>
        <c:auto val="1"/>
        <c:lblAlgn val="ctr"/>
        <c:lblOffset val="100"/>
        <c:tickMarkSkip val="1"/>
        <c:noMultiLvlLbl val="0"/>
      </c:catAx>
      <c:valAx>
        <c:axId val="-164516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4470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HDA'!$C$328:$N$328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HDA'!$C$329:$N$329</c:f>
              <c:numCache>
                <c:formatCode>General</c:formatCode>
                <c:ptCount val="12"/>
                <c:pt idx="0">
                  <c:v>768.07384470588238</c:v>
                </c:pt>
                <c:pt idx="1">
                  <c:v>542.73987764705885</c:v>
                </c:pt>
                <c:pt idx="2">
                  <c:v>381.61397647058823</c:v>
                </c:pt>
                <c:pt idx="3">
                  <c:v>362.2304094117647</c:v>
                </c:pt>
                <c:pt idx="4">
                  <c:v>744.45012235294121</c:v>
                </c:pt>
                <c:pt idx="5">
                  <c:v>786.2459388235294</c:v>
                </c:pt>
                <c:pt idx="6">
                  <c:v>536.07677647058824</c:v>
                </c:pt>
                <c:pt idx="7">
                  <c:v>647.5322870588235</c:v>
                </c:pt>
                <c:pt idx="8">
                  <c:v>1637.9114164705884</c:v>
                </c:pt>
                <c:pt idx="9">
                  <c:v>2412.6483623529411</c:v>
                </c:pt>
                <c:pt idx="10">
                  <c:v>3389.7012894117647</c:v>
                </c:pt>
                <c:pt idx="11">
                  <c:v>1900.1953082352941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HDA'!$C$331:$N$331</c:f>
              <c:numCache>
                <c:formatCode>General</c:formatCode>
                <c:ptCount val="12"/>
                <c:pt idx="0">
                  <c:v>-0.85067160635880601</c:v>
                </c:pt>
                <c:pt idx="1">
                  <c:v>-0.6011054884049607</c:v>
                </c:pt>
                <c:pt idx="2">
                  <c:v>-0.42265229653473801</c:v>
                </c:pt>
                <c:pt idx="3">
                  <c:v>-0.40118424337741793</c:v>
                </c:pt>
                <c:pt idx="4">
                  <c:v>-0.82450741657332227</c:v>
                </c:pt>
                <c:pt idx="5">
                  <c:v>-0.87079790619379349</c:v>
                </c:pt>
                <c:pt idx="6">
                  <c:v>-0.59372584513213189</c:v>
                </c:pt>
                <c:pt idx="7">
                  <c:v>-0.717167150786722</c:v>
                </c:pt>
                <c:pt idx="8">
                  <c:v>-1.8140504917935423</c:v>
                </c:pt>
                <c:pt idx="9">
                  <c:v>-2.6721017414251769</c:v>
                </c:pt>
                <c:pt idx="10">
                  <c:v>-3.7542257958863394</c:v>
                </c:pt>
                <c:pt idx="11">
                  <c:v>-2.1045400860785288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HDA'!$C$333:$N$333</c:f>
              <c:numCache>
                <c:formatCode>General</c:formatCode>
                <c:ptCount val="12"/>
                <c:pt idx="0">
                  <c:v>1.9896764247210936</c:v>
                </c:pt>
                <c:pt idx="1">
                  <c:v>1.4059543190458201</c:v>
                </c:pt>
                <c:pt idx="2">
                  <c:v>0.98856163057909219</c:v>
                </c:pt>
                <c:pt idx="3">
                  <c:v>0.93834897632745573</c:v>
                </c:pt>
                <c:pt idx="4">
                  <c:v>1.9284797523519117</c:v>
                </c:pt>
                <c:pt idx="5">
                  <c:v>2.0367507880820028</c:v>
                </c:pt>
                <c:pt idx="6">
                  <c:v>1.38869371914682</c:v>
                </c:pt>
                <c:pt idx="7">
                  <c:v>1.6774164810937293</c:v>
                </c:pt>
                <c:pt idx="8">
                  <c:v>4.2429692842632782</c:v>
                </c:pt>
                <c:pt idx="9">
                  <c:v>6.2499063088833724</c:v>
                </c:pt>
                <c:pt idx="10">
                  <c:v>8.7809379122549203</c:v>
                </c:pt>
                <c:pt idx="11">
                  <c:v>4.9224092621057336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HDA'!$C$338:$N$338</c:f>
              <c:numCache>
                <c:formatCode>General</c:formatCode>
                <c:ptCount val="12"/>
                <c:pt idx="0">
                  <c:v>3573.9713746614543</c:v>
                </c:pt>
                <c:pt idx="1">
                  <c:v>2525.4561133254438</c:v>
                </c:pt>
                <c:pt idx="2">
                  <c:v>1775.7113296819527</c:v>
                </c:pt>
                <c:pt idx="3">
                  <c:v>1685.5164684917581</c:v>
                </c:pt>
                <c:pt idx="4">
                  <c:v>3464.046387585905</c:v>
                </c:pt>
                <c:pt idx="5">
                  <c:v>3658.5290570272614</c:v>
                </c:pt>
                <c:pt idx="6">
                  <c:v>2494.4516297913146</c:v>
                </c:pt>
                <c:pt idx="7">
                  <c:v>3013.0720816349321</c:v>
                </c:pt>
                <c:pt idx="8">
                  <c:v>7621.4657705714289</c:v>
                </c:pt>
                <c:pt idx="9">
                  <c:v>11226.441628767012</c:v>
                </c:pt>
                <c:pt idx="10">
                  <c:v>15772.82635063525</c:v>
                </c:pt>
                <c:pt idx="11">
                  <c:v>8841.914986051248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6232464"/>
        <c:axId val="-1566230288"/>
      </c:lineChart>
      <c:catAx>
        <c:axId val="-156623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66230288"/>
        <c:crosses val="autoZero"/>
        <c:auto val="1"/>
        <c:lblAlgn val="ctr"/>
        <c:lblOffset val="100"/>
        <c:tickMarkSkip val="1"/>
        <c:noMultiLvlLbl val="0"/>
      </c:catAx>
      <c:valAx>
        <c:axId val="-156623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6623246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SALGUERO'!$C$283:$N$283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SALGUERO'!$C$284:$N$284</c:f>
              <c:numCache>
                <c:formatCode>General</c:formatCode>
                <c:ptCount val="12"/>
                <c:pt idx="0">
                  <c:v>0.15230793819925414</c:v>
                </c:pt>
                <c:pt idx="1">
                  <c:v>8.6742674480554074E-2</c:v>
                </c:pt>
                <c:pt idx="2">
                  <c:v>6.7372402770378273E-2</c:v>
                </c:pt>
                <c:pt idx="3">
                  <c:v>8.349547149706979E-2</c:v>
                </c:pt>
                <c:pt idx="4">
                  <c:v>0.38401704848161961</c:v>
                </c:pt>
                <c:pt idx="5">
                  <c:v>0.4385135855087906</c:v>
                </c:pt>
                <c:pt idx="6">
                  <c:v>0.26062333510921687</c:v>
                </c:pt>
                <c:pt idx="7">
                  <c:v>0.2823654768247203</c:v>
                </c:pt>
                <c:pt idx="8">
                  <c:v>0.53141182738412363</c:v>
                </c:pt>
                <c:pt idx="9">
                  <c:v>0.80474160895045288</c:v>
                </c:pt>
                <c:pt idx="10">
                  <c:v>0.81321257325519447</c:v>
                </c:pt>
                <c:pt idx="11">
                  <c:v>0.40237080447522644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SALGUERO'!$C$286:$N$286</c:f>
              <c:numCache>
                <c:formatCode>General</c:formatCode>
                <c:ptCount val="12"/>
                <c:pt idx="0">
                  <c:v>0.1523484296191821</c:v>
                </c:pt>
                <c:pt idx="1">
                  <c:v>8.6765735222493034E-2</c:v>
                </c:pt>
                <c:pt idx="2">
                  <c:v>6.7390313880491007E-2</c:v>
                </c:pt>
                <c:pt idx="3">
                  <c:v>8.3517668962536415E-2</c:v>
                </c:pt>
                <c:pt idx="4">
                  <c:v>0.38411914030791183</c:v>
                </c:pt>
                <c:pt idx="5">
                  <c:v>0.43863016536631405</c:v>
                </c:pt>
                <c:pt idx="6">
                  <c:v>0.26069262242956076</c:v>
                </c:pt>
                <c:pt idx="7">
                  <c:v>0.28244054434405286</c:v>
                </c:pt>
                <c:pt idx="8">
                  <c:v>0.53155310445550741</c:v>
                </c:pt>
                <c:pt idx="9">
                  <c:v>0.80495555138055064</c:v>
                </c:pt>
                <c:pt idx="10">
                  <c:v>0.81342876771087214</c:v>
                </c:pt>
                <c:pt idx="11">
                  <c:v>0.40247777569027532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SALGUERO'!$C$288:$N$288</c:f>
              <c:numCache>
                <c:formatCode>General</c:formatCode>
                <c:ptCount val="12"/>
                <c:pt idx="0">
                  <c:v>0.15226747904609186</c:v>
                </c:pt>
                <c:pt idx="1">
                  <c:v>8.6719632115238088E-2</c:v>
                </c:pt>
                <c:pt idx="2">
                  <c:v>6.735450593325458E-2</c:v>
                </c:pt>
                <c:pt idx="3">
                  <c:v>8.3473291720299145E-2</c:v>
                </c:pt>
                <c:pt idx="4">
                  <c:v>0.38391503801016857</c:v>
                </c:pt>
                <c:pt idx="5">
                  <c:v>0.43839709855131748</c:v>
                </c:pt>
                <c:pt idx="6">
                  <c:v>0.26055410300248943</c:v>
                </c:pt>
                <c:pt idx="7">
                  <c:v>0.28229046912512396</c:v>
                </c:pt>
                <c:pt idx="8">
                  <c:v>0.53127066289348335</c:v>
                </c:pt>
                <c:pt idx="9">
                  <c:v>0.80452783700660324</c:v>
                </c:pt>
                <c:pt idx="10">
                  <c:v>0.81299655108035707</c:v>
                </c:pt>
                <c:pt idx="11">
                  <c:v>0.40226391850330162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SALGUERO'!$C$293:$N$293</c:f>
              <c:numCache>
                <c:formatCode>General</c:formatCode>
                <c:ptCount val="12"/>
                <c:pt idx="0">
                  <c:v>0.2254931032457724</c:v>
                </c:pt>
                <c:pt idx="1">
                  <c:v>0.12842321341694712</c:v>
                </c:pt>
                <c:pt idx="2">
                  <c:v>9.9745373441678331E-2</c:v>
                </c:pt>
                <c:pt idx="3">
                  <c:v>0.12361570380010177</c:v>
                </c:pt>
                <c:pt idx="4">
                  <c:v>0.56854026773127631</c:v>
                </c:pt>
                <c:pt idx="5">
                  <c:v>0.64922282043137658</c:v>
                </c:pt>
                <c:pt idx="6">
                  <c:v>0.38585490229115299</c:v>
                </c:pt>
                <c:pt idx="7">
                  <c:v>0.41804431450829138</c:v>
                </c:pt>
                <c:pt idx="8">
                  <c:v>0.78675939990460442</c:v>
                </c:pt>
                <c:pt idx="9">
                  <c:v>1.1914262963486306</c:v>
                </c:pt>
                <c:pt idx="10">
                  <c:v>1.2039676257838794</c:v>
                </c:pt>
                <c:pt idx="11">
                  <c:v>0.59571314817431531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37632"/>
        <c:axId val="-1645135456"/>
      </c:lineChart>
      <c:catAx>
        <c:axId val="-1645137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35456"/>
        <c:crosses val="autoZero"/>
        <c:auto val="1"/>
        <c:lblAlgn val="ctr"/>
        <c:lblOffset val="100"/>
        <c:tickMarkSkip val="1"/>
        <c:noMultiLvlLbl val="0"/>
      </c:catAx>
      <c:valAx>
        <c:axId val="-164513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3763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SALGUERO'!$C$316:$N$316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SALGUERO'!$C$317:$N$317</c:f>
              <c:numCache>
                <c:formatCode>General</c:formatCode>
                <c:ptCount val="12"/>
                <c:pt idx="0">
                  <c:v>14.483622802344167</c:v>
                </c:pt>
                <c:pt idx="1">
                  <c:v>8.2487373468300476</c:v>
                </c:pt>
                <c:pt idx="2">
                  <c:v>6.4067341502397444</c:v>
                </c:pt>
                <c:pt idx="3">
                  <c:v>7.9399467234949377</c:v>
                </c:pt>
                <c:pt idx="4">
                  <c:v>36.517847629195522</c:v>
                </c:pt>
                <c:pt idx="5">
                  <c:v>41.700159829515179</c:v>
                </c:pt>
                <c:pt idx="6">
                  <c:v>24.783803942461375</c:v>
                </c:pt>
                <c:pt idx="7">
                  <c:v>26.851358550879063</c:v>
                </c:pt>
                <c:pt idx="8">
                  <c:v>50.534256792754391</c:v>
                </c:pt>
                <c:pt idx="9">
                  <c:v>76.52637187000532</c:v>
                </c:pt>
                <c:pt idx="10">
                  <c:v>77.331912626531704</c:v>
                </c:pt>
                <c:pt idx="11">
                  <c:v>38.26318593500266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SALGUERO'!$C$319:$N$319</c:f>
              <c:numCache>
                <c:formatCode>General</c:formatCode>
                <c:ptCount val="12"/>
                <c:pt idx="0">
                  <c:v>-2.6486888257701384</c:v>
                </c:pt>
                <c:pt idx="1">
                  <c:v>-1.5084857383696451</c:v>
                </c:pt>
                <c:pt idx="2">
                  <c:v>-1.1716298736165276</c:v>
                </c:pt>
                <c:pt idx="3">
                  <c:v>-1.4520157318877083</c:v>
                </c:pt>
                <c:pt idx="4">
                  <c:v>-6.678192070907282</c:v>
                </c:pt>
                <c:pt idx="5">
                  <c:v>-7.6259060927345654</c:v>
                </c:pt>
                <c:pt idx="6">
                  <c:v>-4.5323318245936921</c:v>
                </c:pt>
                <c:pt idx="7">
                  <c:v>-4.9104353462553547</c:v>
                </c:pt>
                <c:pt idx="8">
                  <c:v>-9.2414393216525781</c:v>
                </c:pt>
                <c:pt idx="9">
                  <c:v>-13.99474073682776</c:v>
                </c:pt>
                <c:pt idx="10">
                  <c:v>-14.142053797215421</c:v>
                </c:pt>
                <c:pt idx="11">
                  <c:v>-6.9973703684138799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SALGUERO'!$C$321:$N$321</c:f>
              <c:numCache>
                <c:formatCode>General</c:formatCode>
                <c:ptCount val="12"/>
                <c:pt idx="0">
                  <c:v>6.5498745051993668</c:v>
                </c:pt>
                <c:pt idx="1">
                  <c:v>3.7302956025162133</c:v>
                </c:pt>
                <c:pt idx="2">
                  <c:v>2.8972933944022414</c:v>
                </c:pt>
                <c:pt idx="3">
                  <c:v>3.5906523752084771</c:v>
                </c:pt>
                <c:pt idx="4">
                  <c:v>16.514329490306153</c:v>
                </c:pt>
                <c:pt idx="5">
                  <c:v>18.857907131209892</c:v>
                </c:pt>
                <c:pt idx="6">
                  <c:v>11.207886852612191</c:v>
                </c:pt>
                <c:pt idx="7">
                  <c:v>12.142889331107465</c:v>
                </c:pt>
                <c:pt idx="8">
                  <c:v>22.852917721144248</c:v>
                </c:pt>
                <c:pt idx="9">
                  <c:v>34.607234593656273</c:v>
                </c:pt>
                <c:pt idx="10">
                  <c:v>34.971521273589502</c:v>
                </c:pt>
                <c:pt idx="11">
                  <c:v>17.303617296828136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SALGUERO'!$C$326:$N$326</c:f>
              <c:numCache>
                <c:formatCode>General</c:formatCode>
                <c:ptCount val="12"/>
                <c:pt idx="0">
                  <c:v>13.459649925086113</c:v>
                </c:pt>
                <c:pt idx="1">
                  <c:v>7.6655625824739602</c:v>
                </c:pt>
                <c:pt idx="2">
                  <c:v>5.953786563080361</c:v>
                </c:pt>
                <c:pt idx="3">
                  <c:v>7.378603045695149</c:v>
                </c:pt>
                <c:pt idx="4">
                  <c:v>33.936084349494095</c:v>
                </c:pt>
                <c:pt idx="5">
                  <c:v>38.752013966738474</c:v>
                </c:pt>
                <c:pt idx="6">
                  <c:v>23.0316219518993</c:v>
                </c:pt>
                <c:pt idx="7">
                  <c:v>24.953003198157422</c:v>
                </c:pt>
                <c:pt idx="8">
                  <c:v>46.961552018932267</c:v>
                </c:pt>
                <c:pt idx="9">
                  <c:v>71.116059114748651</c:v>
                </c:pt>
                <c:pt idx="10">
                  <c:v>71.864649210693372</c:v>
                </c:pt>
                <c:pt idx="11">
                  <c:v>35.558029557374326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33280"/>
        <c:axId val="-1645134912"/>
      </c:lineChart>
      <c:catAx>
        <c:axId val="-1645133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34912"/>
        <c:crosses val="autoZero"/>
        <c:auto val="1"/>
        <c:lblAlgn val="ctr"/>
        <c:lblOffset val="100"/>
        <c:tickMarkSkip val="1"/>
        <c:noMultiLvlLbl val="0"/>
      </c:catAx>
      <c:valAx>
        <c:axId val="-164513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332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SALGUERO'!$C$349:$N$349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SALGUERO'!$C$350:$N$350</c:f>
              <c:numCache>
                <c:formatCode>General</c:formatCode>
                <c:ptCount val="12"/>
                <c:pt idx="0">
                  <c:v>369.90425466169421</c:v>
                </c:pt>
                <c:pt idx="1">
                  <c:v>210.66849653702718</c:v>
                </c:pt>
                <c:pt idx="2">
                  <c:v>163.62468513585509</c:v>
                </c:pt>
                <c:pt idx="3">
                  <c:v>202.7821433137986</c:v>
                </c:pt>
                <c:pt idx="4">
                  <c:v>932.64698987746397</c:v>
                </c:pt>
                <c:pt idx="5">
                  <c:v>1065.0005700586041</c:v>
                </c:pt>
                <c:pt idx="6">
                  <c:v>632.96556739477887</c:v>
                </c:pt>
                <c:pt idx="7">
                  <c:v>685.76984549813528</c:v>
                </c:pt>
                <c:pt idx="8">
                  <c:v>1290.6188492274907</c:v>
                </c:pt>
                <c:pt idx="9">
                  <c:v>1954.4440596696857</c:v>
                </c:pt>
                <c:pt idx="10">
                  <c:v>1975.0171550346297</c:v>
                </c:pt>
                <c:pt idx="11">
                  <c:v>977.22202983484283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SALGUERO'!$C$352:$N$352</c:f>
              <c:numCache>
                <c:formatCode>General</c:formatCode>
                <c:ptCount val="12"/>
                <c:pt idx="0">
                  <c:v>-3.2190703806342946</c:v>
                </c:pt>
                <c:pt idx="1">
                  <c:v>-1.8333304058784861</c:v>
                </c:pt>
                <c:pt idx="2">
                  <c:v>-1.4239343582116106</c:v>
                </c:pt>
                <c:pt idx="3">
                  <c:v>-1.7646998731063421</c:v>
                </c:pt>
                <c:pt idx="4">
                  <c:v>-8.1163064843578798</c:v>
                </c:pt>
                <c:pt idx="5">
                  <c:v>-9.2681058604469033</c:v>
                </c:pt>
                <c:pt idx="6">
                  <c:v>-5.5083462390164151</c:v>
                </c:pt>
                <c:pt idx="7">
                  <c:v>-5.9678724149690296</c:v>
                </c:pt>
                <c:pt idx="8">
                  <c:v>-11.231535884971715</c:v>
                </c:pt>
                <c:pt idx="9">
                  <c:v>-17.008436382661735</c:v>
                </c:pt>
                <c:pt idx="10">
                  <c:v>-17.187472555110805</c:v>
                </c:pt>
                <c:pt idx="11">
                  <c:v>-8.5042181913308674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SALGUERO'!$C$354:$N$354</c:f>
              <c:numCache>
                <c:formatCode>General</c:formatCode>
                <c:ptCount val="12"/>
                <c:pt idx="0">
                  <c:v>8.3942248342324106</c:v>
                </c:pt>
                <c:pt idx="1">
                  <c:v>4.7806931202747425</c:v>
                </c:pt>
                <c:pt idx="2">
                  <c:v>3.7131294872967242</c:v>
                </c:pt>
                <c:pt idx="3">
                  <c:v>4.6017283713061241</c:v>
                </c:pt>
                <c:pt idx="4">
                  <c:v>21.16452683454964</c:v>
                </c:pt>
                <c:pt idx="5">
                  <c:v>24.168022186805583</c:v>
                </c:pt>
                <c:pt idx="6">
                  <c:v>14.363866373742148</c:v>
                </c:pt>
                <c:pt idx="7">
                  <c:v>15.562152084227678</c:v>
                </c:pt>
                <c:pt idx="8">
                  <c:v>29.287970222516492</c:v>
                </c:pt>
                <c:pt idx="9">
                  <c:v>44.352133440048881</c:v>
                </c:pt>
                <c:pt idx="10">
                  <c:v>44.818998002575718</c:v>
                </c:pt>
                <c:pt idx="11">
                  <c:v>22.176066720024441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SALGUERO'!$C$359:$N$359</c:f>
              <c:numCache>
                <c:formatCode>General</c:formatCode>
                <c:ptCount val="12"/>
                <c:pt idx="0">
                  <c:v>2278.4842557328366</c:v>
                </c:pt>
                <c:pt idx="1">
                  <c:v>1297.6462057121385</c:v>
                </c:pt>
                <c:pt idx="2">
                  <c:v>1007.8723459730346</c:v>
                </c:pt>
                <c:pt idx="3">
                  <c:v>1249.0689551727842</c:v>
                </c:pt>
                <c:pt idx="4">
                  <c:v>5744.7878898714453</c:v>
                </c:pt>
                <c:pt idx="5">
                  <c:v>6560.0408771840848</c:v>
                </c:pt>
                <c:pt idx="6">
                  <c:v>3898.8523693759889</c:v>
                </c:pt>
                <c:pt idx="7">
                  <c:v>4224.1087425525338</c:v>
                </c:pt>
                <c:pt idx="8">
                  <c:v>7949.7726534838685</c:v>
                </c:pt>
                <c:pt idx="9">
                  <c:v>12038.70991627472</c:v>
                </c:pt>
                <c:pt idx="10">
                  <c:v>12165.433178551297</c:v>
                </c:pt>
                <c:pt idx="11">
                  <c:v>6019.35495813736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36000"/>
        <c:axId val="-1645141984"/>
      </c:lineChart>
      <c:catAx>
        <c:axId val="-1645136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41984"/>
        <c:crosses val="autoZero"/>
        <c:auto val="1"/>
        <c:lblAlgn val="ctr"/>
        <c:lblOffset val="100"/>
        <c:tickMarkSkip val="1"/>
        <c:noMultiLvlLbl val="0"/>
      </c:catAx>
      <c:valAx>
        <c:axId val="-164514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360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 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SALGUERO'!$C$382:$N$382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SALGUERO'!$C$383:$N$383</c:f>
              <c:numCache>
                <c:formatCode>General</c:formatCode>
                <c:ptCount val="12"/>
                <c:pt idx="0">
                  <c:v>1.3750820458177946</c:v>
                </c:pt>
                <c:pt idx="1">
                  <c:v>0.78313905167820996</c:v>
                </c:pt>
                <c:pt idx="2">
                  <c:v>0.60825839104954726</c:v>
                </c:pt>
                <c:pt idx="3">
                  <c:v>0.75382232285562067</c:v>
                </c:pt>
                <c:pt idx="4">
                  <c:v>3.4670218433670752</c:v>
                </c:pt>
                <c:pt idx="5">
                  <c:v>3.9590330314331381</c:v>
                </c:pt>
                <c:pt idx="6">
                  <c:v>2.3529861481086844</c:v>
                </c:pt>
                <c:pt idx="7">
                  <c:v>2.5492807671816733</c:v>
                </c:pt>
                <c:pt idx="8">
                  <c:v>4.7977464038359088</c:v>
                </c:pt>
                <c:pt idx="9">
                  <c:v>7.2654501864677679</c:v>
                </c:pt>
                <c:pt idx="10">
                  <c:v>7.3419286094832188</c:v>
                </c:pt>
                <c:pt idx="11">
                  <c:v>3.6327250932338839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SALGUERO'!$C$385:$N$385</c:f>
              <c:numCache>
                <c:formatCode>General</c:formatCode>
                <c:ptCount val="12"/>
                <c:pt idx="0">
                  <c:v>1.4056654098411168</c:v>
                </c:pt>
                <c:pt idx="1">
                  <c:v>0.80055694086613094</c:v>
                </c:pt>
                <c:pt idx="2">
                  <c:v>0.62178673857636346</c:v>
                </c:pt>
                <c:pt idx="3">
                  <c:v>0.7705881751761553</c:v>
                </c:pt>
                <c:pt idx="4">
                  <c:v>3.544132290292767</c:v>
                </c:pt>
                <c:pt idx="5">
                  <c:v>4.0470863579593139</c:v>
                </c:pt>
                <c:pt idx="6">
                  <c:v>2.4053191940736944</c:v>
                </c:pt>
                <c:pt idx="7">
                  <c:v>2.6059796252152703</c:v>
                </c:pt>
                <c:pt idx="8">
                  <c:v>4.9044536546551383</c:v>
                </c:pt>
                <c:pt idx="9">
                  <c:v>7.4270419318635197</c:v>
                </c:pt>
                <c:pt idx="10">
                  <c:v>7.5052213206199783</c:v>
                </c:pt>
                <c:pt idx="11">
                  <c:v>3.7135209659317598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SALGUERO'!$C$387:$N$387</c:f>
              <c:numCache>
                <c:formatCode>General</c:formatCode>
                <c:ptCount val="12"/>
                <c:pt idx="0">
                  <c:v>1.346404149771609</c:v>
                </c:pt>
                <c:pt idx="1">
                  <c:v>0.76680636783433131</c:v>
                </c:pt>
                <c:pt idx="2">
                  <c:v>0.595572914600493</c:v>
                </c:pt>
                <c:pt idx="3">
                  <c:v>0.73810105133011639</c:v>
                </c:pt>
                <c:pt idx="4">
                  <c:v>3.3947156909332374</c:v>
                </c:pt>
                <c:pt idx="5">
                  <c:v>3.876465785308322</c:v>
                </c:pt>
                <c:pt idx="6">
                  <c:v>2.3039136637730726</c:v>
                </c:pt>
                <c:pt idx="7">
                  <c:v>2.4961144786273808</c:v>
                </c:pt>
                <c:pt idx="8">
                  <c:v>4.6976874487767306</c:v>
                </c:pt>
                <c:pt idx="9">
                  <c:v>7.1139262640880352</c:v>
                </c:pt>
                <c:pt idx="10">
                  <c:v>7.1888096984468559</c:v>
                </c:pt>
                <c:pt idx="11">
                  <c:v>3.5569631320440176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SALGUERO'!$C$392:$N$392</c:f>
              <c:numCache>
                <c:formatCode>General</c:formatCode>
                <c:ptCount val="12"/>
                <c:pt idx="0">
                  <c:v>6.2690971279491494</c:v>
                </c:pt>
                <c:pt idx="1">
                  <c:v>3.5703867958953999</c:v>
                </c:pt>
                <c:pt idx="2">
                  <c:v>2.7730933903015704</c:v>
                </c:pt>
                <c:pt idx="3">
                  <c:v>3.4367297381063464</c:v>
                </c:pt>
                <c:pt idx="4">
                  <c:v>15.806399877661926</c:v>
                </c:pt>
                <c:pt idx="5">
                  <c:v>18.049513977947772</c:v>
                </c:pt>
                <c:pt idx="6">
                  <c:v>10.72743168167791</c:v>
                </c:pt>
                <c:pt idx="7">
                  <c:v>11.622352851222004</c:v>
                </c:pt>
                <c:pt idx="8">
                  <c:v>21.873268065999813</c:v>
                </c:pt>
                <c:pt idx="9">
                  <c:v>33.123705625982709</c:v>
                </c:pt>
                <c:pt idx="10">
                  <c:v>33.472376211519375</c:v>
                </c:pt>
                <c:pt idx="11">
                  <c:v>16.561852812991354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41440"/>
        <c:axId val="-1645140896"/>
      </c:lineChart>
      <c:catAx>
        <c:axId val="-1645141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40896"/>
        <c:crosses val="autoZero"/>
        <c:auto val="1"/>
        <c:lblAlgn val="ctr"/>
        <c:lblOffset val="100"/>
        <c:tickMarkSkip val="1"/>
        <c:noMultiLvlLbl val="0"/>
      </c:catAx>
      <c:valAx>
        <c:axId val="-164514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414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PTE SALGUERO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SALGUERO'!$C$415:$N$415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SALGUERO'!$C$416:$N$416</c:f>
              <c:numCache>
                <c:formatCode>General</c:formatCode>
                <c:ptCount val="12"/>
                <c:pt idx="0">
                  <c:v>1.4253724027703782</c:v>
                </c:pt>
                <c:pt idx="1">
                  <c:v>0.81178050079914765</c:v>
                </c:pt>
                <c:pt idx="2">
                  <c:v>0.63050399573787963</c:v>
                </c:pt>
                <c:pt idx="3">
                  <c:v>0.78139158231220029</c:v>
                </c:pt>
                <c:pt idx="4">
                  <c:v>3.5938199254128929</c:v>
                </c:pt>
                <c:pt idx="5">
                  <c:v>4.1038252530633992</c:v>
                </c:pt>
                <c:pt idx="6">
                  <c:v>2.4390410229088975</c:v>
                </c:pt>
                <c:pt idx="7">
                  <c:v>2.6425146510388919</c:v>
                </c:pt>
                <c:pt idx="8">
                  <c:v>4.9732125732551946</c:v>
                </c:pt>
                <c:pt idx="9">
                  <c:v>7.5311667554608421</c:v>
                </c:pt>
                <c:pt idx="10">
                  <c:v>7.6104421949920091</c:v>
                </c:pt>
                <c:pt idx="11">
                  <c:v>3.7655833777304211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SALGUERO'!$C$418:$N$418</c:f>
              <c:numCache>
                <c:formatCode>General</c:formatCode>
                <c:ptCount val="12"/>
                <c:pt idx="0">
                  <c:v>1.4595034180308952</c:v>
                </c:pt>
                <c:pt idx="1">
                  <c:v>0.8312188543179293</c:v>
                </c:pt>
                <c:pt idx="2">
                  <c:v>0.64560162317792291</c:v>
                </c:pt>
                <c:pt idx="3">
                  <c:v>0.80010226309183485</c:v>
                </c:pt>
                <c:pt idx="4">
                  <c:v>3.6798751363033326</c:v>
                </c:pt>
                <c:pt idx="5">
                  <c:v>4.2020927107934378</c:v>
                </c:pt>
                <c:pt idx="6">
                  <c:v>2.4974446697117472</c:v>
                </c:pt>
                <c:pt idx="7">
                  <c:v>2.7057905413995091</c:v>
                </c:pt>
                <c:pt idx="8">
                  <c:v>5.0922977989138767</c:v>
                </c:pt>
                <c:pt idx="9">
                  <c:v>7.7115030429886016</c:v>
                </c:pt>
                <c:pt idx="10">
                  <c:v>7.792676759230587</c:v>
                </c:pt>
                <c:pt idx="11">
                  <c:v>3.8557515214943008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SALGUERO'!$C$420:$N$420</c:f>
              <c:numCache>
                <c:formatCode>General</c:formatCode>
                <c:ptCount val="12"/>
                <c:pt idx="0">
                  <c:v>1.3935193094591103</c:v>
                </c:pt>
                <c:pt idx="1">
                  <c:v>0.79363947324033868</c:v>
                </c:pt>
                <c:pt idx="2">
                  <c:v>0.61641399191127877</c:v>
                </c:pt>
                <c:pt idx="3">
                  <c:v>0.76392966223036507</c:v>
                </c:pt>
                <c:pt idx="4">
                  <c:v>3.5135080846577496</c:v>
                </c:pt>
                <c:pt idx="5">
                  <c:v>4.0121162172599156</c:v>
                </c:pt>
                <c:pt idx="6">
                  <c:v>2.384535266278752</c:v>
                </c:pt>
                <c:pt idx="7">
                  <c:v>2.5834618269542275</c:v>
                </c:pt>
                <c:pt idx="8">
                  <c:v>4.8620751583278565</c:v>
                </c:pt>
                <c:pt idx="9">
                  <c:v>7.3628662068195485</c:v>
                </c:pt>
                <c:pt idx="10">
                  <c:v>7.4403700616281752</c:v>
                </c:pt>
                <c:pt idx="11">
                  <c:v>3.6814331034097743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SALGUERO'!$C$425:$N$425</c:f>
              <c:numCache>
                <c:formatCode>General</c:formatCode>
                <c:ptCount val="12"/>
                <c:pt idx="0">
                  <c:v>6.0803611543781209</c:v>
                </c:pt>
                <c:pt idx="1">
                  <c:v>3.4628975651185741</c:v>
                </c:pt>
                <c:pt idx="2">
                  <c:v>2.689607288532851</c:v>
                </c:pt>
                <c:pt idx="3">
                  <c:v>3.3332643554868562</c:v>
                </c:pt>
                <c:pt idx="4">
                  <c:v>15.33053609557702</c:v>
                </c:pt>
                <c:pt idx="5">
                  <c:v>17.506119526787582</c:v>
                </c:pt>
                <c:pt idx="6">
                  <c:v>10.404474129571758</c:v>
                </c:pt>
                <c:pt idx="7">
                  <c:v>11.272453011453692</c:v>
                </c:pt>
                <c:pt idx="8">
                  <c:v>21.214756567555849</c:v>
                </c:pt>
                <c:pt idx="9">
                  <c:v>32.126491082643021</c:v>
                </c:pt>
                <c:pt idx="10">
                  <c:v>32.464664672986629</c:v>
                </c:pt>
                <c:pt idx="11">
                  <c:v>16.063245541321511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39808"/>
        <c:axId val="-1645138176"/>
      </c:lineChart>
      <c:catAx>
        <c:axId val="-1645139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38176"/>
        <c:crosses val="autoZero"/>
        <c:auto val="1"/>
        <c:lblAlgn val="ctr"/>
        <c:lblOffset val="100"/>
        <c:tickMarkSkip val="1"/>
        <c:noMultiLvlLbl val="0"/>
      </c:catAx>
      <c:valAx>
        <c:axId val="-164513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398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SALGUERO</a:t>
            </a:r>
            <a:r>
              <a:rPr lang="es-CO" b="1"/>
              <a:t>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SALGUERO'!$C$448:$N$448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SALGUERO'!$C$449:$N$449</c:f>
              <c:numCache>
                <c:formatCode>General</c:formatCode>
                <c:ptCount val="12"/>
                <c:pt idx="0">
                  <c:v>1.0129914757591902</c:v>
                </c:pt>
                <c:pt idx="1">
                  <c:v>0.57692061800745875</c:v>
                </c:pt>
                <c:pt idx="2">
                  <c:v>0.44809003729355357</c:v>
                </c:pt>
                <c:pt idx="3">
                  <c:v>0.55532365476824719</c:v>
                </c:pt>
                <c:pt idx="4">
                  <c:v>2.5540756526371871</c:v>
                </c:pt>
                <c:pt idx="5">
                  <c:v>2.9165290356952585</c:v>
                </c:pt>
                <c:pt idx="6">
                  <c:v>1.7333910495471498</c:v>
                </c:pt>
                <c:pt idx="7">
                  <c:v>1.8779968034096963</c:v>
                </c:pt>
                <c:pt idx="8">
                  <c:v>3.5343899840170487</c:v>
                </c:pt>
                <c:pt idx="9">
                  <c:v>5.3522908897176347</c:v>
                </c:pt>
                <c:pt idx="10">
                  <c:v>5.4086307938199258</c:v>
                </c:pt>
                <c:pt idx="11">
                  <c:v>2.6761454448588173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SALGUERO'!$C$451:$N$451</c:f>
              <c:numCache>
                <c:formatCode>General</c:formatCode>
                <c:ptCount val="12"/>
                <c:pt idx="0">
                  <c:v>1.0250708854360568</c:v>
                </c:pt>
                <c:pt idx="1">
                  <c:v>0.58380010383010139</c:v>
                </c:pt>
                <c:pt idx="2">
                  <c:v>0.45343328376908265</c:v>
                </c:pt>
                <c:pt idx="3">
                  <c:v>0.56194560775573232</c:v>
                </c:pt>
                <c:pt idx="4">
                  <c:v>2.5845317096645113</c:v>
                </c:pt>
                <c:pt idx="5">
                  <c:v>2.951307165521313</c:v>
                </c:pt>
                <c:pt idx="6">
                  <c:v>1.7540608588384883</c:v>
                </c:pt>
                <c:pt idx="7">
                  <c:v>1.9003909629886113</c:v>
                </c:pt>
                <c:pt idx="8">
                  <c:v>3.5765357923445662</c:v>
                </c:pt>
                <c:pt idx="9">
                  <c:v>5.4161142445175416</c:v>
                </c:pt>
                <c:pt idx="10">
                  <c:v>5.4731259734072006</c:v>
                </c:pt>
                <c:pt idx="11">
                  <c:v>2.7080571222587708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SALGUERO'!$C$453:$N$453</c:f>
              <c:numCache>
                <c:formatCode>General</c:formatCode>
                <c:ptCount val="12"/>
                <c:pt idx="0">
                  <c:v>1.0013283340551564</c:v>
                </c:pt>
                <c:pt idx="1">
                  <c:v>0.57027820582451616</c:v>
                </c:pt>
                <c:pt idx="2">
                  <c:v>0.4429309241853176</c:v>
                </c:pt>
                <c:pt idx="3">
                  <c:v>0.54892990059345514</c:v>
                </c:pt>
                <c:pt idx="4">
                  <c:v>2.5246691403689518</c:v>
                </c:pt>
                <c:pt idx="5">
                  <c:v>2.8829493933771926</c:v>
                </c:pt>
                <c:pt idx="6">
                  <c:v>1.7134335415886344</c:v>
                </c:pt>
                <c:pt idx="7">
                  <c:v>1.8563743679183471</c:v>
                </c:pt>
                <c:pt idx="8">
                  <c:v>3.4936965604223289</c:v>
                </c:pt>
                <c:pt idx="9">
                  <c:v>5.2906669485672886</c:v>
                </c:pt>
                <c:pt idx="10">
                  <c:v>5.3463581796048398</c:v>
                </c:pt>
                <c:pt idx="11">
                  <c:v>2.6453334742836443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SALGUERO'!$C$458:$N$458</c:f>
              <c:numCache>
                <c:formatCode>General</c:formatCode>
                <c:ptCount val="12"/>
                <c:pt idx="0">
                  <c:v>3.8605564914339787</c:v>
                </c:pt>
                <c:pt idx="1">
                  <c:v>2.1986706603050021</c:v>
                </c:pt>
                <c:pt idx="2">
                  <c:v>1.7076914698853305</c:v>
                </c:pt>
                <c:pt idx="3">
                  <c:v>2.1163636531646781</c:v>
                </c:pt>
                <c:pt idx="4">
                  <c:v>9.7336982357252708</c:v>
                </c:pt>
                <c:pt idx="5">
                  <c:v>11.115024529471576</c:v>
                </c:pt>
                <c:pt idx="6">
                  <c:v>6.6060319643929599</c:v>
                </c:pt>
                <c:pt idx="7">
                  <c:v>7.1571310556803454</c:v>
                </c:pt>
                <c:pt idx="8">
                  <c:v>13.46972064679041</c:v>
                </c:pt>
                <c:pt idx="9">
                  <c:v>20.397823508688987</c:v>
                </c:pt>
                <c:pt idx="10">
                  <c:v>20.612537440359397</c:v>
                </c:pt>
                <c:pt idx="11">
                  <c:v>10.198911754344493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32192"/>
        <c:axId val="-1645119136"/>
      </c:lineChart>
      <c:catAx>
        <c:axId val="-164513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19136"/>
        <c:crosses val="autoZero"/>
        <c:auto val="1"/>
        <c:lblAlgn val="ctr"/>
        <c:lblOffset val="100"/>
        <c:tickMarkSkip val="1"/>
        <c:noMultiLvlLbl val="0"/>
      </c:catAx>
      <c:valAx>
        <c:axId val="-16451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321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SALGUERO A GRACIAS</a:t>
            </a:r>
            <a:r>
              <a:rPr lang="en-US" baseline="0"/>
              <a:t> A DIOS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SALGUERO'!$C$118:$N$118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xVal>
          <c:yVal>
            <c:numRef>
              <c:f>'PTE SALGUERO'!$C$128:$N$128</c:f>
              <c:numCache>
                <c:formatCode>General</c:formatCode>
                <c:ptCount val="12"/>
                <c:pt idx="0">
                  <c:v>0.58463323068179329</c:v>
                </c:pt>
                <c:pt idx="1">
                  <c:v>0.33296130601677215</c:v>
                </c:pt>
                <c:pt idx="2">
                  <c:v>0.25860861854037054</c:v>
                </c:pt>
                <c:pt idx="3">
                  <c:v>0.32049693420950365</c:v>
                </c:pt>
                <c:pt idx="4">
                  <c:v>1.4740474485117516</c:v>
                </c:pt>
                <c:pt idx="5">
                  <c:v>1.6832321231902576</c:v>
                </c:pt>
                <c:pt idx="6">
                  <c:v>1.0004013198355493</c:v>
                </c:pt>
                <c:pt idx="7">
                  <c:v>1.0838584180233468</c:v>
                </c:pt>
                <c:pt idx="8">
                  <c:v>2.0398215427199387</c:v>
                </c:pt>
                <c:pt idx="9">
                  <c:v>3.0889964913665384</c:v>
                </c:pt>
                <c:pt idx="10">
                  <c:v>3.1215122439072389</c:v>
                </c:pt>
                <c:pt idx="11">
                  <c:v>1.5444982456832692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122400"/>
        <c:axId val="-1645121856"/>
      </c:scatterChart>
      <c:valAx>
        <c:axId val="-164512240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121856"/>
        <c:crosses val="autoZero"/>
        <c:crossBetween val="midCat"/>
      </c:valAx>
      <c:valAx>
        <c:axId val="-164512185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122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SALGUERO A RIONUEVO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SALGUERO'!$C$151:$N$151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xVal>
          <c:yVal>
            <c:numRef>
              <c:f>'PTE SALGUERO'!$C$161:$N$161</c:f>
              <c:numCache>
                <c:formatCode>General</c:formatCode>
                <c:ptCount val="12"/>
                <c:pt idx="0">
                  <c:v>949.56771824220198</c:v>
                </c:pt>
                <c:pt idx="1">
                  <c:v>540.79941239155437</c:v>
                </c:pt>
                <c:pt idx="2">
                  <c:v>420.03496027547163</c:v>
                </c:pt>
                <c:pt idx="3">
                  <c:v>520.55464272194865</c:v>
                </c:pt>
                <c:pt idx="4">
                  <c:v>2394.1640652751107</c:v>
                </c:pt>
                <c:pt idx="5">
                  <c:v>2733.9241127737109</c:v>
                </c:pt>
                <c:pt idx="6">
                  <c:v>1624.8628178300935</c:v>
                </c:pt>
                <c:pt idx="7">
                  <c:v>1760.4147538787579</c:v>
                </c:pt>
                <c:pt idx="8">
                  <c:v>3313.100566799822</c:v>
                </c:pt>
                <c:pt idx="9">
                  <c:v>5017.1820485544595</c:v>
                </c:pt>
                <c:pt idx="10">
                  <c:v>5069.9944911708226</c:v>
                </c:pt>
                <c:pt idx="11">
                  <c:v>2508.5910242772297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125664"/>
        <c:axId val="-1645124032"/>
      </c:scatterChart>
      <c:valAx>
        <c:axId val="-164512566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124032"/>
        <c:crosses val="autoZero"/>
        <c:crossBetween val="midCat"/>
      </c:valAx>
      <c:valAx>
        <c:axId val="-164512403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1256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SALGUERO A MAGANGUE ESPERANZA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SALGUERO'!$C$184:$N$184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xVal>
          <c:yVal>
            <c:numRef>
              <c:f>'PTE SALGUERO'!$C$194:$N$194</c:f>
              <c:numCache>
                <c:formatCode>General</c:formatCode>
                <c:ptCount val="12"/>
                <c:pt idx="0">
                  <c:v>1891.6062309843408</c:v>
                </c:pt>
                <c:pt idx="1">
                  <c:v>1077.3107789365768</c:v>
                </c:pt>
                <c:pt idx="2">
                  <c:v>836.73942660894284</c:v>
                </c:pt>
                <c:pt idx="3">
                  <c:v>1036.9817621469588</c:v>
                </c:pt>
                <c:pt idx="4">
                  <c:v>4769.3445942504695</c:v>
                </c:pt>
                <c:pt idx="5">
                  <c:v>5446.1707021110142</c:v>
                </c:pt>
                <c:pt idx="6">
                  <c:v>3236.8419562449881</c:v>
                </c:pt>
                <c:pt idx="7">
                  <c:v>3506.871025184169</c:v>
                </c:pt>
                <c:pt idx="8">
                  <c:v>6599.9312693966067</c:v>
                </c:pt>
                <c:pt idx="9">
                  <c:v>9994.5824217748814</c:v>
                </c:pt>
                <c:pt idx="10">
                  <c:v>10099.788552530406</c:v>
                </c:pt>
                <c:pt idx="11">
                  <c:v>4997.2912108874407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127840"/>
        <c:axId val="-1645125120"/>
      </c:scatterChart>
      <c:valAx>
        <c:axId val="-164512784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125120"/>
        <c:crosses val="autoZero"/>
        <c:crossBetween val="midCat"/>
      </c:valAx>
      <c:valAx>
        <c:axId val="-164512512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127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SALGUERO A LA MINA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SALGUERO'!$C$217:$N$217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xVal>
          <c:yVal>
            <c:numRef>
              <c:f>'PTE SALGUERO'!$C$227:$N$227</c:f>
              <c:numCache>
                <c:formatCode>General</c:formatCode>
                <c:ptCount val="12"/>
                <c:pt idx="0">
                  <c:v>1.6928950035885761</c:v>
                </c:pt>
                <c:pt idx="1">
                  <c:v>0.96414042473565176</c:v>
                </c:pt>
                <c:pt idx="2">
                  <c:v>0.74884083770158372</c:v>
                </c:pt>
                <c:pt idx="3">
                  <c:v>0.92804792836696681</c:v>
                </c:pt>
                <c:pt idx="4">
                  <c:v>4.2683300053401245</c:v>
                </c:pt>
                <c:pt idx="5">
                  <c:v>4.8740562487450099</c:v>
                </c:pt>
                <c:pt idx="6">
                  <c:v>2.8968151433300999</c:v>
                </c:pt>
                <c:pt idx="7">
                  <c:v>3.1384779451030331</c:v>
                </c:pt>
                <c:pt idx="8">
                  <c:v>5.9066154926839083</c:v>
                </c:pt>
                <c:pt idx="9">
                  <c:v>8.9446621435436438</c:v>
                </c:pt>
                <c:pt idx="10">
                  <c:v>9.0388164818967365</c:v>
                </c:pt>
                <c:pt idx="11">
                  <c:v>4.4723310717718219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129472"/>
        <c:axId val="-1645127296"/>
      </c:scatterChart>
      <c:valAx>
        <c:axId val="-164512947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127296"/>
        <c:crosses val="autoZero"/>
        <c:crossBetween val="midCat"/>
      </c:valAx>
      <c:valAx>
        <c:axId val="-164512729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129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ESTACIONES UNIFICADAS-HIDROGRAMAS</a:t>
            </a:r>
            <a:r>
              <a:rPr lang="en-US" baseline="0"/>
              <a:t> ESPECIFICOS MINIMOS MENSUALES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GRACIAS A DIOS HDA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DRENAJE'!$D$23:$O$23</c:f>
              <c:numCache>
                <c:formatCode>General</c:formatCode>
                <c:ptCount val="12"/>
                <c:pt idx="0">
                  <c:v>2.9835294117647061E-3</c:v>
                </c:pt>
                <c:pt idx="1">
                  <c:v>2.1082352941176473E-3</c:v>
                </c:pt>
                <c:pt idx="2">
                  <c:v>1.4823529411764707E-3</c:v>
                </c:pt>
                <c:pt idx="3">
                  <c:v>1.4070588235294116E-3</c:v>
                </c:pt>
                <c:pt idx="4">
                  <c:v>2.8917647058823532E-3</c:v>
                </c:pt>
                <c:pt idx="5">
                  <c:v>3.0541176470588235E-3</c:v>
                </c:pt>
                <c:pt idx="6">
                  <c:v>2.0823529411764705E-3</c:v>
                </c:pt>
                <c:pt idx="7">
                  <c:v>2.5152941176470587E-3</c:v>
                </c:pt>
                <c:pt idx="8">
                  <c:v>6.3623529411764709E-3</c:v>
                </c:pt>
                <c:pt idx="9">
                  <c:v>9.3717647058823537E-3</c:v>
                </c:pt>
                <c:pt idx="10">
                  <c:v>1.3167058823529412E-2</c:v>
                </c:pt>
                <c:pt idx="11">
                  <c:v>7.3811764705882356E-3</c:v>
                </c:pt>
              </c:numCache>
            </c:numRef>
          </c:val>
          <c:smooth val="1"/>
        </c:ser>
        <c:ser>
          <c:idx val="1"/>
          <c:order val="1"/>
          <c:tx>
            <c:v>RIONUEVO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DRENAJE'!$D$24:$O$24</c:f>
              <c:numCache>
                <c:formatCode>General</c:formatCode>
                <c:ptCount val="12"/>
                <c:pt idx="0">
                  <c:v>1.247997456310917E-2</c:v>
                </c:pt>
                <c:pt idx="1">
                  <c:v>1.0994117718995732E-2</c:v>
                </c:pt>
                <c:pt idx="2">
                  <c:v>1.1312078854361571E-2</c:v>
                </c:pt>
                <c:pt idx="3">
                  <c:v>1.331156522483521E-2</c:v>
                </c:pt>
                <c:pt idx="4">
                  <c:v>1.7616269826711183E-2</c:v>
                </c:pt>
                <c:pt idx="5">
                  <c:v>1.8496777586185811E-2</c:v>
                </c:pt>
                <c:pt idx="6">
                  <c:v>1.5934744591603382E-2</c:v>
                </c:pt>
                <c:pt idx="7">
                  <c:v>1.4919714813320125E-2</c:v>
                </c:pt>
                <c:pt idx="8">
                  <c:v>1.5641242005111838E-2</c:v>
                </c:pt>
                <c:pt idx="9">
                  <c:v>1.8227733548568565E-2</c:v>
                </c:pt>
                <c:pt idx="10">
                  <c:v>2.1358427804478362E-2</c:v>
                </c:pt>
                <c:pt idx="11">
                  <c:v>1.753677954286972E-2</c:v>
                </c:pt>
              </c:numCache>
            </c:numRef>
          </c:val>
          <c:smooth val="1"/>
        </c:ser>
        <c:ser>
          <c:idx val="2"/>
          <c:order val="2"/>
          <c:tx>
            <c:v>MAGANGUE-ESPERANZA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DRENAJE'!$D$25:$O$25</c:f>
              <c:numCache>
                <c:formatCode>General</c:formatCode>
                <c:ptCount val="12"/>
                <c:pt idx="0">
                  <c:v>1.6476814536554134E-2</c:v>
                </c:pt>
                <c:pt idx="1">
                  <c:v>1.3364617398316658E-2</c:v>
                </c:pt>
                <c:pt idx="2">
                  <c:v>1.2193491131453857E-2</c:v>
                </c:pt>
                <c:pt idx="3">
                  <c:v>1.3684752260192648E-2</c:v>
                </c:pt>
                <c:pt idx="4">
                  <c:v>1.907031215175203E-2</c:v>
                </c:pt>
                <c:pt idx="5">
                  <c:v>2.318748961587869E-2</c:v>
                </c:pt>
                <c:pt idx="6">
                  <c:v>2.195557824865969E-2</c:v>
                </c:pt>
                <c:pt idx="7">
                  <c:v>2.1177528964100321E-2</c:v>
                </c:pt>
                <c:pt idx="8">
                  <c:v>2.1943421228588448E-2</c:v>
                </c:pt>
                <c:pt idx="9">
                  <c:v>2.4468029063382649E-2</c:v>
                </c:pt>
                <c:pt idx="10">
                  <c:v>2.8147553804944665E-2</c:v>
                </c:pt>
                <c:pt idx="11">
                  <c:v>2.5614841290102969E-2</c:v>
                </c:pt>
              </c:numCache>
            </c:numRef>
          </c:val>
          <c:smooth val="1"/>
        </c:ser>
        <c:ser>
          <c:idx val="3"/>
          <c:order val="3"/>
          <c:tx>
            <c:v>LA MINA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DRENAJE'!$D$26:$O$26</c:f>
              <c:numCache>
                <c:formatCode>General</c:formatCode>
                <c:ptCount val="12"/>
                <c:pt idx="0">
                  <c:v>7.0063291139240511E-3</c:v>
                </c:pt>
                <c:pt idx="1">
                  <c:v>5.4514767932489451E-3</c:v>
                </c:pt>
                <c:pt idx="2">
                  <c:v>4.7426160337552745E-3</c:v>
                </c:pt>
                <c:pt idx="3">
                  <c:v>4.5337552742616034E-3</c:v>
                </c:pt>
                <c:pt idx="4">
                  <c:v>9.2784810126582268E-3</c:v>
                </c:pt>
                <c:pt idx="5">
                  <c:v>1.0200421940928271E-2</c:v>
                </c:pt>
                <c:pt idx="6">
                  <c:v>7.2974683544303797E-3</c:v>
                </c:pt>
                <c:pt idx="7">
                  <c:v>7.0949367088607596E-3</c:v>
                </c:pt>
                <c:pt idx="8">
                  <c:v>1.0175105485232068E-2</c:v>
                </c:pt>
                <c:pt idx="9">
                  <c:v>1.3808016877637131E-2</c:v>
                </c:pt>
                <c:pt idx="10">
                  <c:v>1.6158227848101267E-2</c:v>
                </c:pt>
                <c:pt idx="11">
                  <c:v>9.4746835443037976E-3</c:v>
                </c:pt>
              </c:numCache>
            </c:numRef>
          </c:val>
          <c:smooth val="1"/>
        </c:ser>
        <c:ser>
          <c:idx val="4"/>
          <c:order val="4"/>
          <c:tx>
            <c:v>LAS FLORES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DRENAJE'!$D$27:$O$27</c:f>
              <c:numCache>
                <c:formatCode>General</c:formatCode>
                <c:ptCount val="12"/>
                <c:pt idx="0">
                  <c:v>1.646112600536193E-3</c:v>
                </c:pt>
                <c:pt idx="1">
                  <c:v>1.3002680965147452E-3</c:v>
                </c:pt>
                <c:pt idx="2">
                  <c:v>1.1957104557640751E-3</c:v>
                </c:pt>
                <c:pt idx="3">
                  <c:v>1.973190348525469E-3</c:v>
                </c:pt>
                <c:pt idx="4">
                  <c:v>6.954423592493297E-3</c:v>
                </c:pt>
                <c:pt idx="5">
                  <c:v>5.5361930294906166E-3</c:v>
                </c:pt>
                <c:pt idx="6">
                  <c:v>2.941018766756032E-3</c:v>
                </c:pt>
                <c:pt idx="7">
                  <c:v>2.7399463806970512E-3</c:v>
                </c:pt>
                <c:pt idx="8">
                  <c:v>4.3860589812332439E-3</c:v>
                </c:pt>
                <c:pt idx="9">
                  <c:v>6.0214477211796248E-3</c:v>
                </c:pt>
                <c:pt idx="10">
                  <c:v>9.0080428954423582E-3</c:v>
                </c:pt>
                <c:pt idx="11">
                  <c:v>4.6273458445040211E-3</c:v>
                </c:pt>
              </c:numCache>
            </c:numRef>
          </c:val>
          <c:smooth val="1"/>
        </c:ser>
        <c:ser>
          <c:idx val="5"/>
          <c:order val="5"/>
          <c:tx>
            <c:v>PTE SALGUERO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DRENAJE'!$D$28:$O$28</c:f>
              <c:numCache>
                <c:formatCode>General</c:formatCode>
                <c:ptCount val="12"/>
                <c:pt idx="0">
                  <c:v>1.4368673415023974E-3</c:v>
                </c:pt>
                <c:pt idx="1">
                  <c:v>8.1832711774107621E-4</c:v>
                </c:pt>
                <c:pt idx="2">
                  <c:v>6.3558870538092704E-4</c:v>
                </c:pt>
                <c:pt idx="3">
                  <c:v>7.8769312733084705E-4</c:v>
                </c:pt>
                <c:pt idx="4">
                  <c:v>3.6228023441662225E-3</c:v>
                </c:pt>
                <c:pt idx="5">
                  <c:v>4.1369206180074582E-3</c:v>
                </c:pt>
                <c:pt idx="6">
                  <c:v>2.4587107085775176E-3</c:v>
                </c:pt>
                <c:pt idx="7">
                  <c:v>2.6638252530633991E-3</c:v>
                </c:pt>
                <c:pt idx="8">
                  <c:v>5.0133191262653172E-3</c:v>
                </c:pt>
                <c:pt idx="9">
                  <c:v>7.5919019712306869E-3</c:v>
                </c:pt>
                <c:pt idx="10">
                  <c:v>7.6718167288225897E-3</c:v>
                </c:pt>
                <c:pt idx="11">
                  <c:v>3.7959509856153434E-3</c:v>
                </c:pt>
              </c:numCache>
            </c:numRef>
          </c:val>
          <c:smooth val="1"/>
        </c:ser>
        <c:ser>
          <c:idx val="6"/>
          <c:order val="6"/>
          <c:tx>
            <c:v>CANTACLARO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DRENAJE'!$D$29:$O$29</c:f>
              <c:numCache>
                <c:formatCode>General</c:formatCode>
                <c:ptCount val="12"/>
                <c:pt idx="0">
                  <c:v>3.2641509433962261E-3</c:v>
                </c:pt>
                <c:pt idx="1">
                  <c:v>2.6132075471698114E-3</c:v>
                </c:pt>
                <c:pt idx="2">
                  <c:v>2.1132075471698114E-3</c:v>
                </c:pt>
                <c:pt idx="3">
                  <c:v>2.4716981132075471E-3</c:v>
                </c:pt>
                <c:pt idx="4">
                  <c:v>4.5754716981132072E-3</c:v>
                </c:pt>
                <c:pt idx="5">
                  <c:v>5.1320754716981136E-3</c:v>
                </c:pt>
                <c:pt idx="6">
                  <c:v>4.1415094339622644E-3</c:v>
                </c:pt>
                <c:pt idx="7">
                  <c:v>7.1886792452830186E-3</c:v>
                </c:pt>
                <c:pt idx="8">
                  <c:v>7.0471698113207543E-3</c:v>
                </c:pt>
                <c:pt idx="9">
                  <c:v>8.4905660377358489E-3</c:v>
                </c:pt>
                <c:pt idx="10">
                  <c:v>1.1226415094339623E-2</c:v>
                </c:pt>
                <c:pt idx="11">
                  <c:v>8.0377358490566035E-3</c:v>
                </c:pt>
              </c:numCache>
            </c:numRef>
          </c:val>
          <c:smooth val="1"/>
        </c:ser>
        <c:ser>
          <c:idx val="7"/>
          <c:order val="7"/>
          <c:tx>
            <c:v>PTE CANOAS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DRENAJE'!$D$30:$O$30</c:f>
              <c:numCache>
                <c:formatCode>General</c:formatCode>
                <c:ptCount val="12"/>
                <c:pt idx="0">
                  <c:v>1.1577380952380951E-3</c:v>
                </c:pt>
                <c:pt idx="1">
                  <c:v>7.5962301587301586E-4</c:v>
                </c:pt>
                <c:pt idx="2">
                  <c:v>6.3224206349206348E-4</c:v>
                </c:pt>
                <c:pt idx="3">
                  <c:v>8.4722222222222219E-4</c:v>
                </c:pt>
                <c:pt idx="4">
                  <c:v>2.673611111111111E-3</c:v>
                </c:pt>
                <c:pt idx="5">
                  <c:v>4.2440476190476195E-3</c:v>
                </c:pt>
                <c:pt idx="6">
                  <c:v>2.3363095238095239E-3</c:v>
                </c:pt>
                <c:pt idx="7">
                  <c:v>2.4722222222222224E-3</c:v>
                </c:pt>
                <c:pt idx="8">
                  <c:v>4.5863095238095238E-3</c:v>
                </c:pt>
                <c:pt idx="9">
                  <c:v>7.2569444444444452E-3</c:v>
                </c:pt>
                <c:pt idx="10">
                  <c:v>7.7966269841269848E-3</c:v>
                </c:pt>
                <c:pt idx="11">
                  <c:v>3.3164682539682539E-3</c:v>
                </c:pt>
              </c:numCache>
            </c:numRef>
          </c:val>
          <c:smooth val="1"/>
        </c:ser>
        <c:ser>
          <c:idx val="8"/>
          <c:order val="8"/>
          <c:tx>
            <c:v>CALAMAR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DRENAJE'!$D$31:$O$31</c:f>
              <c:numCache>
                <c:formatCode>General</c:formatCode>
                <c:ptCount val="12"/>
                <c:pt idx="0">
                  <c:v>1.9985394541598367E-2</c:v>
                </c:pt>
                <c:pt idx="1">
                  <c:v>1.4970594861675433E-2</c:v>
                </c:pt>
                <c:pt idx="2">
                  <c:v>1.4057753711573272E-2</c:v>
                </c:pt>
                <c:pt idx="3">
                  <c:v>1.5867898290073727E-2</c:v>
                </c:pt>
                <c:pt idx="4">
                  <c:v>2.2751109004886614E-2</c:v>
                </c:pt>
                <c:pt idx="5">
                  <c:v>2.9261414398806702E-2</c:v>
                </c:pt>
                <c:pt idx="6">
                  <c:v>2.8290306792315041E-2</c:v>
                </c:pt>
                <c:pt idx="7">
                  <c:v>2.6538428670204089E-2</c:v>
                </c:pt>
                <c:pt idx="8">
                  <c:v>2.7194897412192449E-2</c:v>
                </c:pt>
                <c:pt idx="9">
                  <c:v>3.0321863905095597E-2</c:v>
                </c:pt>
                <c:pt idx="10">
                  <c:v>3.5822217388264362E-2</c:v>
                </c:pt>
                <c:pt idx="11">
                  <c:v>3.3460483689276642E-2</c:v>
                </c:pt>
              </c:numCache>
            </c:numRef>
          </c:val>
          <c:smooth val="1"/>
        </c:ser>
        <c:ser>
          <c:idx val="9"/>
          <c:order val="9"/>
          <c:tx>
            <c:v>PTO RICO HDA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DRENAJE'!$D$32:$O$32</c:f>
              <c:numCache>
                <c:formatCode>General</c:formatCode>
                <c:ptCount val="12"/>
                <c:pt idx="0">
                  <c:v>1.3113897596656219E-2</c:v>
                </c:pt>
                <c:pt idx="1">
                  <c:v>1.1400208986415883E-2</c:v>
                </c:pt>
                <c:pt idx="2">
                  <c:v>1.0449320794148381E-2</c:v>
                </c:pt>
                <c:pt idx="3">
                  <c:v>1.1473354231974922E-2</c:v>
                </c:pt>
                <c:pt idx="4">
                  <c:v>1.8025078369905956E-2</c:v>
                </c:pt>
                <c:pt idx="5">
                  <c:v>1.8735632183908047E-2</c:v>
                </c:pt>
                <c:pt idx="6">
                  <c:v>1.6165099268547544E-2</c:v>
                </c:pt>
                <c:pt idx="7">
                  <c:v>1.7063740856844305E-2</c:v>
                </c:pt>
                <c:pt idx="8">
                  <c:v>2.1379310344827589E-2</c:v>
                </c:pt>
                <c:pt idx="9">
                  <c:v>2.4367816091954025E-2</c:v>
                </c:pt>
                <c:pt idx="10">
                  <c:v>2.5464994775339603E-2</c:v>
                </c:pt>
                <c:pt idx="11">
                  <c:v>1.7513061650992687E-2</c:v>
                </c:pt>
              </c:numCache>
            </c:numRef>
          </c:val>
          <c:smooth val="1"/>
        </c:ser>
        <c:ser>
          <c:idx val="10"/>
          <c:order val="10"/>
          <c:tx>
            <c:v>FUNDACION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DRENAJE'!$D$32:$O$32</c:f>
              <c:numCache>
                <c:formatCode>General</c:formatCode>
                <c:ptCount val="12"/>
                <c:pt idx="0">
                  <c:v>1.3113897596656219E-2</c:v>
                </c:pt>
                <c:pt idx="1">
                  <c:v>1.1400208986415883E-2</c:v>
                </c:pt>
                <c:pt idx="2">
                  <c:v>1.0449320794148381E-2</c:v>
                </c:pt>
                <c:pt idx="3">
                  <c:v>1.1473354231974922E-2</c:v>
                </c:pt>
                <c:pt idx="4">
                  <c:v>1.8025078369905956E-2</c:v>
                </c:pt>
                <c:pt idx="5">
                  <c:v>1.8735632183908047E-2</c:v>
                </c:pt>
                <c:pt idx="6">
                  <c:v>1.6165099268547544E-2</c:v>
                </c:pt>
                <c:pt idx="7">
                  <c:v>1.7063740856844305E-2</c:v>
                </c:pt>
                <c:pt idx="8">
                  <c:v>2.1379310344827589E-2</c:v>
                </c:pt>
                <c:pt idx="9">
                  <c:v>2.4367816091954025E-2</c:v>
                </c:pt>
                <c:pt idx="10">
                  <c:v>2.5464994775339603E-2</c:v>
                </c:pt>
                <c:pt idx="11">
                  <c:v>1.7513061650992687E-2</c:v>
                </c:pt>
              </c:numCache>
            </c:numRef>
          </c:val>
          <c:smooth val="1"/>
        </c:ser>
        <c:ser>
          <c:idx val="11"/>
          <c:order val="11"/>
          <c:tx>
            <c:v>GANADERIA CARIBE</c:v>
          </c:tx>
          <c:cat>
            <c:strRef>
              <c:f>'AREA DE DRENAJE'!$D$22:$O$22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'AREA DE DRENAJE'!$D$34:$O$34</c:f>
              <c:numCache>
                <c:formatCode>General</c:formatCode>
                <c:ptCount val="12"/>
                <c:pt idx="0">
                  <c:v>9.6921985815602834E-3</c:v>
                </c:pt>
                <c:pt idx="1">
                  <c:v>7.9148936170212771E-3</c:v>
                </c:pt>
                <c:pt idx="2">
                  <c:v>6.9588652482269501E-3</c:v>
                </c:pt>
                <c:pt idx="3">
                  <c:v>7.7645390070921992E-3</c:v>
                </c:pt>
                <c:pt idx="4">
                  <c:v>1.3682269503546101E-2</c:v>
                </c:pt>
                <c:pt idx="5">
                  <c:v>1.5829787234042554E-2</c:v>
                </c:pt>
                <c:pt idx="6">
                  <c:v>1.311063829787234E-2</c:v>
                </c:pt>
                <c:pt idx="7">
                  <c:v>1.4737588652482271E-2</c:v>
                </c:pt>
                <c:pt idx="8">
                  <c:v>1.9333333333333334E-2</c:v>
                </c:pt>
                <c:pt idx="9">
                  <c:v>2.3716312056737587E-2</c:v>
                </c:pt>
                <c:pt idx="10">
                  <c:v>2.2794326241134751E-2</c:v>
                </c:pt>
                <c:pt idx="11">
                  <c:v>1.364822695035461E-2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5181456"/>
        <c:axId val="-1345190160"/>
      </c:lineChart>
      <c:catAx>
        <c:axId val="-134518145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5190160"/>
        <c:crossesAt val="0"/>
        <c:auto val="0"/>
        <c:lblAlgn val="ctr"/>
        <c:lblOffset val="100"/>
        <c:noMultiLvlLbl val="0"/>
      </c:catAx>
      <c:valAx>
        <c:axId val="-134519016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CAUDALES ESPECIFICOS  (m3/S/Km2)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-1345181456"/>
        <c:crossesAt val="0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HDA'!$C$361:$N$361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HDA'!$C$362:$N$362</c:f>
              <c:numCache>
                <c:formatCode>General</c:formatCode>
                <c:ptCount val="12"/>
                <c:pt idx="0">
                  <c:v>2.8552376470588237</c:v>
                </c:pt>
                <c:pt idx="1">
                  <c:v>2.0175811764705882</c:v>
                </c:pt>
                <c:pt idx="2">
                  <c:v>1.4186117647058825</c:v>
                </c:pt>
                <c:pt idx="3">
                  <c:v>1.3465552941176471</c:v>
                </c:pt>
                <c:pt idx="4">
                  <c:v>2.7674188235294124</c:v>
                </c:pt>
                <c:pt idx="5">
                  <c:v>2.9227905882352943</c:v>
                </c:pt>
                <c:pt idx="6">
                  <c:v>1.9928117647058825</c:v>
                </c:pt>
                <c:pt idx="7">
                  <c:v>2.4071364705882354</c:v>
                </c:pt>
                <c:pt idx="8">
                  <c:v>6.088771764705883</c:v>
                </c:pt>
                <c:pt idx="9">
                  <c:v>8.9687788235294121</c:v>
                </c:pt>
                <c:pt idx="10">
                  <c:v>12.600875294117648</c:v>
                </c:pt>
                <c:pt idx="11">
                  <c:v>7.063785882352942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HDA'!$C$364:$N$364</c:f>
              <c:numCache>
                <c:formatCode>General</c:formatCode>
                <c:ptCount val="12"/>
                <c:pt idx="0">
                  <c:v>-1.5649215379089567</c:v>
                </c:pt>
                <c:pt idx="1">
                  <c:v>-1.1058120646422911</c:v>
                </c:pt>
                <c:pt idx="2">
                  <c:v>-0.77752410795161098</c:v>
                </c:pt>
                <c:pt idx="3">
                  <c:v>-0.73803081992867192</c:v>
                </c:pt>
                <c:pt idx="4">
                  <c:v>-1.516789093131</c:v>
                </c:pt>
                <c:pt idx="5">
                  <c:v>-1.6019464954304621</c:v>
                </c:pt>
                <c:pt idx="6">
                  <c:v>-1.0922362468844058</c:v>
                </c:pt>
                <c:pt idx="7">
                  <c:v>-1.3193226530163049</c:v>
                </c:pt>
                <c:pt idx="8">
                  <c:v>-3.337182837938343</c:v>
                </c:pt>
                <c:pt idx="9">
                  <c:v>-4.9156801936051853</c:v>
                </c:pt>
                <c:pt idx="10">
                  <c:v>-6.9063887430114521</c:v>
                </c:pt>
                <c:pt idx="11">
                  <c:v>-3.8715763914987358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HDA'!$C$366:$N$366</c:f>
              <c:numCache>
                <c:formatCode>General</c:formatCode>
                <c:ptCount val="12"/>
                <c:pt idx="0">
                  <c:v>1.461830147302464</c:v>
                </c:pt>
                <c:pt idx="1">
                  <c:v>1.0329651514061575</c:v>
                </c:pt>
                <c:pt idx="2">
                  <c:v>0.72630362208245447</c:v>
                </c:pt>
                <c:pt idx="3">
                  <c:v>0.68941200953223458</c:v>
                </c:pt>
                <c:pt idx="4">
                  <c:v>1.4168684945068835</c:v>
                </c:pt>
                <c:pt idx="5">
                  <c:v>1.4964160340682953</c:v>
                </c:pt>
                <c:pt idx="6">
                  <c:v>1.0202836595920195</c:v>
                </c:pt>
                <c:pt idx="7">
                  <c:v>1.2324104317557838</c:v>
                </c:pt>
                <c:pt idx="8">
                  <c:v>3.1173412604935828</c:v>
                </c:pt>
                <c:pt idx="9">
                  <c:v>4.5918528996101848</c:v>
                </c:pt>
                <c:pt idx="10">
                  <c:v>6.4514207447197069</c:v>
                </c:pt>
                <c:pt idx="11">
                  <c:v>3.6165308928137456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HDA'!$C$369:$N$369</c:f>
              <c:numCache>
                <c:formatCode>General</c:formatCode>
                <c:ptCount val="12"/>
                <c:pt idx="0">
                  <c:v>13.361559243094622</c:v>
                </c:pt>
                <c:pt idx="1">
                  <c:v>9.4416065313980919</c:v>
                </c:pt>
                <c:pt idx="2">
                  <c:v>6.6386295923892833</c:v>
                </c:pt>
                <c:pt idx="3">
                  <c:v>6.3014293591250654</c:v>
                </c:pt>
                <c:pt idx="4">
                  <c:v>12.950596458803856</c:v>
                </c:pt>
                <c:pt idx="5">
                  <c:v>13.677684461779824</c:v>
                </c:pt>
                <c:pt idx="6">
                  <c:v>9.3256939512135162</c:v>
                </c:pt>
                <c:pt idx="7">
                  <c:v>11.264595292482767</c:v>
                </c:pt>
                <c:pt idx="8">
                  <c:v>28.493419710826387</c:v>
                </c:pt>
                <c:pt idx="9">
                  <c:v>41.970891534105583</c:v>
                </c:pt>
                <c:pt idx="10">
                  <c:v>58.967890792080048</c:v>
                </c:pt>
                <c:pt idx="11">
                  <c:v>33.056160367182827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4926448"/>
        <c:axId val="-1354925904"/>
      </c:lineChart>
      <c:catAx>
        <c:axId val="-135492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4925904"/>
        <c:crosses val="autoZero"/>
        <c:auto val="1"/>
        <c:lblAlgn val="ctr"/>
        <c:lblOffset val="100"/>
        <c:tickMarkSkip val="1"/>
        <c:noMultiLvlLbl val="0"/>
      </c:catAx>
      <c:valAx>
        <c:axId val="-135492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492644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SALGUERO A LAS FLORES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SALGUERO'!$C$250:$N$250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xVal>
          <c:yVal>
            <c:numRef>
              <c:f>'PTE SALGUERO'!$C$260:$N$260</c:f>
              <c:numCache>
                <c:formatCode>General</c:formatCode>
                <c:ptCount val="12"/>
                <c:pt idx="0">
                  <c:v>0.62997089633334657</c:v>
                </c:pt>
                <c:pt idx="1">
                  <c:v>0.35878209001409728</c:v>
                </c:pt>
                <c:pt idx="2">
                  <c:v>0.27866343319454301</c:v>
                </c:pt>
                <c:pt idx="3">
                  <c:v>0.3453511198475539</c:v>
                </c:pt>
                <c:pt idx="4">
                  <c:v>1.5883582109999097</c:v>
                </c:pt>
                <c:pt idx="5">
                  <c:v>1.8137649277079853</c:v>
                </c:pt>
                <c:pt idx="6">
                  <c:v>1.0779813446712623</c:v>
                </c:pt>
                <c:pt idx="7">
                  <c:v>1.1679104492646395</c:v>
                </c:pt>
                <c:pt idx="8">
                  <c:v>2.1980074655160515</c:v>
                </c:pt>
                <c:pt idx="9">
                  <c:v>3.328544780404223</c:v>
                </c:pt>
                <c:pt idx="10">
                  <c:v>3.3635820938821621</c:v>
                </c:pt>
                <c:pt idx="11">
                  <c:v>1.6642723902021115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122944"/>
        <c:axId val="-1645120768"/>
      </c:scatterChart>
      <c:valAx>
        <c:axId val="-164512294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120768"/>
        <c:crosses val="autoZero"/>
        <c:crossBetween val="midCat"/>
      </c:valAx>
      <c:valAx>
        <c:axId val="-164512076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122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SALGUERO A CANTACLARO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SALGUERO'!$C$283:$N$283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xVal>
          <c:yVal>
            <c:numRef>
              <c:f>'PTE SALGUERO'!$C$293:$N$293</c:f>
              <c:numCache>
                <c:formatCode>General</c:formatCode>
                <c:ptCount val="12"/>
                <c:pt idx="0">
                  <c:v>0.2254931032457724</c:v>
                </c:pt>
                <c:pt idx="1">
                  <c:v>0.12842321341694712</c:v>
                </c:pt>
                <c:pt idx="2">
                  <c:v>9.9745373441678331E-2</c:v>
                </c:pt>
                <c:pt idx="3">
                  <c:v>0.12361570380010177</c:v>
                </c:pt>
                <c:pt idx="4">
                  <c:v>0.56854026773127631</c:v>
                </c:pt>
                <c:pt idx="5">
                  <c:v>0.64922282043137658</c:v>
                </c:pt>
                <c:pt idx="6">
                  <c:v>0.38585490229115299</c:v>
                </c:pt>
                <c:pt idx="7">
                  <c:v>0.41804431450829138</c:v>
                </c:pt>
                <c:pt idx="8">
                  <c:v>0.78675939990460442</c:v>
                </c:pt>
                <c:pt idx="9">
                  <c:v>1.1914262963486306</c:v>
                </c:pt>
                <c:pt idx="10">
                  <c:v>1.2039676257838794</c:v>
                </c:pt>
                <c:pt idx="11">
                  <c:v>0.59571314817431531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131648"/>
        <c:axId val="-1645118048"/>
      </c:scatterChart>
      <c:valAx>
        <c:axId val="-164513164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118048"/>
        <c:crosses val="autoZero"/>
        <c:crossBetween val="midCat"/>
      </c:valAx>
      <c:valAx>
        <c:axId val="-164511804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131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SALGUERO A PTE CANOAS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SALGUERO'!$C$316:$N$316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xVal>
          <c:yVal>
            <c:numRef>
              <c:f>'PTE SALGUERO'!$C$326:$N$326</c:f>
              <c:numCache>
                <c:formatCode>General</c:formatCode>
                <c:ptCount val="12"/>
                <c:pt idx="0">
                  <c:v>13.459649925086113</c:v>
                </c:pt>
                <c:pt idx="1">
                  <c:v>7.6655625824739602</c:v>
                </c:pt>
                <c:pt idx="2">
                  <c:v>5.953786563080361</c:v>
                </c:pt>
                <c:pt idx="3">
                  <c:v>7.378603045695149</c:v>
                </c:pt>
                <c:pt idx="4">
                  <c:v>33.936084349494095</c:v>
                </c:pt>
                <c:pt idx="5">
                  <c:v>38.752013966738474</c:v>
                </c:pt>
                <c:pt idx="6">
                  <c:v>23.0316219518993</c:v>
                </c:pt>
                <c:pt idx="7">
                  <c:v>24.953003198157422</c:v>
                </c:pt>
                <c:pt idx="8">
                  <c:v>46.961552018932267</c:v>
                </c:pt>
                <c:pt idx="9">
                  <c:v>71.116059114748651</c:v>
                </c:pt>
                <c:pt idx="10">
                  <c:v>71.864649210693372</c:v>
                </c:pt>
                <c:pt idx="11">
                  <c:v>35.558029557374326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116416"/>
        <c:axId val="-1645115872"/>
      </c:scatterChart>
      <c:valAx>
        <c:axId val="-164511641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115872"/>
        <c:crosses val="autoZero"/>
        <c:crossBetween val="midCat"/>
      </c:valAx>
      <c:valAx>
        <c:axId val="-164511587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1164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SALGUERO A CALAMAR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SALGUERO'!$C$349:$N$349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xVal>
          <c:yVal>
            <c:numRef>
              <c:f>'PTE SALGUERO'!$C$359:$N$359</c:f>
              <c:numCache>
                <c:formatCode>General</c:formatCode>
                <c:ptCount val="12"/>
                <c:pt idx="0">
                  <c:v>2278.4842557328366</c:v>
                </c:pt>
                <c:pt idx="1">
                  <c:v>1297.6462057121385</c:v>
                </c:pt>
                <c:pt idx="2">
                  <c:v>1007.8723459730346</c:v>
                </c:pt>
                <c:pt idx="3">
                  <c:v>1249.0689551727842</c:v>
                </c:pt>
                <c:pt idx="4">
                  <c:v>5744.7878898714453</c:v>
                </c:pt>
                <c:pt idx="5">
                  <c:v>6560.0408771840848</c:v>
                </c:pt>
                <c:pt idx="6">
                  <c:v>3898.8523693759889</c:v>
                </c:pt>
                <c:pt idx="7">
                  <c:v>4224.1087425525338</c:v>
                </c:pt>
                <c:pt idx="8">
                  <c:v>7949.7726534838685</c:v>
                </c:pt>
                <c:pt idx="9">
                  <c:v>12038.70991627472</c:v>
                </c:pt>
                <c:pt idx="10">
                  <c:v>12165.433178551297</c:v>
                </c:pt>
                <c:pt idx="11">
                  <c:v>6019.35495813736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114240"/>
        <c:axId val="-1645113696"/>
      </c:scatterChart>
      <c:valAx>
        <c:axId val="-164511424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113696"/>
        <c:crosses val="autoZero"/>
        <c:crossBetween val="midCat"/>
      </c:valAx>
      <c:valAx>
        <c:axId val="-164511369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114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SALGUERO A PTO RICO HDA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SALGUERO'!$C$382:$N$382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xVal>
          <c:yVal>
            <c:numRef>
              <c:f>'PTE SALGUERO'!$C$392:$N$392</c:f>
              <c:numCache>
                <c:formatCode>General</c:formatCode>
                <c:ptCount val="12"/>
                <c:pt idx="0">
                  <c:v>6.2690971279491494</c:v>
                </c:pt>
                <c:pt idx="1">
                  <c:v>3.5703867958953999</c:v>
                </c:pt>
                <c:pt idx="2">
                  <c:v>2.7730933903015704</c:v>
                </c:pt>
                <c:pt idx="3">
                  <c:v>3.4367297381063464</c:v>
                </c:pt>
                <c:pt idx="4">
                  <c:v>15.806399877661926</c:v>
                </c:pt>
                <c:pt idx="5">
                  <c:v>18.049513977947772</c:v>
                </c:pt>
                <c:pt idx="6">
                  <c:v>10.72743168167791</c:v>
                </c:pt>
                <c:pt idx="7">
                  <c:v>11.622352851222004</c:v>
                </c:pt>
                <c:pt idx="8">
                  <c:v>21.873268065999813</c:v>
                </c:pt>
                <c:pt idx="9">
                  <c:v>33.123705625982709</c:v>
                </c:pt>
                <c:pt idx="10">
                  <c:v>33.472376211519375</c:v>
                </c:pt>
                <c:pt idx="11">
                  <c:v>16.561852812991354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101728"/>
        <c:axId val="-1645112608"/>
      </c:scatterChart>
      <c:valAx>
        <c:axId val="-164510172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112608"/>
        <c:crosses val="autoZero"/>
        <c:crossBetween val="midCat"/>
      </c:valAx>
      <c:valAx>
        <c:axId val="-164511260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1017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SALGUERO A FUNDACIÓN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SALGUERO'!$C$415:$N$415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xVal>
          <c:yVal>
            <c:numRef>
              <c:f>'PTE SALGUERO'!$C$425:$N$425</c:f>
              <c:numCache>
                <c:formatCode>General</c:formatCode>
                <c:ptCount val="12"/>
                <c:pt idx="0">
                  <c:v>6.0803611543781209</c:v>
                </c:pt>
                <c:pt idx="1">
                  <c:v>3.4628975651185741</c:v>
                </c:pt>
                <c:pt idx="2">
                  <c:v>2.689607288532851</c:v>
                </c:pt>
                <c:pt idx="3">
                  <c:v>3.3332643554868562</c:v>
                </c:pt>
                <c:pt idx="4">
                  <c:v>15.33053609557702</c:v>
                </c:pt>
                <c:pt idx="5">
                  <c:v>17.506119526787582</c:v>
                </c:pt>
                <c:pt idx="6">
                  <c:v>10.404474129571758</c:v>
                </c:pt>
                <c:pt idx="7">
                  <c:v>11.272453011453692</c:v>
                </c:pt>
                <c:pt idx="8">
                  <c:v>21.214756567555849</c:v>
                </c:pt>
                <c:pt idx="9">
                  <c:v>32.126491082643021</c:v>
                </c:pt>
                <c:pt idx="10">
                  <c:v>32.464664672986629</c:v>
                </c:pt>
                <c:pt idx="11">
                  <c:v>16.063245541321511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111520"/>
        <c:axId val="-1645110976"/>
      </c:scatterChart>
      <c:valAx>
        <c:axId val="-164511152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110976"/>
        <c:crosses val="autoZero"/>
        <c:crossBetween val="midCat"/>
      </c:valAx>
      <c:valAx>
        <c:axId val="-164511097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11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SALGUERO A GANADERIA CARIBE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SALGUERO'!$C$448:$N$448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xVal>
          <c:yVal>
            <c:numRef>
              <c:f>'PTE SALGUERO'!$C$458:$N$458</c:f>
              <c:numCache>
                <c:formatCode>General</c:formatCode>
                <c:ptCount val="12"/>
                <c:pt idx="0">
                  <c:v>3.8605564914339787</c:v>
                </c:pt>
                <c:pt idx="1">
                  <c:v>2.1986706603050021</c:v>
                </c:pt>
                <c:pt idx="2">
                  <c:v>1.7076914698853305</c:v>
                </c:pt>
                <c:pt idx="3">
                  <c:v>2.1163636531646781</c:v>
                </c:pt>
                <c:pt idx="4">
                  <c:v>9.7336982357252708</c:v>
                </c:pt>
                <c:pt idx="5">
                  <c:v>11.115024529471576</c:v>
                </c:pt>
                <c:pt idx="6">
                  <c:v>6.6060319643929599</c:v>
                </c:pt>
                <c:pt idx="7">
                  <c:v>7.1571310556803454</c:v>
                </c:pt>
                <c:pt idx="8">
                  <c:v>13.46972064679041</c:v>
                </c:pt>
                <c:pt idx="9">
                  <c:v>20.397823508688987</c:v>
                </c:pt>
                <c:pt idx="10">
                  <c:v>20.612537440359397</c:v>
                </c:pt>
                <c:pt idx="11">
                  <c:v>10.198911754344493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5105536"/>
        <c:axId val="-1645108800"/>
      </c:scatterChart>
      <c:valAx>
        <c:axId val="-164510553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645108800"/>
        <c:crosses val="autoZero"/>
        <c:crossBetween val="midCat"/>
      </c:valAx>
      <c:valAx>
        <c:axId val="-164510880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6451055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CANTACLARO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CANTACLARO</c:v>
          </c:tx>
          <c:dLbls>
            <c:delete val="1"/>
          </c:dLbls>
          <c:cat>
            <c:strRef>
              <c:f>CANTACLARO!$B$67:$M$67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CANTACLARO!$B$71:$M$71</c:f>
              <c:numCache>
                <c:formatCode>General</c:formatCode>
                <c:ptCount val="12"/>
                <c:pt idx="0">
                  <c:v>3.2641509433962261E-3</c:v>
                </c:pt>
                <c:pt idx="1">
                  <c:v>2.6132075471698114E-3</c:v>
                </c:pt>
                <c:pt idx="2">
                  <c:v>2.1132075471698114E-3</c:v>
                </c:pt>
                <c:pt idx="3">
                  <c:v>2.4716981132075471E-3</c:v>
                </c:pt>
                <c:pt idx="4">
                  <c:v>4.5754716981132072E-3</c:v>
                </c:pt>
                <c:pt idx="5">
                  <c:v>5.1320754716981136E-3</c:v>
                </c:pt>
                <c:pt idx="6">
                  <c:v>4.1415094339622644E-3</c:v>
                </c:pt>
                <c:pt idx="7">
                  <c:v>7.1886792452830186E-3</c:v>
                </c:pt>
                <c:pt idx="8">
                  <c:v>7.0471698113207543E-3</c:v>
                </c:pt>
                <c:pt idx="9">
                  <c:v>8.4905660377358489E-3</c:v>
                </c:pt>
                <c:pt idx="10">
                  <c:v>1.1226415094339623E-2</c:v>
                </c:pt>
                <c:pt idx="11">
                  <c:v>8.0377358490566035E-3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45107168"/>
        <c:axId val="-1645106624"/>
      </c:lineChart>
      <c:catAx>
        <c:axId val="-164510716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645106624"/>
        <c:crossesAt val="0"/>
        <c:auto val="0"/>
        <c:lblAlgn val="ctr"/>
        <c:lblOffset val="100"/>
        <c:noMultiLvlLbl val="0"/>
      </c:catAx>
      <c:valAx>
        <c:axId val="-164510662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ESPECIFICO (m3/s/Km2)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645107168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CANTACLARO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CANTACLARO!$C$112:$N$112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CANTACLARO!$C$113:$N$113</c:f>
              <c:numCache>
                <c:formatCode>General</c:formatCode>
                <c:ptCount val="12"/>
                <c:pt idx="0">
                  <c:v>1.3872641509433961</c:v>
                </c:pt>
                <c:pt idx="1">
                  <c:v>1.1106132075471697</c:v>
                </c:pt>
                <c:pt idx="2">
                  <c:v>0.89811320754716972</c:v>
                </c:pt>
                <c:pt idx="3">
                  <c:v>1.0504716981132074</c:v>
                </c:pt>
                <c:pt idx="4">
                  <c:v>1.944575471698113</c:v>
                </c:pt>
                <c:pt idx="5">
                  <c:v>2.1811320754716981</c:v>
                </c:pt>
                <c:pt idx="6">
                  <c:v>1.7601415094339621</c:v>
                </c:pt>
                <c:pt idx="7">
                  <c:v>3.0551886792452829</c:v>
                </c:pt>
                <c:pt idx="8">
                  <c:v>2.9950471698113206</c:v>
                </c:pt>
                <c:pt idx="9">
                  <c:v>3.6084905660377355</c:v>
                </c:pt>
                <c:pt idx="10">
                  <c:v>4.7712264150943389</c:v>
                </c:pt>
                <c:pt idx="11">
                  <c:v>3.4160377358490561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CANTACLARO!$C$115:$N$115</c:f>
              <c:numCache>
                <c:formatCode>General</c:formatCode>
                <c:ptCount val="12"/>
                <c:pt idx="0">
                  <c:v>0.40833067536498263</c:v>
                </c:pt>
                <c:pt idx="1">
                  <c:v>0.32690056958410463</c:v>
                </c:pt>
                <c:pt idx="2">
                  <c:v>0.26435280717270554</c:v>
                </c:pt>
                <c:pt idx="3">
                  <c:v>0.3091983726752181</c:v>
                </c:pt>
                <c:pt idx="4">
                  <c:v>0.5723710333873312</c:v>
                </c:pt>
                <c:pt idx="5">
                  <c:v>0.64199967456228491</c:v>
                </c:pt>
                <c:pt idx="6">
                  <c:v>0.51808429620007912</c:v>
                </c:pt>
                <c:pt idx="7">
                  <c:v>0.89927160297143582</c:v>
                </c:pt>
                <c:pt idx="8">
                  <c:v>0.8815694060625493</c:v>
                </c:pt>
                <c:pt idx="9">
                  <c:v>1.0621318145331919</c:v>
                </c:pt>
                <c:pt idx="10">
                  <c:v>1.4043742881049981</c:v>
                </c:pt>
                <c:pt idx="11">
                  <c:v>1.005484784424755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CANTACLARO!$C$117:$N$117</c:f>
              <c:numCache>
                <c:formatCode>General</c:formatCode>
                <c:ptCount val="12"/>
                <c:pt idx="0">
                  <c:v>0.45892449521974799</c:v>
                </c:pt>
                <c:pt idx="1">
                  <c:v>0.36740487045049192</c:v>
                </c:pt>
                <c:pt idx="2">
                  <c:v>0.29710718765671545</c:v>
                </c:pt>
                <c:pt idx="3">
                  <c:v>0.34750929984847972</c:v>
                </c:pt>
                <c:pt idx="4">
                  <c:v>0.64329011613172771</c:v>
                </c:pt>
                <c:pt idx="5">
                  <c:v>0.72154602716630911</c:v>
                </c:pt>
                <c:pt idx="6">
                  <c:v>0.58227703295222366</c:v>
                </c:pt>
                <c:pt idx="7">
                  <c:v>1.0106949865822197</c:v>
                </c:pt>
                <c:pt idx="8">
                  <c:v>0.99079941598020738</c:v>
                </c:pt>
                <c:pt idx="9">
                  <c:v>1.1937342361207319</c:v>
                </c:pt>
                <c:pt idx="10">
                  <c:v>1.5783819344263008</c:v>
                </c:pt>
                <c:pt idx="11">
                  <c:v>1.1300684101942928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CANTACLARO!$C$120:$N$120</c:f>
              <c:numCache>
                <c:formatCode>General</c:formatCode>
                <c:ptCount val="12"/>
                <c:pt idx="0">
                  <c:v>1.0050638780258236</c:v>
                </c:pt>
                <c:pt idx="1">
                  <c:v>0.80463206419986477</c:v>
                </c:pt>
                <c:pt idx="2">
                  <c:v>0.65067719271035995</c:v>
                </c:pt>
                <c:pt idx="3">
                  <c:v>0.7610599307594389</c:v>
                </c:pt>
                <c:pt idx="4">
                  <c:v>1.4088323145737702</c:v>
                </c:pt>
                <c:pt idx="5">
                  <c:v>1.5802160394394456</c:v>
                </c:pt>
                <c:pt idx="6">
                  <c:v>1.2752111053564643</c:v>
                </c:pt>
                <c:pt idx="7">
                  <c:v>2.2134643787736352</c:v>
                </c:pt>
                <c:pt idx="8">
                  <c:v>2.1698922453332092</c:v>
                </c:pt>
                <c:pt idx="9">
                  <c:v>2.6143280064255534</c:v>
                </c:pt>
                <c:pt idx="10">
                  <c:v>3.4567225862737869</c:v>
                </c:pt>
                <c:pt idx="11">
                  <c:v>2.4748971794161903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04448"/>
        <c:axId val="-1645103904"/>
      </c:lineChart>
      <c:catAx>
        <c:axId val="-1645104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03904"/>
        <c:crosses val="autoZero"/>
        <c:auto val="1"/>
        <c:lblAlgn val="ctr"/>
        <c:lblOffset val="100"/>
        <c:tickMarkSkip val="1"/>
        <c:noMultiLvlLbl val="0"/>
      </c:catAx>
      <c:valAx>
        <c:axId val="-1645103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0444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CANTACLARO!$C$145:$N$145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CANTACLARO!$C$146:$N$146</c:f>
              <c:numCache>
                <c:formatCode>General</c:formatCode>
                <c:ptCount val="12"/>
                <c:pt idx="0">
                  <c:v>533.82577358490562</c:v>
                </c:pt>
                <c:pt idx="1">
                  <c:v>427.36918867924533</c:v>
                </c:pt>
                <c:pt idx="2">
                  <c:v>345.59818867924525</c:v>
                </c:pt>
                <c:pt idx="3">
                  <c:v>404.22645283018869</c:v>
                </c:pt>
                <c:pt idx="4">
                  <c:v>748.28179245283013</c:v>
                </c:pt>
                <c:pt idx="5">
                  <c:v>839.30988679245286</c:v>
                </c:pt>
                <c:pt idx="6">
                  <c:v>677.31073584905653</c:v>
                </c:pt>
                <c:pt idx="7">
                  <c:v>1175.6509811320755</c:v>
                </c:pt>
                <c:pt idx="8">
                  <c:v>1152.5082452830188</c:v>
                </c:pt>
                <c:pt idx="9">
                  <c:v>1388.5641509433963</c:v>
                </c:pt>
                <c:pt idx="10">
                  <c:v>1835.9903773584904</c:v>
                </c:pt>
                <c:pt idx="11">
                  <c:v>1314.507396226415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CANTACLARO!$C$148:$N$148</c:f>
              <c:numCache>
                <c:formatCode>General</c:formatCode>
                <c:ptCount val="12"/>
                <c:pt idx="0">
                  <c:v>0.11737958250965079</c:v>
                </c:pt>
                <c:pt idx="1">
                  <c:v>9.3971515477379405E-2</c:v>
                </c:pt>
                <c:pt idx="2">
                  <c:v>7.5991406017808613E-2</c:v>
                </c:pt>
                <c:pt idx="3">
                  <c:v>8.8882805252972569E-2</c:v>
                </c:pt>
                <c:pt idx="4">
                  <c:v>0.1645349639224874</c:v>
                </c:pt>
                <c:pt idx="5">
                  <c:v>0.18455055747182092</c:v>
                </c:pt>
                <c:pt idx="6">
                  <c:v>0.14892958590097313</c:v>
                </c:pt>
                <c:pt idx="7">
                  <c:v>0.25850647939986682</c:v>
                </c:pt>
                <c:pt idx="8">
                  <c:v>0.25341776917545994</c:v>
                </c:pt>
                <c:pt idx="9">
                  <c:v>0.30532261346440959</c:v>
                </c:pt>
                <c:pt idx="10">
                  <c:v>0.40370434446960823</c:v>
                </c:pt>
                <c:pt idx="11">
                  <c:v>0.28903874074630775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CANTACLARO!$C$150:$N$150</c:f>
              <c:numCache>
                <c:formatCode>General</c:formatCode>
                <c:ptCount val="12"/>
                <c:pt idx="0">
                  <c:v>0.54327126866780973</c:v>
                </c:pt>
                <c:pt idx="1">
                  <c:v>0.43493104456931597</c:v>
                </c:pt>
                <c:pt idx="2">
                  <c:v>0.35171319127626993</c:v>
                </c:pt>
                <c:pt idx="3">
                  <c:v>0.41137882193920855</c:v>
                </c:pt>
                <c:pt idx="4">
                  <c:v>0.76152186504013797</c:v>
                </c:pt>
                <c:pt idx="5">
                  <c:v>0.85416060738522703</c:v>
                </c:pt>
                <c:pt idx="6">
                  <c:v>0.68929504897447536</c:v>
                </c:pt>
                <c:pt idx="7">
                  <c:v>1.1964529096094538</c:v>
                </c:pt>
                <c:pt idx="8">
                  <c:v>1.1729006869793466</c:v>
                </c:pt>
                <c:pt idx="9">
                  <c:v>1.4131333578064416</c:v>
                </c:pt>
                <c:pt idx="10">
                  <c:v>1.8684763286551838</c:v>
                </c:pt>
                <c:pt idx="11">
                  <c:v>1.337766245390098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CANTACLARO!$C$153:$N$153</c:f>
              <c:numCache>
                <c:formatCode>General</c:formatCode>
                <c:ptCount val="12"/>
                <c:pt idx="0">
                  <c:v>1690.3871475538115</c:v>
                </c:pt>
                <c:pt idx="1">
                  <c:v>1353.2868204404795</c:v>
                </c:pt>
                <c:pt idx="2">
                  <c:v>1094.3546851215428</c:v>
                </c:pt>
                <c:pt idx="3">
                  <c:v>1280.0041406332332</c:v>
                </c:pt>
                <c:pt idx="4">
                  <c:v>2369.4733137676262</c:v>
                </c:pt>
                <c:pt idx="5">
                  <c:v>2657.7185210094613</c:v>
                </c:pt>
                <c:pt idx="6">
                  <c:v>2144.7397623587381</c:v>
                </c:pt>
                <c:pt idx="7">
                  <c:v>3722.7601342081052</c:v>
                </c:pt>
                <c:pt idx="8">
                  <c:v>3649.4774544008592</c:v>
                </c:pt>
                <c:pt idx="9">
                  <c:v>4396.9607884347706</c:v>
                </c:pt>
                <c:pt idx="10">
                  <c:v>5813.7592647081956</c:v>
                </c:pt>
                <c:pt idx="11">
                  <c:v>4162.4562130515824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5102272"/>
        <c:axId val="-1393813104"/>
      </c:lineChart>
      <c:catAx>
        <c:axId val="-1645102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13104"/>
        <c:crosses val="autoZero"/>
        <c:auto val="1"/>
        <c:lblAlgn val="ctr"/>
        <c:lblOffset val="100"/>
        <c:tickMarkSkip val="1"/>
        <c:noMultiLvlLbl val="0"/>
      </c:catAx>
      <c:valAx>
        <c:axId val="-139381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510227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HDA'!$C$361:$N$361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HDA'!$C$362:$N$362</c:f>
              <c:numCache>
                <c:formatCode>General</c:formatCode>
                <c:ptCount val="12"/>
                <c:pt idx="0">
                  <c:v>2.8552376470588237</c:v>
                </c:pt>
                <c:pt idx="1">
                  <c:v>2.0175811764705882</c:v>
                </c:pt>
                <c:pt idx="2">
                  <c:v>1.4186117647058825</c:v>
                </c:pt>
                <c:pt idx="3">
                  <c:v>1.3465552941176471</c:v>
                </c:pt>
                <c:pt idx="4">
                  <c:v>2.7674188235294124</c:v>
                </c:pt>
                <c:pt idx="5">
                  <c:v>2.9227905882352943</c:v>
                </c:pt>
                <c:pt idx="6">
                  <c:v>1.9928117647058825</c:v>
                </c:pt>
                <c:pt idx="7">
                  <c:v>2.4071364705882354</c:v>
                </c:pt>
                <c:pt idx="8">
                  <c:v>6.088771764705883</c:v>
                </c:pt>
                <c:pt idx="9">
                  <c:v>8.9687788235294121</c:v>
                </c:pt>
                <c:pt idx="10">
                  <c:v>12.600875294117648</c:v>
                </c:pt>
                <c:pt idx="11">
                  <c:v>7.063785882352942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HDA'!$C$364:$N$364</c:f>
              <c:numCache>
                <c:formatCode>General</c:formatCode>
                <c:ptCount val="12"/>
                <c:pt idx="0">
                  <c:v>-1.5649215379089567</c:v>
                </c:pt>
                <c:pt idx="1">
                  <c:v>-1.1058120646422911</c:v>
                </c:pt>
                <c:pt idx="2">
                  <c:v>-0.77752410795161098</c:v>
                </c:pt>
                <c:pt idx="3">
                  <c:v>-0.73803081992867192</c:v>
                </c:pt>
                <c:pt idx="4">
                  <c:v>-1.516789093131</c:v>
                </c:pt>
                <c:pt idx="5">
                  <c:v>-1.6019464954304621</c:v>
                </c:pt>
                <c:pt idx="6">
                  <c:v>-1.0922362468844058</c:v>
                </c:pt>
                <c:pt idx="7">
                  <c:v>-1.3193226530163049</c:v>
                </c:pt>
                <c:pt idx="8">
                  <c:v>-3.337182837938343</c:v>
                </c:pt>
                <c:pt idx="9">
                  <c:v>-4.9156801936051853</c:v>
                </c:pt>
                <c:pt idx="10">
                  <c:v>-6.9063887430114521</c:v>
                </c:pt>
                <c:pt idx="11">
                  <c:v>-3.8715763914987358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HDA'!$C$366:$N$366</c:f>
              <c:numCache>
                <c:formatCode>General</c:formatCode>
                <c:ptCount val="12"/>
                <c:pt idx="0">
                  <c:v>1.461830147302464</c:v>
                </c:pt>
                <c:pt idx="1">
                  <c:v>1.0329651514061575</c:v>
                </c:pt>
                <c:pt idx="2">
                  <c:v>0.72630362208245447</c:v>
                </c:pt>
                <c:pt idx="3">
                  <c:v>0.68941200953223458</c:v>
                </c:pt>
                <c:pt idx="4">
                  <c:v>1.4168684945068835</c:v>
                </c:pt>
                <c:pt idx="5">
                  <c:v>1.4964160340682953</c:v>
                </c:pt>
                <c:pt idx="6">
                  <c:v>1.0202836595920195</c:v>
                </c:pt>
                <c:pt idx="7">
                  <c:v>1.2324104317557838</c:v>
                </c:pt>
                <c:pt idx="8">
                  <c:v>3.1173412604935828</c:v>
                </c:pt>
                <c:pt idx="9">
                  <c:v>4.5918528996101848</c:v>
                </c:pt>
                <c:pt idx="10">
                  <c:v>6.4514207447197069</c:v>
                </c:pt>
                <c:pt idx="11">
                  <c:v>3.6165308928137456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HDA'!$C$371:$N$371</c:f>
              <c:numCache>
                <c:formatCode>General</c:formatCode>
                <c:ptCount val="12"/>
                <c:pt idx="0">
                  <c:v>9.6477662544793024</c:v>
                </c:pt>
                <c:pt idx="1">
                  <c:v>6.8173490252472044</c:v>
                </c:pt>
                <c:pt idx="2">
                  <c:v>4.7934485333769405</c:v>
                </c:pt>
                <c:pt idx="3">
                  <c:v>4.5499717824752546</c:v>
                </c:pt>
                <c:pt idx="4">
                  <c:v>9.351028964317873</c:v>
                </c:pt>
                <c:pt idx="5">
                  <c:v>9.8760257084496335</c:v>
                </c:pt>
                <c:pt idx="6">
                  <c:v>6.7336538921247504</c:v>
                </c:pt>
                <c:pt idx="7">
                  <c:v>8.1336452098094441</c:v>
                </c:pt>
                <c:pt idx="8">
                  <c:v>20.573785451192457</c:v>
                </c:pt>
                <c:pt idx="9">
                  <c:v>30.305246838794215</c:v>
                </c:pt>
                <c:pt idx="10">
                  <c:v>42.577996813932316</c:v>
                </c:pt>
                <c:pt idx="11">
                  <c:v>23.868330236830893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4924816"/>
        <c:axId val="-1354924272"/>
      </c:lineChart>
      <c:catAx>
        <c:axId val="-1354924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4924272"/>
        <c:crosses val="autoZero"/>
        <c:auto val="1"/>
        <c:lblAlgn val="ctr"/>
        <c:lblOffset val="100"/>
        <c:tickMarkSkip val="1"/>
        <c:noMultiLvlLbl val="0"/>
      </c:catAx>
      <c:valAx>
        <c:axId val="-135492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492481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CANTACLARO!$C$178:$N$178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CANTACLARO!$C$179:$N$179</c:f>
              <c:numCache>
                <c:formatCode>General</c:formatCode>
                <c:ptCount val="12"/>
                <c:pt idx="0">
                  <c:v>805.49779245283014</c:v>
                </c:pt>
                <c:pt idx="1">
                  <c:v>644.86383962264165</c:v>
                </c:pt>
                <c:pt idx="2">
                  <c:v>521.47833962264156</c:v>
                </c:pt>
                <c:pt idx="3">
                  <c:v>609.94341509433968</c:v>
                </c:pt>
                <c:pt idx="4">
                  <c:v>1129.0937264150944</c:v>
                </c:pt>
                <c:pt idx="5">
                  <c:v>1266.4473962264153</c:v>
                </c:pt>
                <c:pt idx="6">
                  <c:v>1022.004424528302</c:v>
                </c:pt>
                <c:pt idx="7">
                  <c:v>1773.9575660377361</c:v>
                </c:pt>
                <c:pt idx="8">
                  <c:v>1739.0371415094342</c:v>
                </c:pt>
                <c:pt idx="9">
                  <c:v>2095.2254716981133</c:v>
                </c:pt>
                <c:pt idx="10">
                  <c:v>2770.3536792452833</c:v>
                </c:pt>
                <c:pt idx="11">
                  <c:v>1983.4801132075472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CANTACLARO!$C$181:$N$181</c:f>
              <c:numCache>
                <c:formatCode>General</c:formatCode>
                <c:ptCount val="12"/>
                <c:pt idx="0">
                  <c:v>3.7564930321083705E-2</c:v>
                </c:pt>
                <c:pt idx="1">
                  <c:v>3.0073658089422511E-2</c:v>
                </c:pt>
                <c:pt idx="2">
                  <c:v>2.4319492462204485E-2</c:v>
                </c:pt>
                <c:pt idx="3">
                  <c:v>2.8445120647757029E-2</c:v>
                </c:pt>
                <c:pt idx="4">
                  <c:v>5.265604394718381E-2</c:v>
                </c:pt>
                <c:pt idx="5">
                  <c:v>5.9061624551068032E-2</c:v>
                </c:pt>
                <c:pt idx="6">
                  <c:v>4.7661862459409676E-2</c:v>
                </c:pt>
                <c:pt idx="7">
                  <c:v>8.2729702036606317E-2</c:v>
                </c:pt>
                <c:pt idx="8">
                  <c:v>8.1101164594940836E-2</c:v>
                </c:pt>
                <c:pt idx="9">
                  <c:v>9.7712246499928726E-2</c:v>
                </c:pt>
                <c:pt idx="10">
                  <c:v>0.12919730370546131</c:v>
                </c:pt>
                <c:pt idx="11">
                  <c:v>9.2500926686599191E-2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CANTACLARO!$C$183:$N$183</c:f>
              <c:numCache>
                <c:formatCode>General</c:formatCode>
                <c:ptCount val="12"/>
                <c:pt idx="0">
                  <c:v>0.54334690545746411</c:v>
                </c:pt>
                <c:pt idx="1">
                  <c:v>0.43499159772172713</c:v>
                </c:pt>
                <c:pt idx="2">
                  <c:v>0.35176215844645081</c:v>
                </c:pt>
                <c:pt idx="3">
                  <c:v>0.41143609604004516</c:v>
                </c:pt>
                <c:pt idx="4">
                  <c:v>0.76162788770771717</c:v>
                </c:pt>
                <c:pt idx="5">
                  <c:v>0.85427952765566628</c:v>
                </c:pt>
                <c:pt idx="6">
                  <c:v>0.6893910158838924</c:v>
                </c:pt>
                <c:pt idx="7">
                  <c:v>1.1966194854294443</c:v>
                </c:pt>
                <c:pt idx="8">
                  <c:v>1.1730639837477623</c:v>
                </c:pt>
                <c:pt idx="9">
                  <c:v>1.4133301009009185</c:v>
                </c:pt>
                <c:pt idx="10">
                  <c:v>1.8687364667467699</c:v>
                </c:pt>
                <c:pt idx="11">
                  <c:v>1.3379524955195361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CANTACLARO!$C$186:$N$186</c:f>
              <c:numCache>
                <c:formatCode>General</c:formatCode>
                <c:ptCount val="12"/>
                <c:pt idx="0">
                  <c:v>3231.6487469106178</c:v>
                </c:pt>
                <c:pt idx="1">
                  <c:v>2587.1870025845124</c:v>
                </c:pt>
                <c:pt idx="2">
                  <c:v>2092.1656627398224</c:v>
                </c:pt>
                <c:pt idx="3">
                  <c:v>2447.0866233831848</c:v>
                </c:pt>
                <c:pt idx="4">
                  <c:v>4529.9122608429188</c:v>
                </c:pt>
                <c:pt idx="5">
                  <c:v>5080.9737523681397</c:v>
                </c:pt>
                <c:pt idx="6">
                  <c:v>4100.2710979588483</c:v>
                </c:pt>
                <c:pt idx="7">
                  <c:v>7117.0992634274307</c:v>
                </c:pt>
                <c:pt idx="8">
                  <c:v>6976.9988842261037</c:v>
                </c:pt>
                <c:pt idx="9">
                  <c:v>8406.0227520796434</c:v>
                </c:pt>
                <c:pt idx="10">
                  <c:v>11114.630083305305</c:v>
                </c:pt>
                <c:pt idx="11">
                  <c:v>7957.7015386353951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01136"/>
        <c:axId val="-1393817456"/>
      </c:lineChart>
      <c:catAx>
        <c:axId val="-1393801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17456"/>
        <c:crosses val="autoZero"/>
        <c:auto val="1"/>
        <c:lblAlgn val="ctr"/>
        <c:lblOffset val="100"/>
        <c:tickMarkSkip val="1"/>
        <c:noMultiLvlLbl val="0"/>
      </c:catAx>
      <c:valAx>
        <c:axId val="-139381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011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CANTACLARO!$C$211:$N$211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CANTACLARO!$C$212:$N$212</c:f>
              <c:numCache>
                <c:formatCode>General</c:formatCode>
                <c:ptCount val="12"/>
                <c:pt idx="0">
                  <c:v>1.5472075471698112</c:v>
                </c:pt>
                <c:pt idx="1">
                  <c:v>1.2386603773584908</c:v>
                </c:pt>
                <c:pt idx="2">
                  <c:v>1.0016603773584907</c:v>
                </c:pt>
                <c:pt idx="3">
                  <c:v>1.1715849056603775</c:v>
                </c:pt>
                <c:pt idx="4">
                  <c:v>2.1687735849056602</c:v>
                </c:pt>
                <c:pt idx="5">
                  <c:v>2.4326037735849058</c:v>
                </c:pt>
                <c:pt idx="6">
                  <c:v>1.9630754716981134</c:v>
                </c:pt>
                <c:pt idx="7">
                  <c:v>3.4074339622641512</c:v>
                </c:pt>
                <c:pt idx="8">
                  <c:v>3.3403584905660377</c:v>
                </c:pt>
                <c:pt idx="9">
                  <c:v>4.024528301886793</c:v>
                </c:pt>
                <c:pt idx="10">
                  <c:v>5.3213207547169814</c:v>
                </c:pt>
                <c:pt idx="11">
                  <c:v>3.8098867924528301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CANTACLARO!$C$214:$N$214</c:f>
              <c:numCache>
                <c:formatCode>General</c:formatCode>
                <c:ptCount val="12"/>
                <c:pt idx="0">
                  <c:v>1.4096610911282561</c:v>
                </c:pt>
                <c:pt idx="1">
                  <c:v>1.1285437059032573</c:v>
                </c:pt>
                <c:pt idx="2">
                  <c:v>0.91261296073043185</c:v>
                </c:pt>
                <c:pt idx="3">
                  <c:v>1.0674312308543443</c:v>
                </c:pt>
                <c:pt idx="4">
                  <c:v>1.9759700265815152</c:v>
                </c:pt>
                <c:pt idx="5">
                  <c:v>2.2163457617739062</c:v>
                </c:pt>
                <c:pt idx="6">
                  <c:v>1.7885584364315159</c:v>
                </c:pt>
                <c:pt idx="7">
                  <c:v>3.1045137324847727</c:v>
                </c:pt>
                <c:pt idx="8">
                  <c:v>3.0434012574358595</c:v>
                </c:pt>
                <c:pt idx="9">
                  <c:v>3.6667485029347708</c:v>
                </c:pt>
                <c:pt idx="10">
                  <c:v>4.8482563538804184</c:v>
                </c:pt>
                <c:pt idx="11">
                  <c:v>3.4711885827782494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CANTACLARO!$C$216:$N$216</c:f>
              <c:numCache>
                <c:formatCode>General</c:formatCode>
                <c:ptCount val="12"/>
                <c:pt idx="0">
                  <c:v>0.46737247425473299</c:v>
                </c:pt>
                <c:pt idx="1">
                  <c:v>0.37416813690335565</c:v>
                </c:pt>
                <c:pt idx="2">
                  <c:v>0.30257639951751503</c:v>
                </c:pt>
                <c:pt idx="3">
                  <c:v>0.35390632443566489</c:v>
                </c:pt>
                <c:pt idx="4">
                  <c:v>0.65513193645533385</c:v>
                </c:pt>
                <c:pt idx="5">
                  <c:v>0.7348283988282508</c:v>
                </c:pt>
                <c:pt idx="6">
                  <c:v>0.59299571155441566</c:v>
                </c:pt>
                <c:pt idx="7">
                  <c:v>1.0293000733586894</c:v>
                </c:pt>
                <c:pt idx="8">
                  <c:v>1.0090382608909987</c:v>
                </c:pt>
                <c:pt idx="9">
                  <c:v>1.2157087480614444</c:v>
                </c:pt>
                <c:pt idx="10">
                  <c:v>1.6074371224367985</c:v>
                </c:pt>
                <c:pt idx="11">
                  <c:v>1.1508709481648338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CANTACLARO!$C$219:$N$219</c:f>
              <c:numCache>
                <c:formatCode>General</c:formatCode>
                <c:ptCount val="12"/>
                <c:pt idx="0">
                  <c:v>2.6032364948055928</c:v>
                </c:pt>
                <c:pt idx="1">
                  <c:v>2.0840939568241312</c:v>
                </c:pt>
                <c:pt idx="2">
                  <c:v>1.6853322972151819</c:v>
                </c:pt>
                <c:pt idx="3">
                  <c:v>1.9712368833499001</c:v>
                </c:pt>
                <c:pt idx="4">
                  <c:v>3.6490453756667995</c:v>
                </c:pt>
                <c:pt idx="5">
                  <c:v>4.0929498646654414</c:v>
                </c:pt>
                <c:pt idx="6">
                  <c:v>3.3029503503458248</c:v>
                </c:pt>
                <c:pt idx="7">
                  <c:v>5.7331393324909312</c:v>
                </c:pt>
                <c:pt idx="8">
                  <c:v>5.6202822590167001</c:v>
                </c:pt>
                <c:pt idx="9">
                  <c:v>6.7714244084538553</c:v>
                </c:pt>
                <c:pt idx="10">
                  <c:v>8.9533278289556524</c:v>
                </c:pt>
                <c:pt idx="11">
                  <c:v>6.4102817733363162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15280"/>
        <c:axId val="-1393816368"/>
      </c:lineChart>
      <c:catAx>
        <c:axId val="-1393815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16368"/>
        <c:crosses val="autoZero"/>
        <c:auto val="1"/>
        <c:lblAlgn val="ctr"/>
        <c:lblOffset val="100"/>
        <c:tickMarkSkip val="1"/>
        <c:noMultiLvlLbl val="0"/>
      </c:catAx>
      <c:valAx>
        <c:axId val="-139381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152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</a:t>
            </a:r>
            <a:r>
              <a:rPr lang="es-CO" b="1" baseline="0"/>
              <a:t>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CANTACLARO!$C$244:$N$244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CANTACLARO!$C$245:$N$245</c:f>
              <c:numCache>
                <c:formatCode>General</c:formatCode>
                <c:ptCount val="12"/>
                <c:pt idx="0">
                  <c:v>1.2175283018867924</c:v>
                </c:pt>
                <c:pt idx="1">
                  <c:v>0.97472641509433977</c:v>
                </c:pt>
                <c:pt idx="2">
                  <c:v>0.78822641509433966</c:v>
                </c:pt>
                <c:pt idx="3">
                  <c:v>0.92194339622641519</c:v>
                </c:pt>
                <c:pt idx="4">
                  <c:v>1.7066509433962265</c:v>
                </c:pt>
                <c:pt idx="5">
                  <c:v>1.9142641509433964</c:v>
                </c:pt>
                <c:pt idx="6">
                  <c:v>1.5447830188679246</c:v>
                </c:pt>
                <c:pt idx="7">
                  <c:v>2.681377358490566</c:v>
                </c:pt>
                <c:pt idx="8">
                  <c:v>2.6285943396226417</c:v>
                </c:pt>
                <c:pt idx="9">
                  <c:v>3.1669811320754722</c:v>
                </c:pt>
                <c:pt idx="10">
                  <c:v>4.1874528301886791</c:v>
                </c:pt>
                <c:pt idx="11">
                  <c:v>2.9980754716981135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CANTACLARO!$C$247:$N$247</c:f>
              <c:numCache>
                <c:formatCode>General</c:formatCode>
                <c:ptCount val="12"/>
                <c:pt idx="0">
                  <c:v>0.13710483264814596</c:v>
                </c:pt>
                <c:pt idx="1">
                  <c:v>0.10976311746686833</c:v>
                </c:pt>
                <c:pt idx="2">
                  <c:v>8.8761510153713016E-2</c:v>
                </c:pt>
                <c:pt idx="3">
                  <c:v>0.10381926634050362</c:v>
                </c:pt>
                <c:pt idx="4">
                  <c:v>0.19218451975245895</c:v>
                </c:pt>
                <c:pt idx="5">
                  <c:v>0.21556366751616018</c:v>
                </c:pt>
                <c:pt idx="6">
                  <c:v>0.1739567096316072</c:v>
                </c:pt>
                <c:pt idx="7">
                  <c:v>0.30194763721932727</c:v>
                </c:pt>
                <c:pt idx="8">
                  <c:v>0.29600378609296257</c:v>
                </c:pt>
                <c:pt idx="9">
                  <c:v>0.35663106758188262</c:v>
                </c:pt>
                <c:pt idx="10">
                  <c:v>0.47154552269160033</c:v>
                </c:pt>
                <c:pt idx="11">
                  <c:v>0.33761074397751556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CANTACLARO!$C$249:$N$249</c:f>
              <c:numCache>
                <c:formatCode>General</c:formatCode>
                <c:ptCount val="12"/>
                <c:pt idx="0">
                  <c:v>0.4476941053173214</c:v>
                </c:pt>
                <c:pt idx="1">
                  <c:v>0.35841406697369377</c:v>
                </c:pt>
                <c:pt idx="2">
                  <c:v>0.28983664621699423</c:v>
                </c:pt>
                <c:pt idx="3">
                  <c:v>0.33900536298594863</c:v>
                </c:pt>
                <c:pt idx="4">
                  <c:v>0.62754809560375979</c:v>
                </c:pt>
                <c:pt idx="5">
                  <c:v>0.70388899795555748</c:v>
                </c:pt>
                <c:pt idx="6">
                  <c:v>0.56802807004134137</c:v>
                </c:pt>
                <c:pt idx="7">
                  <c:v>0.98596216257745362</c:v>
                </c:pt>
                <c:pt idx="8">
                  <c:v>0.96655345858970843</c:v>
                </c:pt>
                <c:pt idx="9">
                  <c:v>1.164522239264709</c:v>
                </c:pt>
                <c:pt idx="10">
                  <c:v>1.5397571830277819</c:v>
                </c:pt>
                <c:pt idx="11">
                  <c:v>1.1024143865039244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CANTACLARO!$C$252:$N$252</c:f>
              <c:numCache>
                <c:formatCode>General</c:formatCode>
                <c:ptCount val="12"/>
                <c:pt idx="0">
                  <c:v>0.8312439014493167</c:v>
                </c:pt>
                <c:pt idx="1">
                  <c:v>0.66547560896375946</c:v>
                </c:pt>
                <c:pt idx="2">
                  <c:v>0.53814634082267909</c:v>
                </c:pt>
                <c:pt idx="3">
                  <c:v>0.62943902364081217</c:v>
                </c:pt>
                <c:pt idx="4">
                  <c:v>1.1651829254419612</c:v>
                </c:pt>
                <c:pt idx="5">
                  <c:v>1.3069268277122206</c:v>
                </c:pt>
                <c:pt idx="6">
                  <c:v>1.0546707304515899</c:v>
                </c:pt>
                <c:pt idx="7">
                  <c:v>1.8306585344057207</c:v>
                </c:pt>
                <c:pt idx="8">
                  <c:v>1.7946219490827735</c:v>
                </c:pt>
                <c:pt idx="9">
                  <c:v>2.1621951193768356</c:v>
                </c:pt>
                <c:pt idx="10">
                  <c:v>2.8589024356204824</c:v>
                </c:pt>
                <c:pt idx="11">
                  <c:v>2.0468780463434042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04944"/>
        <c:axId val="-1393812016"/>
      </c:lineChart>
      <c:catAx>
        <c:axId val="-139380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12016"/>
        <c:crosses val="autoZero"/>
        <c:auto val="1"/>
        <c:lblAlgn val="ctr"/>
        <c:lblOffset val="100"/>
        <c:tickMarkSkip val="1"/>
        <c:noMultiLvlLbl val="0"/>
      </c:catAx>
      <c:valAx>
        <c:axId val="-139381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0494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CANTACLARO!$C$277:$N$277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CANTACLARO!$C$278:$N$278</c:f>
              <c:numCache>
                <c:formatCode>General</c:formatCode>
                <c:ptCount val="12"/>
                <c:pt idx="0">
                  <c:v>12.253622641509432</c:v>
                </c:pt>
                <c:pt idx="1">
                  <c:v>9.8099811320754728</c:v>
                </c:pt>
                <c:pt idx="2">
                  <c:v>7.9329811320754722</c:v>
                </c:pt>
                <c:pt idx="3">
                  <c:v>9.2787547169811315</c:v>
                </c:pt>
                <c:pt idx="4">
                  <c:v>17.176320754716979</c:v>
                </c:pt>
                <c:pt idx="5">
                  <c:v>19.265811320754718</c:v>
                </c:pt>
                <c:pt idx="6">
                  <c:v>15.54722641509434</c:v>
                </c:pt>
                <c:pt idx="7">
                  <c:v>26.986301886792454</c:v>
                </c:pt>
                <c:pt idx="8">
                  <c:v>26.455075471698112</c:v>
                </c:pt>
                <c:pt idx="9">
                  <c:v>31.873584905660376</c:v>
                </c:pt>
                <c:pt idx="10">
                  <c:v>42.143962264150943</c:v>
                </c:pt>
                <c:pt idx="11">
                  <c:v>30.173660377358491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CANTACLARO!$C$280:$N$280</c:f>
              <c:numCache>
                <c:formatCode>General</c:formatCode>
                <c:ptCount val="12"/>
                <c:pt idx="0">
                  <c:v>0.39993287448058201</c:v>
                </c:pt>
                <c:pt idx="1">
                  <c:v>0.32017747465641977</c:v>
                </c:pt>
                <c:pt idx="2">
                  <c:v>0.2589160805885849</c:v>
                </c:pt>
                <c:pt idx="3">
                  <c:v>0.3028393442598627</c:v>
                </c:pt>
                <c:pt idx="4">
                  <c:v>0.56059954948867707</c:v>
                </c:pt>
                <c:pt idx="5">
                  <c:v>0.62879619571513479</c:v>
                </c:pt>
                <c:pt idx="6">
                  <c:v>0.50742928293923562</c:v>
                </c:pt>
                <c:pt idx="7">
                  <c:v>0.88077702414509684</c:v>
                </c:pt>
                <c:pt idx="8">
                  <c:v>0.86343889374853977</c:v>
                </c:pt>
                <c:pt idx="9">
                  <c:v>1.0402878237934214</c:v>
                </c:pt>
                <c:pt idx="10">
                  <c:v>1.3754916781268571</c:v>
                </c:pt>
                <c:pt idx="11">
                  <c:v>0.98480580652443894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CANTACLARO!$C$282:$N$282</c:f>
              <c:numCache>
                <c:formatCode>General</c:formatCode>
                <c:ptCount val="12"/>
                <c:pt idx="0">
                  <c:v>0.53372827883930485</c:v>
                </c:pt>
                <c:pt idx="1">
                  <c:v>0.42729113652742046</c:v>
                </c:pt>
                <c:pt idx="2">
                  <c:v>0.34553507069365408</c:v>
                </c:pt>
                <c:pt idx="3">
                  <c:v>0.40415262732918467</c:v>
                </c:pt>
                <c:pt idx="4">
                  <c:v>0.7481451307429563</c:v>
                </c:pt>
                <c:pt idx="5">
                  <c:v>0.83915660025601702</c:v>
                </c:pt>
                <c:pt idx="6">
                  <c:v>0.6771870358683667</c:v>
                </c:pt>
                <c:pt idx="7">
                  <c:v>1.1754362672703769</c:v>
                </c:pt>
                <c:pt idx="8">
                  <c:v>1.152297758072141</c:v>
                </c:pt>
                <c:pt idx="9">
                  <c:v>1.3883105518941459</c:v>
                </c:pt>
                <c:pt idx="10">
                  <c:v>1.835655063060037</c:v>
                </c:pt>
                <c:pt idx="11">
                  <c:v>1.3142673224597914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CANTACLARO!$C$285:$N$285</c:f>
              <c:numCache>
                <c:formatCode>General</c:formatCode>
                <c:ptCount val="12"/>
                <c:pt idx="0">
                  <c:v>6.3581094842560573</c:v>
                </c:pt>
                <c:pt idx="1">
                  <c:v>5.0901627951992143</c:v>
                </c:pt>
                <c:pt idx="2">
                  <c:v>4.1162327296917827</c:v>
                </c:pt>
                <c:pt idx="3">
                  <c:v>4.8145222106216385</c:v>
                </c:pt>
                <c:pt idx="4">
                  <c:v>8.9123789013415831</c:v>
                </c:pt>
                <c:pt idx="5">
                  <c:v>9.9965652006800454</c:v>
                </c:pt>
                <c:pt idx="6">
                  <c:v>8.0670811086370211</c:v>
                </c:pt>
                <c:pt idx="7">
                  <c:v>14.002541696540797</c:v>
                </c:pt>
                <c:pt idx="8">
                  <c:v>13.726901111963222</c:v>
                </c:pt>
                <c:pt idx="9">
                  <c:v>16.538435074654483</c:v>
                </c:pt>
                <c:pt idx="10">
                  <c:v>21.867486376487594</c:v>
                </c:pt>
                <c:pt idx="11">
                  <c:v>15.656385204006245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04400"/>
        <c:axId val="-1393802224"/>
      </c:lineChart>
      <c:catAx>
        <c:axId val="-139380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02224"/>
        <c:crosses val="autoZero"/>
        <c:auto val="1"/>
        <c:lblAlgn val="ctr"/>
        <c:lblOffset val="100"/>
        <c:tickMarkSkip val="1"/>
        <c:noMultiLvlLbl val="0"/>
      </c:catAx>
      <c:valAx>
        <c:axId val="-139380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044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CANTACLARO!$C$310:$N$310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CANTACLARO!$C$311:$N$311</c:f>
              <c:numCache>
                <c:formatCode>General</c:formatCode>
                <c:ptCount val="12"/>
                <c:pt idx="0">
                  <c:v>32.902641509433963</c:v>
                </c:pt>
                <c:pt idx="1">
                  <c:v>26.341132075471702</c:v>
                </c:pt>
                <c:pt idx="2">
                  <c:v>21.301132075471699</c:v>
                </c:pt>
                <c:pt idx="3">
                  <c:v>24.914716981132077</c:v>
                </c:pt>
                <c:pt idx="4">
                  <c:v>46.120754716981132</c:v>
                </c:pt>
                <c:pt idx="5">
                  <c:v>51.73132075471699</c:v>
                </c:pt>
                <c:pt idx="6">
                  <c:v>41.746415094339625</c:v>
                </c:pt>
                <c:pt idx="7">
                  <c:v>72.46188679245283</c:v>
                </c:pt>
                <c:pt idx="8">
                  <c:v>71.035471698113213</c:v>
                </c:pt>
                <c:pt idx="9">
                  <c:v>85.584905660377359</c:v>
                </c:pt>
                <c:pt idx="10">
                  <c:v>113.1622641509434</c:v>
                </c:pt>
                <c:pt idx="11">
                  <c:v>81.020377358490563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CANTACLARO!$C$313:$N$313</c:f>
              <c:numCache>
                <c:formatCode>General</c:formatCode>
                <c:ptCount val="12"/>
                <c:pt idx="0">
                  <c:v>0.39114122382192623</c:v>
                </c:pt>
                <c:pt idx="1">
                  <c:v>0.31313907225050169</c:v>
                </c:pt>
                <c:pt idx="2">
                  <c:v>0.25322437611592913</c:v>
                </c:pt>
                <c:pt idx="3">
                  <c:v>0.29618208277845287</c:v>
                </c:pt>
                <c:pt idx="4">
                  <c:v>0.54827599292957874</c:v>
                </c:pt>
                <c:pt idx="5">
                  <c:v>0.61497348485297088</c:v>
                </c:pt>
                <c:pt idx="6">
                  <c:v>0.49627455854862901</c:v>
                </c:pt>
                <c:pt idx="7">
                  <c:v>0.86141506518008037</c:v>
                </c:pt>
                <c:pt idx="8">
                  <c:v>0.84445807570803155</c:v>
                </c:pt>
                <c:pt idx="9">
                  <c:v>1.0174193683229296</c:v>
                </c:pt>
                <c:pt idx="10">
                  <c:v>1.3452544981158736</c:v>
                </c:pt>
                <c:pt idx="11">
                  <c:v>0.96315700201237331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CANTACLARO!$C$315:$N$315</c:f>
              <c:numCache>
                <c:formatCode>General</c:formatCode>
                <c:ptCount val="12"/>
                <c:pt idx="0">
                  <c:v>0.53985717111780973</c:v>
                </c:pt>
                <c:pt idx="1">
                  <c:v>0.43219779306252409</c:v>
                </c:pt>
                <c:pt idx="2">
                  <c:v>0.34950290846933352</c:v>
                </c:pt>
                <c:pt idx="3">
                  <c:v>0.40879358044180975</c:v>
                </c:pt>
                <c:pt idx="4">
                  <c:v>0.75673620806976227</c:v>
                </c:pt>
                <c:pt idx="5">
                  <c:v>0.84879277771123862</c:v>
                </c:pt>
                <c:pt idx="6">
                  <c:v>0.68496328936623851</c:v>
                </c:pt>
                <c:pt idx="7">
                  <c:v>1.1889340011322864</c:v>
                </c:pt>
                <c:pt idx="8">
                  <c:v>1.1655297885115721</c:v>
                </c:pt>
                <c:pt idx="9">
                  <c:v>1.404252757242858</c:v>
                </c:pt>
                <c:pt idx="10">
                  <c:v>1.8567342012433343</c:v>
                </c:pt>
                <c:pt idx="11">
                  <c:v>1.3293592768565721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CANTACLARO!$C$318:$N$318</c:f>
              <c:numCache>
                <c:formatCode>General</c:formatCode>
                <c:ptCount val="12"/>
                <c:pt idx="0">
                  <c:v>15.865392629487637</c:v>
                </c:pt>
                <c:pt idx="1">
                  <c:v>12.701484850774786</c:v>
                </c:pt>
                <c:pt idx="2">
                  <c:v>10.271236846835928</c:v>
                </c:pt>
                <c:pt idx="3">
                  <c:v>12.013678811924166</c:v>
                </c:pt>
                <c:pt idx="4">
                  <c:v>22.239061922836719</c:v>
                </c:pt>
                <c:pt idx="5">
                  <c:v>24.944432342315828</c:v>
                </c:pt>
                <c:pt idx="6">
                  <c:v>20.129790070361484</c:v>
                </c:pt>
                <c:pt idx="7">
                  <c:v>34.940546773611509</c:v>
                </c:pt>
                <c:pt idx="8">
                  <c:v>34.252740734760884</c:v>
                </c:pt>
                <c:pt idx="9">
                  <c:v>41.26836233103721</c:v>
                </c:pt>
                <c:pt idx="10">
                  <c:v>54.565945748815864</c:v>
                </c:pt>
                <c:pt idx="11">
                  <c:v>39.067383006715225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10384"/>
        <c:axId val="-1393801680"/>
      </c:lineChart>
      <c:catAx>
        <c:axId val="-1393810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01680"/>
        <c:crosses val="autoZero"/>
        <c:auto val="1"/>
        <c:lblAlgn val="ctr"/>
        <c:lblOffset val="100"/>
        <c:tickMarkSkip val="1"/>
        <c:noMultiLvlLbl val="0"/>
      </c:catAx>
      <c:valAx>
        <c:axId val="-139380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1038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CANTACLARO!$C$343:$N$343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CANTACLARO!$C$344:$N$344</c:f>
              <c:numCache>
                <c:formatCode>General</c:formatCode>
                <c:ptCount val="12"/>
                <c:pt idx="0">
                  <c:v>840.31649056603771</c:v>
                </c:pt>
                <c:pt idx="1">
                  <c:v>672.73892452830194</c:v>
                </c:pt>
                <c:pt idx="2">
                  <c:v>544.01992452830189</c:v>
                </c:pt>
                <c:pt idx="3">
                  <c:v>636.30901886792458</c:v>
                </c:pt>
                <c:pt idx="4">
                  <c:v>1177.9002830188679</c:v>
                </c:pt>
                <c:pt idx="5">
                  <c:v>1321.191245283019</c:v>
                </c:pt>
                <c:pt idx="6">
                  <c:v>1066.1819056603774</c:v>
                </c:pt>
                <c:pt idx="7">
                  <c:v>1850.6392075471699</c:v>
                </c:pt>
                <c:pt idx="8">
                  <c:v>1814.2093018867924</c:v>
                </c:pt>
                <c:pt idx="9">
                  <c:v>2185.7943396226415</c:v>
                </c:pt>
                <c:pt idx="10">
                  <c:v>2890.1058490566038</c:v>
                </c:pt>
                <c:pt idx="11">
                  <c:v>2069.2186415094338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CANTACLARO!$C$346:$N$346</c:f>
              <c:numCache>
                <c:formatCode>General</c:formatCode>
                <c:ptCount val="12"/>
                <c:pt idx="0">
                  <c:v>7.3478257984054149E-2</c:v>
                </c:pt>
                <c:pt idx="1">
                  <c:v>5.8825079368736995E-2</c:v>
                </c:pt>
                <c:pt idx="2">
                  <c:v>4.7569739272913671E-2</c:v>
                </c:pt>
                <c:pt idx="3">
                  <c:v>5.5639605756711522E-2</c:v>
                </c:pt>
                <c:pt idx="4">
                  <c:v>0.10299698012215683</c:v>
                </c:pt>
                <c:pt idx="5">
                  <c:v>0.11552650966279035</c:v>
                </c:pt>
                <c:pt idx="6">
                  <c:v>9.3228194378612059E-2</c:v>
                </c:pt>
                <c:pt idx="7">
                  <c:v>0.16182205949089382</c:v>
                </c:pt>
                <c:pt idx="8">
                  <c:v>0.15863658587886834</c:v>
                </c:pt>
                <c:pt idx="9">
                  <c:v>0.19112841672152814</c:v>
                </c:pt>
                <c:pt idx="10">
                  <c:v>0.25271423988735386</c:v>
                </c:pt>
                <c:pt idx="11">
                  <c:v>0.18093490116304661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CANTACLARO!$C$348:$N$348</c:f>
              <c:numCache>
                <c:formatCode>General</c:formatCode>
                <c:ptCount val="12"/>
                <c:pt idx="0">
                  <c:v>0.54335306370878256</c:v>
                </c:pt>
                <c:pt idx="1">
                  <c:v>0.43499652788246468</c:v>
                </c:pt>
                <c:pt idx="2">
                  <c:v>0.35176614529123496</c:v>
                </c:pt>
                <c:pt idx="3">
                  <c:v>0.41144075922456946</c:v>
                </c:pt>
                <c:pt idx="4">
                  <c:v>0.76163651993861137</c:v>
                </c:pt>
                <c:pt idx="5">
                  <c:v>0.85428920999299918</c:v>
                </c:pt>
                <c:pt idx="6">
                  <c:v>0.68939882938773278</c:v>
                </c:pt>
                <c:pt idx="7">
                  <c:v>1.196633047821076</c:v>
                </c:pt>
                <c:pt idx="8">
                  <c:v>1.1730772791631807</c:v>
                </c:pt>
                <c:pt idx="9">
                  <c:v>1.4133461194737118</c:v>
                </c:pt>
                <c:pt idx="10">
                  <c:v>1.8687576468596856</c:v>
                </c:pt>
                <c:pt idx="11">
                  <c:v>1.3379676597684471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CANTACLARO!$C$351:$N$351</c:f>
              <c:numCache>
                <c:formatCode>General</c:formatCode>
                <c:ptCount val="12"/>
                <c:pt idx="0">
                  <c:v>4125.4816471187669</c:v>
                </c:pt>
                <c:pt idx="1">
                  <c:v>3302.7699891673369</c:v>
                </c:pt>
                <c:pt idx="2">
                  <c:v>2670.832049001745</c:v>
                </c:pt>
                <c:pt idx="3">
                  <c:v>3123.9196287431128</c:v>
                </c:pt>
                <c:pt idx="4">
                  <c:v>5782.8283203832425</c:v>
                </c:pt>
                <c:pt idx="5">
                  <c:v>6486.3064047185244</c:v>
                </c:pt>
                <c:pt idx="6">
                  <c:v>5234.3538817489562</c:v>
                </c:pt>
                <c:pt idx="7">
                  <c:v>9085.5983095505799</c:v>
                </c:pt>
                <c:pt idx="8">
                  <c:v>8906.7479491263548</c:v>
                </c:pt>
                <c:pt idx="9">
                  <c:v>10731.021625453441</c:v>
                </c:pt>
                <c:pt idx="10">
                  <c:v>14188.795260321771</c:v>
                </c:pt>
                <c:pt idx="11">
                  <c:v>10158.700472095923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00592"/>
        <c:axId val="-1393814736"/>
      </c:lineChart>
      <c:catAx>
        <c:axId val="-1393800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14736"/>
        <c:crosses val="autoZero"/>
        <c:auto val="1"/>
        <c:lblAlgn val="ctr"/>
        <c:lblOffset val="100"/>
        <c:tickMarkSkip val="1"/>
        <c:noMultiLvlLbl val="0"/>
      </c:catAx>
      <c:valAx>
        <c:axId val="-139381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005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</a:t>
            </a:r>
            <a:r>
              <a:rPr lang="es-CO" b="1" baseline="0"/>
              <a:t> 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CANTACLARO!$C$376:$N$376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CANTACLARO!$C$377:$N$377</c:f>
              <c:numCache>
                <c:formatCode>General</c:formatCode>
                <c:ptCount val="12"/>
                <c:pt idx="0">
                  <c:v>3.1237924528301888</c:v>
                </c:pt>
                <c:pt idx="1">
                  <c:v>2.5008396226415099</c:v>
                </c:pt>
                <c:pt idx="2">
                  <c:v>2.0223396226415096</c:v>
                </c:pt>
                <c:pt idx="3">
                  <c:v>2.3654150943396228</c:v>
                </c:pt>
                <c:pt idx="4">
                  <c:v>4.3787264150943397</c:v>
                </c:pt>
                <c:pt idx="5">
                  <c:v>4.9113962264150954</c:v>
                </c:pt>
                <c:pt idx="6">
                  <c:v>3.963424528301887</c:v>
                </c:pt>
                <c:pt idx="7">
                  <c:v>6.8795660377358496</c:v>
                </c:pt>
                <c:pt idx="8">
                  <c:v>6.7441415094339625</c:v>
                </c:pt>
                <c:pt idx="9">
                  <c:v>8.1254716981132091</c:v>
                </c:pt>
                <c:pt idx="10">
                  <c:v>10.743679245283019</c:v>
                </c:pt>
                <c:pt idx="11">
                  <c:v>7.6921132075471705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CANTACLARO!$C$379:$N$379</c:f>
              <c:numCache>
                <c:formatCode>General</c:formatCode>
                <c:ptCount val="12"/>
                <c:pt idx="0">
                  <c:v>-0.14485135645811717</c:v>
                </c:pt>
                <c:pt idx="1">
                  <c:v>-0.11596481427427302</c:v>
                </c:pt>
                <c:pt idx="2">
                  <c:v>-9.3776600712769512E-2</c:v>
                </c:pt>
                <c:pt idx="3">
                  <c:v>-0.10968513119082864</c:v>
                </c:pt>
                <c:pt idx="4">
                  <c:v>-0.20304308636470184</c:v>
                </c:pt>
                <c:pt idx="5">
                  <c:v>-0.22774317315958312</c:v>
                </c:pt>
                <c:pt idx="6">
                  <c:v>-0.18378539157547238</c:v>
                </c:pt>
                <c:pt idx="7">
                  <c:v>-0.31900790063897488</c:v>
                </c:pt>
                <c:pt idx="8">
                  <c:v>-0.31272821755553049</c:v>
                </c:pt>
                <c:pt idx="9">
                  <c:v>-0.37678098500666324</c:v>
                </c:pt>
                <c:pt idx="10">
                  <c:v>-0.49818819128658803</c:v>
                </c:pt>
                <c:pt idx="11">
                  <c:v>-0.35668599913964116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CANTACLARO!$C$381:$N$381</c:f>
              <c:numCache>
                <c:formatCode>General</c:formatCode>
                <c:ptCount val="12"/>
                <c:pt idx="0">
                  <c:v>0.50532718088997897</c:v>
                </c:pt>
                <c:pt idx="1">
                  <c:v>0.40455384134833583</c:v>
                </c:pt>
                <c:pt idx="2">
                  <c:v>0.32714823271489973</c:v>
                </c:pt>
                <c:pt idx="3">
                  <c:v>0.38264659362189163</c:v>
                </c:pt>
                <c:pt idx="4">
                  <c:v>0.70833434315502841</c:v>
                </c:pt>
                <c:pt idx="5">
                  <c:v>0.79450285087904216</c:v>
                </c:pt>
                <c:pt idx="6">
                  <c:v>0.64115211679393291</c:v>
                </c:pt>
                <c:pt idx="7">
                  <c:v>1.1128881845033642</c:v>
                </c:pt>
                <c:pt idx="8">
                  <c:v>1.0909809367769201</c:v>
                </c:pt>
                <c:pt idx="9">
                  <c:v>1.3144348635866507</c:v>
                </c:pt>
                <c:pt idx="10">
                  <c:v>1.7379749862979046</c:v>
                </c:pt>
                <c:pt idx="11">
                  <c:v>1.2443316708620291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CANTACLARO!$C$384:$N$384</c:f>
              <c:numCache>
                <c:formatCode>General</c:formatCode>
                <c:ptCount val="12"/>
                <c:pt idx="0">
                  <c:v>10.590867941117098</c:v>
                </c:pt>
                <c:pt idx="1">
                  <c:v>8.4788162418769843</c:v>
                </c:pt>
                <c:pt idx="2">
                  <c:v>6.8565156613012439</c:v>
                </c:pt>
                <c:pt idx="3">
                  <c:v>8.0196745681291333</c:v>
                </c:pt>
                <c:pt idx="4">
                  <c:v>14.845580784513853</c:v>
                </c:pt>
                <c:pt idx="5">
                  <c:v>16.651538034588736</c:v>
                </c:pt>
                <c:pt idx="6">
                  <c:v>13.437546318353776</c:v>
                </c:pt>
                <c:pt idx="7">
                  <c:v>23.324397026390837</c:v>
                </c:pt>
                <c:pt idx="8">
                  <c:v>22.865255352642986</c:v>
                </c:pt>
                <c:pt idx="9">
                  <c:v>27.548500424871069</c:v>
                </c:pt>
                <c:pt idx="10">
                  <c:v>36.425239450662858</c:v>
                </c:pt>
                <c:pt idx="11">
                  <c:v>26.079247068877944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99504"/>
        <c:axId val="-1393806576"/>
      </c:lineChart>
      <c:catAx>
        <c:axId val="-1393799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06576"/>
        <c:crosses val="autoZero"/>
        <c:auto val="1"/>
        <c:lblAlgn val="ctr"/>
        <c:lblOffset val="100"/>
        <c:tickMarkSkip val="1"/>
        <c:noMultiLvlLbl val="0"/>
      </c:catAx>
      <c:valAx>
        <c:axId val="-139380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9950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CANTACLARO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CANTACLARO!$C$409:$N$409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CANTACLARO!$C$410:$N$410</c:f>
              <c:numCache>
                <c:formatCode>General</c:formatCode>
                <c:ptCount val="12"/>
                <c:pt idx="0">
                  <c:v>3.2380377358490562</c:v>
                </c:pt>
                <c:pt idx="1">
                  <c:v>2.5923018867924528</c:v>
                </c:pt>
                <c:pt idx="2">
                  <c:v>2.0963018867924528</c:v>
                </c:pt>
                <c:pt idx="3">
                  <c:v>2.4519245283018867</c:v>
                </c:pt>
                <c:pt idx="4">
                  <c:v>4.5388679245283017</c:v>
                </c:pt>
                <c:pt idx="5">
                  <c:v>5.0910188679245287</c:v>
                </c:pt>
                <c:pt idx="6">
                  <c:v>4.1083773584905661</c:v>
                </c:pt>
                <c:pt idx="7">
                  <c:v>7.1311698113207544</c:v>
                </c:pt>
                <c:pt idx="8">
                  <c:v>6.9907924528301884</c:v>
                </c:pt>
                <c:pt idx="9">
                  <c:v>8.4226415094339622</c:v>
                </c:pt>
                <c:pt idx="10">
                  <c:v>11.136603773584905</c:v>
                </c:pt>
                <c:pt idx="11">
                  <c:v>7.9734339622641501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CANTACLARO!$C$412:$N$412</c:f>
              <c:numCache>
                <c:formatCode>General</c:formatCode>
                <c:ptCount val="12"/>
                <c:pt idx="0">
                  <c:v>-2.2969090640841502E-2</c:v>
                </c:pt>
                <c:pt idx="1">
                  <c:v>-1.8388549443679472E-2</c:v>
                </c:pt>
                <c:pt idx="2">
                  <c:v>-1.4870162727018778E-2</c:v>
                </c:pt>
                <c:pt idx="3">
                  <c:v>-1.7392779618209463E-2</c:v>
                </c:pt>
                <c:pt idx="4">
                  <c:v>-3.2196557690196907E-2</c:v>
                </c:pt>
                <c:pt idx="5">
                  <c:v>-3.6113252337045605E-2</c:v>
                </c:pt>
                <c:pt idx="6">
                  <c:v>-2.914286355875555E-2</c:v>
                </c:pt>
                <c:pt idx="7">
                  <c:v>-5.0585107133876372E-2</c:v>
                </c:pt>
                <c:pt idx="8">
                  <c:v>-4.9589337308406367E-2</c:v>
                </c:pt>
                <c:pt idx="9">
                  <c:v>-5.9746189528200447E-2</c:v>
                </c:pt>
                <c:pt idx="10">
                  <c:v>-7.899773948728725E-2</c:v>
                </c:pt>
                <c:pt idx="11">
                  <c:v>-5.6559726086696419E-2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CANTACLARO!$C$414:$N$414</c:f>
              <c:numCache>
                <c:formatCode>General</c:formatCode>
                <c:ptCount val="12"/>
                <c:pt idx="0">
                  <c:v>0.50666351270750876</c:v>
                </c:pt>
                <c:pt idx="1">
                  <c:v>0.40562367924849702</c:v>
                </c:pt>
                <c:pt idx="2">
                  <c:v>0.32801337238867623</c:v>
                </c:pt>
                <c:pt idx="3">
                  <c:v>0.38365849806175528</c:v>
                </c:pt>
                <c:pt idx="4">
                  <c:v>0.71020752503798201</c:v>
                </c:pt>
                <c:pt idx="5">
                  <c:v>0.79660390437249951</c:v>
                </c:pt>
                <c:pt idx="6">
                  <c:v>0.64284763606530748</c:v>
                </c:pt>
                <c:pt idx="7">
                  <c:v>1.1158312042864791</c:v>
                </c:pt>
                <c:pt idx="8">
                  <c:v>1.0938660230997372</c:v>
                </c:pt>
                <c:pt idx="9">
                  <c:v>1.3179108712045027</c:v>
                </c:pt>
                <c:pt idx="10">
                  <c:v>1.7425710408148425</c:v>
                </c:pt>
                <c:pt idx="11">
                  <c:v>1.2476222914069293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CANTACLARO!$C$417:$N$417</c:f>
              <c:numCache>
                <c:formatCode>General</c:formatCode>
                <c:ptCount val="12"/>
                <c:pt idx="0">
                  <c:v>9.6056097548898549</c:v>
                </c:pt>
                <c:pt idx="1">
                  <c:v>7.6900401794927458</c:v>
                </c:pt>
                <c:pt idx="2">
                  <c:v>6.218660650564531</c:v>
                </c:pt>
                <c:pt idx="3">
                  <c:v>7.273612010928157</c:v>
                </c:pt>
                <c:pt idx="4">
                  <c:v>13.464510783588381</c:v>
                </c:pt>
                <c:pt idx="5">
                  <c:v>15.102461579942434</c:v>
                </c:pt>
                <c:pt idx="6">
                  <c:v>12.187464399990308</c:v>
                </c:pt>
                <c:pt idx="7">
                  <c:v>21.154550963081128</c:v>
                </c:pt>
                <c:pt idx="8">
                  <c:v>20.738122794516539</c:v>
                </c:pt>
                <c:pt idx="9">
                  <c:v>24.985690113875346</c:v>
                </c:pt>
                <c:pt idx="10">
                  <c:v>33.036634706124069</c:v>
                </c:pt>
                <c:pt idx="11">
                  <c:v>23.653119974468662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98960"/>
        <c:axId val="-1393798416"/>
      </c:lineChart>
      <c:catAx>
        <c:axId val="-139379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98416"/>
        <c:crosses val="autoZero"/>
        <c:auto val="1"/>
        <c:lblAlgn val="ctr"/>
        <c:lblOffset val="100"/>
        <c:tickMarkSkip val="1"/>
        <c:noMultiLvlLbl val="0"/>
      </c:catAx>
      <c:valAx>
        <c:axId val="-139379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9896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CANTACLARO!$C$442:$N$442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CANTACLARO!$C$443:$N$443</c:f>
              <c:numCache>
                <c:formatCode>General</c:formatCode>
                <c:ptCount val="12"/>
                <c:pt idx="0">
                  <c:v>2.3012264150943396</c:v>
                </c:pt>
                <c:pt idx="1">
                  <c:v>1.842311320754717</c:v>
                </c:pt>
                <c:pt idx="2">
                  <c:v>1.489811320754717</c:v>
                </c:pt>
                <c:pt idx="3">
                  <c:v>1.7425471698113209</c:v>
                </c:pt>
                <c:pt idx="4">
                  <c:v>3.2257075471698111</c:v>
                </c:pt>
                <c:pt idx="5">
                  <c:v>3.6181132075471703</c:v>
                </c:pt>
                <c:pt idx="6">
                  <c:v>2.9197641509433963</c:v>
                </c:pt>
                <c:pt idx="7">
                  <c:v>5.0680188679245282</c:v>
                </c:pt>
                <c:pt idx="8">
                  <c:v>4.9682547169811322</c:v>
                </c:pt>
                <c:pt idx="9">
                  <c:v>5.9858490566037741</c:v>
                </c:pt>
                <c:pt idx="10">
                  <c:v>7.9146226415094336</c:v>
                </c:pt>
                <c:pt idx="11">
                  <c:v>5.6666037735849057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CANTACLARO!$C$445:$N$445</c:f>
              <c:numCache>
                <c:formatCode>General</c:formatCode>
                <c:ptCount val="12"/>
                <c:pt idx="0">
                  <c:v>0.13330903175813447</c:v>
                </c:pt>
                <c:pt idx="1">
                  <c:v>0.10672428265029842</c:v>
                </c:pt>
                <c:pt idx="2">
                  <c:v>8.6304113045728686E-2</c:v>
                </c:pt>
                <c:pt idx="3">
                  <c:v>0.10094498936598623</c:v>
                </c:pt>
                <c:pt idx="4">
                  <c:v>0.18686381619276074</c:v>
                </c:pt>
                <c:pt idx="5">
                  <c:v>0.20959570311105538</c:v>
                </c:pt>
                <c:pt idx="6">
                  <c:v>0.16914065012087004</c:v>
                </c:pt>
                <c:pt idx="7">
                  <c:v>0.2935880988430592</c:v>
                </c:pt>
                <c:pt idx="8">
                  <c:v>0.28780880555874699</c:v>
                </c:pt>
                <c:pt idx="9">
                  <c:v>0.34675759705873133</c:v>
                </c:pt>
                <c:pt idx="10">
                  <c:v>0.45849060055543356</c:v>
                </c:pt>
                <c:pt idx="11">
                  <c:v>0.32826385854893231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CANTACLARO!$C$447:$N$447</c:f>
              <c:numCache>
                <c:formatCode>General</c:formatCode>
                <c:ptCount val="12"/>
                <c:pt idx="0">
                  <c:v>0.49185961830019775</c:v>
                </c:pt>
                <c:pt idx="1">
                  <c:v>0.39377200655825084</c:v>
                </c:pt>
                <c:pt idx="2">
                  <c:v>0.31842934826371189</c:v>
                </c:pt>
                <c:pt idx="3">
                  <c:v>0.37244861270130586</c:v>
                </c:pt>
                <c:pt idx="4">
                  <c:v>0.68945640137455466</c:v>
                </c:pt>
                <c:pt idx="5">
                  <c:v>0.77332841721187173</c:v>
                </c:pt>
                <c:pt idx="6">
                  <c:v>0.62406466021325668</c:v>
                </c:pt>
                <c:pt idx="7">
                  <c:v>1.0832284079328056</c:v>
                </c:pt>
                <c:pt idx="8">
                  <c:v>1.0619050140758606</c:v>
                </c:pt>
                <c:pt idx="9">
                  <c:v>1.2794036314166994</c:v>
                </c:pt>
                <c:pt idx="10">
                  <c:v>1.6916559126509692</c:v>
                </c:pt>
                <c:pt idx="11">
                  <c:v>1.2111687710744754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CANTACLARO!$C$450:$N$450</c:f>
              <c:numCache>
                <c:formatCode>General</c:formatCode>
                <c:ptCount val="12"/>
                <c:pt idx="0">
                  <c:v>6.2030096462020845</c:v>
                </c:pt>
                <c:pt idx="1">
                  <c:v>4.965993271670456</c:v>
                </c:pt>
                <c:pt idx="2">
                  <c:v>4.0158212738418122</c:v>
                </c:pt>
                <c:pt idx="3">
                  <c:v>4.6970766685114063</c:v>
                </c:pt>
                <c:pt idx="4">
                  <c:v>8.6949701688092809</c:v>
                </c:pt>
                <c:pt idx="5">
                  <c:v>9.7527088079015449</c:v>
                </c:pt>
                <c:pt idx="6">
                  <c:v>7.8702925857881949</c:v>
                </c:pt>
                <c:pt idx="7">
                  <c:v>13.660963440479737</c:v>
                </c:pt>
                <c:pt idx="8">
                  <c:v>13.392046837320688</c:v>
                </c:pt>
                <c:pt idx="9">
                  <c:v>16.134996189542996</c:v>
                </c:pt>
                <c:pt idx="10">
                  <c:v>21.334050517284627</c:v>
                </c:pt>
                <c:pt idx="11">
                  <c:v>15.274463059434037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13648"/>
        <c:axId val="-1393796784"/>
      </c:lineChart>
      <c:catAx>
        <c:axId val="-1393813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96784"/>
        <c:crosses val="autoZero"/>
        <c:auto val="1"/>
        <c:lblAlgn val="ctr"/>
        <c:lblOffset val="100"/>
        <c:tickMarkSkip val="1"/>
        <c:noMultiLvlLbl val="0"/>
      </c:catAx>
      <c:valAx>
        <c:axId val="-139379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1364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CANTACLARO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CANTACLARO!$C$112:$N$112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CANTACLARO!$C$113:$N$113</c:f>
              <c:numCache>
                <c:formatCode>General</c:formatCode>
                <c:ptCount val="12"/>
                <c:pt idx="0">
                  <c:v>1.3872641509433961</c:v>
                </c:pt>
                <c:pt idx="1">
                  <c:v>1.1106132075471697</c:v>
                </c:pt>
                <c:pt idx="2">
                  <c:v>0.89811320754716972</c:v>
                </c:pt>
                <c:pt idx="3">
                  <c:v>1.0504716981132074</c:v>
                </c:pt>
                <c:pt idx="4">
                  <c:v>1.944575471698113</c:v>
                </c:pt>
                <c:pt idx="5">
                  <c:v>2.1811320754716981</c:v>
                </c:pt>
                <c:pt idx="6">
                  <c:v>1.7601415094339621</c:v>
                </c:pt>
                <c:pt idx="7">
                  <c:v>3.0551886792452829</c:v>
                </c:pt>
                <c:pt idx="8">
                  <c:v>2.9950471698113206</c:v>
                </c:pt>
                <c:pt idx="9">
                  <c:v>3.6084905660377355</c:v>
                </c:pt>
                <c:pt idx="10">
                  <c:v>4.7712264150943389</c:v>
                </c:pt>
                <c:pt idx="11">
                  <c:v>3.4160377358490561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CANTACLARO!$C$115:$N$115</c:f>
              <c:numCache>
                <c:formatCode>General</c:formatCode>
                <c:ptCount val="12"/>
                <c:pt idx="0">
                  <c:v>0.40833067536498263</c:v>
                </c:pt>
                <c:pt idx="1">
                  <c:v>0.32690056958410463</c:v>
                </c:pt>
                <c:pt idx="2">
                  <c:v>0.26435280717270554</c:v>
                </c:pt>
                <c:pt idx="3">
                  <c:v>0.3091983726752181</c:v>
                </c:pt>
                <c:pt idx="4">
                  <c:v>0.5723710333873312</c:v>
                </c:pt>
                <c:pt idx="5">
                  <c:v>0.64199967456228491</c:v>
                </c:pt>
                <c:pt idx="6">
                  <c:v>0.51808429620007912</c:v>
                </c:pt>
                <c:pt idx="7">
                  <c:v>0.89927160297143582</c:v>
                </c:pt>
                <c:pt idx="8">
                  <c:v>0.8815694060625493</c:v>
                </c:pt>
                <c:pt idx="9">
                  <c:v>1.0621318145331919</c:v>
                </c:pt>
                <c:pt idx="10">
                  <c:v>1.4043742881049981</c:v>
                </c:pt>
                <c:pt idx="11">
                  <c:v>1.005484784424755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CANTACLARO!$C$117:$N$117</c:f>
              <c:numCache>
                <c:formatCode>General</c:formatCode>
                <c:ptCount val="12"/>
                <c:pt idx="0">
                  <c:v>0.45892449521974799</c:v>
                </c:pt>
                <c:pt idx="1">
                  <c:v>0.36740487045049192</c:v>
                </c:pt>
                <c:pt idx="2">
                  <c:v>0.29710718765671545</c:v>
                </c:pt>
                <c:pt idx="3">
                  <c:v>0.34750929984847972</c:v>
                </c:pt>
                <c:pt idx="4">
                  <c:v>0.64329011613172771</c:v>
                </c:pt>
                <c:pt idx="5">
                  <c:v>0.72154602716630911</c:v>
                </c:pt>
                <c:pt idx="6">
                  <c:v>0.58227703295222366</c:v>
                </c:pt>
                <c:pt idx="7">
                  <c:v>1.0106949865822197</c:v>
                </c:pt>
                <c:pt idx="8">
                  <c:v>0.99079941598020738</c:v>
                </c:pt>
                <c:pt idx="9">
                  <c:v>1.1937342361207319</c:v>
                </c:pt>
                <c:pt idx="10">
                  <c:v>1.5783819344263008</c:v>
                </c:pt>
                <c:pt idx="11">
                  <c:v>1.1300684101942928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CANTACLARO!$C$122:$N$122</c:f>
              <c:numCache>
                <c:formatCode>General</c:formatCode>
                <c:ptCount val="12"/>
                <c:pt idx="0">
                  <c:v>0.87728711786319291</c:v>
                </c:pt>
                <c:pt idx="1">
                  <c:v>0.70233679667082227</c:v>
                </c:pt>
                <c:pt idx="2">
                  <c:v>0.56795466589987065</c:v>
                </c:pt>
                <c:pt idx="3">
                  <c:v>0.66430411815074153</c:v>
                </c:pt>
                <c:pt idx="4">
                  <c:v>1.2297232721492735</c:v>
                </c:pt>
                <c:pt idx="5">
                  <c:v>1.3793184743282574</c:v>
                </c:pt>
                <c:pt idx="6">
                  <c:v>1.113089724687693</c:v>
                </c:pt>
                <c:pt idx="7">
                  <c:v>1.9320600688200957</c:v>
                </c:pt>
                <c:pt idx="8">
                  <c:v>1.8940273903000151</c:v>
                </c:pt>
                <c:pt idx="9">
                  <c:v>2.2819607112048375</c:v>
                </c:pt>
                <c:pt idx="10">
                  <c:v>3.0172591625930627</c:v>
                </c:pt>
                <c:pt idx="11">
                  <c:v>2.1602561399405795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10928"/>
        <c:axId val="-1393792432"/>
      </c:lineChart>
      <c:catAx>
        <c:axId val="-139381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92432"/>
        <c:crosses val="autoZero"/>
        <c:auto val="1"/>
        <c:lblAlgn val="ctr"/>
        <c:lblOffset val="100"/>
        <c:tickMarkSkip val="1"/>
        <c:noMultiLvlLbl val="0"/>
      </c:catAx>
      <c:valAx>
        <c:axId val="-139379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1092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HDA'!$C$394:$N$394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HDA'!$C$395:$N$395</c:f>
              <c:numCache>
                <c:formatCode>General</c:formatCode>
                <c:ptCount val="12"/>
                <c:pt idx="0">
                  <c:v>2.959661176470588</c:v>
                </c:pt>
                <c:pt idx="1">
                  <c:v>2.0913694117647057</c:v>
                </c:pt>
                <c:pt idx="2">
                  <c:v>1.4704941176470587</c:v>
                </c:pt>
                <c:pt idx="3">
                  <c:v>1.3958023529411763</c:v>
                </c:pt>
                <c:pt idx="4">
                  <c:v>2.8686305882352943</c:v>
                </c:pt>
                <c:pt idx="5">
                  <c:v>3.0296847058823531</c:v>
                </c:pt>
                <c:pt idx="6">
                  <c:v>2.0656941176470589</c:v>
                </c:pt>
                <c:pt idx="7">
                  <c:v>2.4951717647058822</c:v>
                </c:pt>
                <c:pt idx="8">
                  <c:v>6.3114541176470587</c:v>
                </c:pt>
                <c:pt idx="9">
                  <c:v>9.296790588235293</c:v>
                </c:pt>
                <c:pt idx="10">
                  <c:v>13.061722352941176</c:v>
                </c:pt>
                <c:pt idx="11">
                  <c:v>7.3221270588235292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HDA'!$C$397:$N$397</c:f>
              <c:numCache>
                <c:formatCode>General</c:formatCode>
                <c:ptCount val="12"/>
                <c:pt idx="0">
                  <c:v>-1.3252603038780109</c:v>
                </c:pt>
                <c:pt idx="1">
                  <c:v>-0.93646153964881529</c:v>
                </c:pt>
                <c:pt idx="2">
                  <c:v>-0.65844952006557322</c:v>
                </c:pt>
                <c:pt idx="3">
                  <c:v>-0.62500446507811547</c:v>
                </c:pt>
                <c:pt idx="4">
                  <c:v>-1.2844991431120469</c:v>
                </c:pt>
                <c:pt idx="5">
                  <c:v>-1.3566150429287525</c:v>
                </c:pt>
                <c:pt idx="6">
                  <c:v>-0.9249648019968767</c:v>
                </c:pt>
                <c:pt idx="7">
                  <c:v>-1.1172738681747583</c:v>
                </c:pt>
                <c:pt idx="8">
                  <c:v>-2.826107146440175</c:v>
                </c:pt>
                <c:pt idx="9">
                  <c:v>-4.1628641879701238</c:v>
                </c:pt>
                <c:pt idx="10">
                  <c:v>-5.8487039909316634</c:v>
                </c:pt>
                <c:pt idx="11">
                  <c:v>-3.2786605467392116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HDA'!$C$399:$N$399</c:f>
              <c:numCache>
                <c:formatCode>General</c:formatCode>
                <c:ptCount val="12"/>
                <c:pt idx="0">
                  <c:v>1.4785212340416765</c:v>
                </c:pt>
                <c:pt idx="1">
                  <c:v>1.0447594839915948</c:v>
                </c:pt>
                <c:pt idx="2">
                  <c:v>0.73459651218159006</c:v>
                </c:pt>
                <c:pt idx="3">
                  <c:v>0.69728367346760456</c:v>
                </c:pt>
                <c:pt idx="4">
                  <c:v>1.4330462118590068</c:v>
                </c:pt>
                <c:pt idx="5">
                  <c:v>1.5135020203360381</c:v>
                </c:pt>
                <c:pt idx="6">
                  <c:v>1.0319331956836622</c:v>
                </c:pt>
                <c:pt idx="7">
                  <c:v>1.246482018289079</c:v>
                </c:pt>
                <c:pt idx="8">
                  <c:v>3.1529348713317775</c:v>
                </c:pt>
                <c:pt idx="9">
                  <c:v>4.6442823936813866</c:v>
                </c:pt>
                <c:pt idx="10">
                  <c:v>6.525082670108219</c:v>
                </c:pt>
                <c:pt idx="11">
                  <c:v>3.6578242201803937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HDA'!$C$402:$N$402</c:f>
              <c:numCache>
                <c:formatCode>General</c:formatCode>
                <c:ptCount val="12"/>
                <c:pt idx="0">
                  <c:v>12.11854632874129</c:v>
                </c:pt>
                <c:pt idx="1">
                  <c:v>8.5632630209402176</c:v>
                </c:pt>
                <c:pt idx="2">
                  <c:v>6.0210443115985912</c:v>
                </c:pt>
                <c:pt idx="3">
                  <c:v>5.7152134894221538</c:v>
                </c:pt>
                <c:pt idx="4">
                  <c:v>11.745815014213759</c:v>
                </c:pt>
                <c:pt idx="5">
                  <c:v>12.405262724531701</c:v>
                </c:pt>
                <c:pt idx="6">
                  <c:v>8.4581336758170682</c:v>
                </c:pt>
                <c:pt idx="7">
                  <c:v>10.216660903331576</c:v>
                </c:pt>
                <c:pt idx="8">
                  <c:v>25.842704473908874</c:v>
                </c:pt>
                <c:pt idx="9">
                  <c:v>38.066380147773316</c:v>
                </c:pt>
                <c:pt idx="10">
                  <c:v>53.482165028104312</c:v>
                </c:pt>
                <c:pt idx="11">
                  <c:v>29.980977786483777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4922096"/>
        <c:axId val="-1354921552"/>
      </c:lineChart>
      <c:catAx>
        <c:axId val="-135492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4921552"/>
        <c:crosses val="autoZero"/>
        <c:auto val="1"/>
        <c:lblAlgn val="ctr"/>
        <c:lblOffset val="100"/>
        <c:tickMarkSkip val="1"/>
        <c:noMultiLvlLbl val="0"/>
      </c:catAx>
      <c:valAx>
        <c:axId val="-135492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49220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CANTACLARO!$C$145:$N$145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CANTACLARO!$C$146:$N$146</c:f>
              <c:numCache>
                <c:formatCode>General</c:formatCode>
                <c:ptCount val="12"/>
                <c:pt idx="0">
                  <c:v>533.82577358490562</c:v>
                </c:pt>
                <c:pt idx="1">
                  <c:v>427.36918867924533</c:v>
                </c:pt>
                <c:pt idx="2">
                  <c:v>345.59818867924525</c:v>
                </c:pt>
                <c:pt idx="3">
                  <c:v>404.22645283018869</c:v>
                </c:pt>
                <c:pt idx="4">
                  <c:v>748.28179245283013</c:v>
                </c:pt>
                <c:pt idx="5">
                  <c:v>839.30988679245286</c:v>
                </c:pt>
                <c:pt idx="6">
                  <c:v>677.31073584905653</c:v>
                </c:pt>
                <c:pt idx="7">
                  <c:v>1175.6509811320755</c:v>
                </c:pt>
                <c:pt idx="8">
                  <c:v>1152.5082452830188</c:v>
                </c:pt>
                <c:pt idx="9">
                  <c:v>1388.5641509433963</c:v>
                </c:pt>
                <c:pt idx="10">
                  <c:v>1835.9903773584904</c:v>
                </c:pt>
                <c:pt idx="11">
                  <c:v>1314.507396226415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CANTACLARO!$C$148:$N$148</c:f>
              <c:numCache>
                <c:formatCode>General</c:formatCode>
                <c:ptCount val="12"/>
                <c:pt idx="0">
                  <c:v>0.11737958250965079</c:v>
                </c:pt>
                <c:pt idx="1">
                  <c:v>9.3971515477379405E-2</c:v>
                </c:pt>
                <c:pt idx="2">
                  <c:v>7.5991406017808613E-2</c:v>
                </c:pt>
                <c:pt idx="3">
                  <c:v>8.8882805252972569E-2</c:v>
                </c:pt>
                <c:pt idx="4">
                  <c:v>0.1645349639224874</c:v>
                </c:pt>
                <c:pt idx="5">
                  <c:v>0.18455055747182092</c:v>
                </c:pt>
                <c:pt idx="6">
                  <c:v>0.14892958590097313</c:v>
                </c:pt>
                <c:pt idx="7">
                  <c:v>0.25850647939986682</c:v>
                </c:pt>
                <c:pt idx="8">
                  <c:v>0.25341776917545994</c:v>
                </c:pt>
                <c:pt idx="9">
                  <c:v>0.30532261346440959</c:v>
                </c:pt>
                <c:pt idx="10">
                  <c:v>0.40370434446960823</c:v>
                </c:pt>
                <c:pt idx="11">
                  <c:v>0.28903874074630775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CANTACLARO!$C$150:$N$150</c:f>
              <c:numCache>
                <c:formatCode>General</c:formatCode>
                <c:ptCount val="12"/>
                <c:pt idx="0">
                  <c:v>0.54327126866780973</c:v>
                </c:pt>
                <c:pt idx="1">
                  <c:v>0.43493104456931597</c:v>
                </c:pt>
                <c:pt idx="2">
                  <c:v>0.35171319127626993</c:v>
                </c:pt>
                <c:pt idx="3">
                  <c:v>0.41137882193920855</c:v>
                </c:pt>
                <c:pt idx="4">
                  <c:v>0.76152186504013797</c:v>
                </c:pt>
                <c:pt idx="5">
                  <c:v>0.85416060738522703</c:v>
                </c:pt>
                <c:pt idx="6">
                  <c:v>0.68929504897447536</c:v>
                </c:pt>
                <c:pt idx="7">
                  <c:v>1.1964529096094538</c:v>
                </c:pt>
                <c:pt idx="8">
                  <c:v>1.1729006869793466</c:v>
                </c:pt>
                <c:pt idx="9">
                  <c:v>1.4131333578064416</c:v>
                </c:pt>
                <c:pt idx="10">
                  <c:v>1.8684763286551838</c:v>
                </c:pt>
                <c:pt idx="11">
                  <c:v>1.337766245390098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CANTACLARO!$C$155:$N$155</c:f>
              <c:numCache>
                <c:formatCode>General</c:formatCode>
                <c:ptCount val="12"/>
                <c:pt idx="0">
                  <c:v>1197.057787761571</c:v>
                </c:pt>
                <c:pt idx="1">
                  <c:v>958.33817112703821</c:v>
                </c:pt>
                <c:pt idx="2">
                  <c:v>774.97382791500559</c:v>
                </c:pt>
                <c:pt idx="3">
                  <c:v>906.442602293444</c:v>
                </c:pt>
                <c:pt idx="4">
                  <c:v>1677.9567256195432</c:v>
                </c:pt>
                <c:pt idx="5">
                  <c:v>1882.0792963650135</c:v>
                </c:pt>
                <c:pt idx="6">
                  <c:v>1518.8103145298546</c:v>
                </c:pt>
                <c:pt idx="7">
                  <c:v>2636.2948967465813</c:v>
                </c:pt>
                <c:pt idx="8">
                  <c:v>2584.3993279129872</c:v>
                </c:pt>
                <c:pt idx="9">
                  <c:v>3113.7341300156472</c:v>
                </c:pt>
                <c:pt idx="10">
                  <c:v>4117.0484607984663</c:v>
                </c:pt>
                <c:pt idx="11">
                  <c:v>2947.6683097481459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95152"/>
        <c:axId val="-1393789168"/>
      </c:lineChart>
      <c:catAx>
        <c:axId val="-1393795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89168"/>
        <c:crosses val="autoZero"/>
        <c:auto val="1"/>
        <c:lblAlgn val="ctr"/>
        <c:lblOffset val="100"/>
        <c:tickMarkSkip val="1"/>
        <c:noMultiLvlLbl val="0"/>
      </c:catAx>
      <c:valAx>
        <c:axId val="-139378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9515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CANTACLARO!$C$178:$N$178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CANTACLARO!$C$179:$N$179</c:f>
              <c:numCache>
                <c:formatCode>General</c:formatCode>
                <c:ptCount val="12"/>
                <c:pt idx="0">
                  <c:v>805.49779245283014</c:v>
                </c:pt>
                <c:pt idx="1">
                  <c:v>644.86383962264165</c:v>
                </c:pt>
                <c:pt idx="2">
                  <c:v>521.47833962264156</c:v>
                </c:pt>
                <c:pt idx="3">
                  <c:v>609.94341509433968</c:v>
                </c:pt>
                <c:pt idx="4">
                  <c:v>1129.0937264150944</c:v>
                </c:pt>
                <c:pt idx="5">
                  <c:v>1266.4473962264153</c:v>
                </c:pt>
                <c:pt idx="6">
                  <c:v>1022.004424528302</c:v>
                </c:pt>
                <c:pt idx="7">
                  <c:v>1773.9575660377361</c:v>
                </c:pt>
                <c:pt idx="8">
                  <c:v>1739.0371415094342</c:v>
                </c:pt>
                <c:pt idx="9">
                  <c:v>2095.2254716981133</c:v>
                </c:pt>
                <c:pt idx="10">
                  <c:v>2770.3536792452833</c:v>
                </c:pt>
                <c:pt idx="11">
                  <c:v>1983.4801132075472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CANTACLARO!$C$181:$N$181</c:f>
              <c:numCache>
                <c:formatCode>General</c:formatCode>
                <c:ptCount val="12"/>
                <c:pt idx="0">
                  <c:v>3.7564930321083705E-2</c:v>
                </c:pt>
                <c:pt idx="1">
                  <c:v>3.0073658089422511E-2</c:v>
                </c:pt>
                <c:pt idx="2">
                  <c:v>2.4319492462204485E-2</c:v>
                </c:pt>
                <c:pt idx="3">
                  <c:v>2.8445120647757029E-2</c:v>
                </c:pt>
                <c:pt idx="4">
                  <c:v>5.265604394718381E-2</c:v>
                </c:pt>
                <c:pt idx="5">
                  <c:v>5.9061624551068032E-2</c:v>
                </c:pt>
                <c:pt idx="6">
                  <c:v>4.7661862459409676E-2</c:v>
                </c:pt>
                <c:pt idx="7">
                  <c:v>8.2729702036606317E-2</c:v>
                </c:pt>
                <c:pt idx="8">
                  <c:v>8.1101164594940836E-2</c:v>
                </c:pt>
                <c:pt idx="9">
                  <c:v>9.7712246499928726E-2</c:v>
                </c:pt>
                <c:pt idx="10">
                  <c:v>0.12919730370546131</c:v>
                </c:pt>
                <c:pt idx="11">
                  <c:v>9.2500926686599191E-2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CANTACLARO!$C$183:$N$183</c:f>
              <c:numCache>
                <c:formatCode>General</c:formatCode>
                <c:ptCount val="12"/>
                <c:pt idx="0">
                  <c:v>0.54334690545746411</c:v>
                </c:pt>
                <c:pt idx="1">
                  <c:v>0.43499159772172713</c:v>
                </c:pt>
                <c:pt idx="2">
                  <c:v>0.35176215844645081</c:v>
                </c:pt>
                <c:pt idx="3">
                  <c:v>0.41143609604004516</c:v>
                </c:pt>
                <c:pt idx="4">
                  <c:v>0.76162788770771717</c:v>
                </c:pt>
                <c:pt idx="5">
                  <c:v>0.85427952765566628</c:v>
                </c:pt>
                <c:pt idx="6">
                  <c:v>0.6893910158838924</c:v>
                </c:pt>
                <c:pt idx="7">
                  <c:v>1.1966194854294443</c:v>
                </c:pt>
                <c:pt idx="8">
                  <c:v>1.1730639837477623</c:v>
                </c:pt>
                <c:pt idx="9">
                  <c:v>1.4133301009009185</c:v>
                </c:pt>
                <c:pt idx="10">
                  <c:v>1.8687364667467699</c:v>
                </c:pt>
                <c:pt idx="11">
                  <c:v>1.3379524955195361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CANTACLARO!$C$188:$N$188</c:f>
              <c:numCache>
                <c:formatCode>General</c:formatCode>
                <c:ptCount val="12"/>
                <c:pt idx="0">
                  <c:v>2576.9891669855961</c:v>
                </c:pt>
                <c:pt idx="1">
                  <c:v>2063.0809227023419</c:v>
                </c:pt>
                <c:pt idx="2">
                  <c:v>1668.3398075282473</c:v>
                </c:pt>
                <c:pt idx="3">
                  <c:v>1951.3617391625037</c:v>
                </c:pt>
                <c:pt idx="4">
                  <c:v>3612.2536011214283</c:v>
                </c:pt>
                <c:pt idx="5">
                  <c:v>4051.6823897114582</c:v>
                </c:pt>
                <c:pt idx="6">
                  <c:v>3269.6481049325917</c:v>
                </c:pt>
                <c:pt idx="7">
                  <c:v>5675.3345238237698</c:v>
                </c:pt>
                <c:pt idx="8">
                  <c:v>5563.6153402839318</c:v>
                </c:pt>
                <c:pt idx="9">
                  <c:v>6703.1510123902799</c:v>
                </c:pt>
                <c:pt idx="10">
                  <c:v>8863.0552274938127</c:v>
                </c:pt>
                <c:pt idx="11">
                  <c:v>6345.6496250627979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87536"/>
        <c:axId val="-1393794064"/>
      </c:lineChart>
      <c:catAx>
        <c:axId val="-1393787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94064"/>
        <c:crosses val="autoZero"/>
        <c:auto val="1"/>
        <c:lblAlgn val="ctr"/>
        <c:lblOffset val="100"/>
        <c:tickMarkSkip val="1"/>
        <c:noMultiLvlLbl val="0"/>
      </c:catAx>
      <c:valAx>
        <c:axId val="-139379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875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CANTACLARO!$C$211:$N$211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CANTACLARO!$C$212:$N$212</c:f>
              <c:numCache>
                <c:formatCode>General</c:formatCode>
                <c:ptCount val="12"/>
                <c:pt idx="0">
                  <c:v>1.5472075471698112</c:v>
                </c:pt>
                <c:pt idx="1">
                  <c:v>1.2386603773584908</c:v>
                </c:pt>
                <c:pt idx="2">
                  <c:v>1.0016603773584907</c:v>
                </c:pt>
                <c:pt idx="3">
                  <c:v>1.1715849056603775</c:v>
                </c:pt>
                <c:pt idx="4">
                  <c:v>2.1687735849056602</c:v>
                </c:pt>
                <c:pt idx="5">
                  <c:v>2.4326037735849058</c:v>
                </c:pt>
                <c:pt idx="6">
                  <c:v>1.9630754716981134</c:v>
                </c:pt>
                <c:pt idx="7">
                  <c:v>3.4074339622641512</c:v>
                </c:pt>
                <c:pt idx="8">
                  <c:v>3.3403584905660377</c:v>
                </c:pt>
                <c:pt idx="9">
                  <c:v>4.024528301886793</c:v>
                </c:pt>
                <c:pt idx="10">
                  <c:v>5.3213207547169814</c:v>
                </c:pt>
                <c:pt idx="11">
                  <c:v>3.8098867924528301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CANTACLARO!$C$214:$N$214</c:f>
              <c:numCache>
                <c:formatCode>General</c:formatCode>
                <c:ptCount val="12"/>
                <c:pt idx="0">
                  <c:v>1.4096610911282561</c:v>
                </c:pt>
                <c:pt idx="1">
                  <c:v>1.1285437059032573</c:v>
                </c:pt>
                <c:pt idx="2">
                  <c:v>0.91261296073043185</c:v>
                </c:pt>
                <c:pt idx="3">
                  <c:v>1.0674312308543443</c:v>
                </c:pt>
                <c:pt idx="4">
                  <c:v>1.9759700265815152</c:v>
                </c:pt>
                <c:pt idx="5">
                  <c:v>2.2163457617739062</c:v>
                </c:pt>
                <c:pt idx="6">
                  <c:v>1.7885584364315159</c:v>
                </c:pt>
                <c:pt idx="7">
                  <c:v>3.1045137324847727</c:v>
                </c:pt>
                <c:pt idx="8">
                  <c:v>3.0434012574358595</c:v>
                </c:pt>
                <c:pt idx="9">
                  <c:v>3.6667485029347708</c:v>
                </c:pt>
                <c:pt idx="10">
                  <c:v>4.8482563538804184</c:v>
                </c:pt>
                <c:pt idx="11">
                  <c:v>3.4711885827782494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CANTACLARO!$C$216:$N$216</c:f>
              <c:numCache>
                <c:formatCode>General</c:formatCode>
                <c:ptCount val="12"/>
                <c:pt idx="0">
                  <c:v>0.46737247425473299</c:v>
                </c:pt>
                <c:pt idx="1">
                  <c:v>0.37416813690335565</c:v>
                </c:pt>
                <c:pt idx="2">
                  <c:v>0.30257639951751503</c:v>
                </c:pt>
                <c:pt idx="3">
                  <c:v>0.35390632443566489</c:v>
                </c:pt>
                <c:pt idx="4">
                  <c:v>0.65513193645533385</c:v>
                </c:pt>
                <c:pt idx="5">
                  <c:v>0.7348283988282508</c:v>
                </c:pt>
                <c:pt idx="6">
                  <c:v>0.59299571155441566</c:v>
                </c:pt>
                <c:pt idx="7">
                  <c:v>1.0293000733586894</c:v>
                </c:pt>
                <c:pt idx="8">
                  <c:v>1.0090382608909987</c:v>
                </c:pt>
                <c:pt idx="9">
                  <c:v>1.2157087480614444</c:v>
                </c:pt>
                <c:pt idx="10">
                  <c:v>1.6074371224367985</c:v>
                </c:pt>
                <c:pt idx="11">
                  <c:v>1.1508709481648338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CANTACLARO!$C$221:$N$221</c:f>
              <c:numCache>
                <c:formatCode>General</c:formatCode>
                <c:ptCount val="12"/>
                <c:pt idx="0">
                  <c:v>2.5363226052613337</c:v>
                </c:pt>
                <c:pt idx="1">
                  <c:v>2.0305241666398541</c:v>
                </c:pt>
                <c:pt idx="2">
                  <c:v>1.6420123224813259</c:v>
                </c:pt>
                <c:pt idx="3">
                  <c:v>1.9205679843308368</c:v>
                </c:pt>
                <c:pt idx="4">
                  <c:v>3.5552498946582278</c:v>
                </c:pt>
                <c:pt idx="5">
                  <c:v>3.9877442117403632</c:v>
                </c:pt>
                <c:pt idx="6">
                  <c:v>3.2180509355772413</c:v>
                </c:pt>
                <c:pt idx="7">
                  <c:v>5.585774061298082</c:v>
                </c:pt>
                <c:pt idx="8">
                  <c:v>5.4758178789890648</c:v>
                </c:pt>
                <c:pt idx="9">
                  <c:v>6.597370938541042</c:v>
                </c:pt>
                <c:pt idx="10">
                  <c:v>8.7231904631820445</c:v>
                </c:pt>
                <c:pt idx="11">
                  <c:v>6.2455111551521858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92976"/>
        <c:axId val="-1393791344"/>
      </c:lineChart>
      <c:catAx>
        <c:axId val="-1393792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91344"/>
        <c:crosses val="autoZero"/>
        <c:auto val="1"/>
        <c:lblAlgn val="ctr"/>
        <c:lblOffset val="100"/>
        <c:tickMarkSkip val="1"/>
        <c:noMultiLvlLbl val="0"/>
      </c:catAx>
      <c:valAx>
        <c:axId val="-139379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929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</a:t>
            </a:r>
            <a:r>
              <a:rPr lang="es-CO" b="1" baseline="0"/>
              <a:t>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CANTACLARO!$C$244:$N$244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CANTACLARO!$C$245:$N$245</c:f>
              <c:numCache>
                <c:formatCode>General</c:formatCode>
                <c:ptCount val="12"/>
                <c:pt idx="0">
                  <c:v>1.2175283018867924</c:v>
                </c:pt>
                <c:pt idx="1">
                  <c:v>0.97472641509433977</c:v>
                </c:pt>
                <c:pt idx="2">
                  <c:v>0.78822641509433966</c:v>
                </c:pt>
                <c:pt idx="3">
                  <c:v>0.92194339622641519</c:v>
                </c:pt>
                <c:pt idx="4">
                  <c:v>1.7066509433962265</c:v>
                </c:pt>
                <c:pt idx="5">
                  <c:v>1.9142641509433964</c:v>
                </c:pt>
                <c:pt idx="6">
                  <c:v>1.5447830188679246</c:v>
                </c:pt>
                <c:pt idx="7">
                  <c:v>2.681377358490566</c:v>
                </c:pt>
                <c:pt idx="8">
                  <c:v>2.6285943396226417</c:v>
                </c:pt>
                <c:pt idx="9">
                  <c:v>3.1669811320754722</c:v>
                </c:pt>
                <c:pt idx="10">
                  <c:v>4.1874528301886791</c:v>
                </c:pt>
                <c:pt idx="11">
                  <c:v>2.9980754716981135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CANTACLARO!$C$247:$N$247</c:f>
              <c:numCache>
                <c:formatCode>General</c:formatCode>
                <c:ptCount val="12"/>
                <c:pt idx="0">
                  <c:v>0.13710483264814596</c:v>
                </c:pt>
                <c:pt idx="1">
                  <c:v>0.10976311746686833</c:v>
                </c:pt>
                <c:pt idx="2">
                  <c:v>8.8761510153713016E-2</c:v>
                </c:pt>
                <c:pt idx="3">
                  <c:v>0.10381926634050362</c:v>
                </c:pt>
                <c:pt idx="4">
                  <c:v>0.19218451975245895</c:v>
                </c:pt>
                <c:pt idx="5">
                  <c:v>0.21556366751616018</c:v>
                </c:pt>
                <c:pt idx="6">
                  <c:v>0.1739567096316072</c:v>
                </c:pt>
                <c:pt idx="7">
                  <c:v>0.30194763721932727</c:v>
                </c:pt>
                <c:pt idx="8">
                  <c:v>0.29600378609296257</c:v>
                </c:pt>
                <c:pt idx="9">
                  <c:v>0.35663106758188262</c:v>
                </c:pt>
                <c:pt idx="10">
                  <c:v>0.47154552269160033</c:v>
                </c:pt>
                <c:pt idx="11">
                  <c:v>0.33761074397751556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CANTACLARO!$C$249:$N$249</c:f>
              <c:numCache>
                <c:formatCode>General</c:formatCode>
                <c:ptCount val="12"/>
                <c:pt idx="0">
                  <c:v>0.4476941053173214</c:v>
                </c:pt>
                <c:pt idx="1">
                  <c:v>0.35841406697369377</c:v>
                </c:pt>
                <c:pt idx="2">
                  <c:v>0.28983664621699423</c:v>
                </c:pt>
                <c:pt idx="3">
                  <c:v>0.33900536298594863</c:v>
                </c:pt>
                <c:pt idx="4">
                  <c:v>0.62754809560375979</c:v>
                </c:pt>
                <c:pt idx="5">
                  <c:v>0.70388899795555748</c:v>
                </c:pt>
                <c:pt idx="6">
                  <c:v>0.56802807004134137</c:v>
                </c:pt>
                <c:pt idx="7">
                  <c:v>0.98596216257745362</c:v>
                </c:pt>
                <c:pt idx="8">
                  <c:v>0.96655345858970843</c:v>
                </c:pt>
                <c:pt idx="9">
                  <c:v>1.164522239264709</c:v>
                </c:pt>
                <c:pt idx="10">
                  <c:v>1.5397571830277819</c:v>
                </c:pt>
                <c:pt idx="11">
                  <c:v>1.1024143865039244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CANTACLARO!$C$254:$N$254</c:f>
              <c:numCache>
                <c:formatCode>General</c:formatCode>
                <c:ptCount val="12"/>
                <c:pt idx="0">
                  <c:v>0.69994152606089199</c:v>
                </c:pt>
                <c:pt idx="1">
                  <c:v>0.56035781132620555</c:v>
                </c:pt>
                <c:pt idx="2">
                  <c:v>0.45314133479086655</c:v>
                </c:pt>
                <c:pt idx="3">
                  <c:v>0.53001352551431713</c:v>
                </c:pt>
                <c:pt idx="4">
                  <c:v>0.98113190791772442</c:v>
                </c:pt>
                <c:pt idx="5">
                  <c:v>1.1004860987778189</c:v>
                </c:pt>
                <c:pt idx="6">
                  <c:v>0.88807609809460009</c:v>
                </c:pt>
                <c:pt idx="7">
                  <c:v>1.5414897192439301</c:v>
                </c:pt>
                <c:pt idx="8">
                  <c:v>1.5111454334320416</c:v>
                </c:pt>
                <c:pt idx="9">
                  <c:v>1.8206571487133032</c:v>
                </c:pt>
                <c:pt idx="10">
                  <c:v>2.4073133410764784</c:v>
                </c:pt>
                <c:pt idx="11">
                  <c:v>1.7235554341152601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88624"/>
        <c:axId val="-1393850096"/>
      </c:lineChart>
      <c:catAx>
        <c:axId val="-139378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50096"/>
        <c:crosses val="autoZero"/>
        <c:auto val="1"/>
        <c:lblAlgn val="ctr"/>
        <c:lblOffset val="100"/>
        <c:tickMarkSkip val="1"/>
        <c:noMultiLvlLbl val="0"/>
      </c:catAx>
      <c:valAx>
        <c:axId val="-139385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7886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CANTACLARO!$C$277:$N$277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CANTACLARO!$C$278:$N$278</c:f>
              <c:numCache>
                <c:formatCode>General</c:formatCode>
                <c:ptCount val="12"/>
                <c:pt idx="0">
                  <c:v>12.253622641509432</c:v>
                </c:pt>
                <c:pt idx="1">
                  <c:v>9.8099811320754728</c:v>
                </c:pt>
                <c:pt idx="2">
                  <c:v>7.9329811320754722</c:v>
                </c:pt>
                <c:pt idx="3">
                  <c:v>9.2787547169811315</c:v>
                </c:pt>
                <c:pt idx="4">
                  <c:v>17.176320754716979</c:v>
                </c:pt>
                <c:pt idx="5">
                  <c:v>19.265811320754718</c:v>
                </c:pt>
                <c:pt idx="6">
                  <c:v>15.54722641509434</c:v>
                </c:pt>
                <c:pt idx="7">
                  <c:v>26.986301886792454</c:v>
                </c:pt>
                <c:pt idx="8">
                  <c:v>26.455075471698112</c:v>
                </c:pt>
                <c:pt idx="9">
                  <c:v>31.873584905660376</c:v>
                </c:pt>
                <c:pt idx="10">
                  <c:v>42.143962264150943</c:v>
                </c:pt>
                <c:pt idx="11">
                  <c:v>30.173660377358491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CANTACLARO!$C$280:$N$280</c:f>
              <c:numCache>
                <c:formatCode>General</c:formatCode>
                <c:ptCount val="12"/>
                <c:pt idx="0">
                  <c:v>0.39993287448058201</c:v>
                </c:pt>
                <c:pt idx="1">
                  <c:v>0.32017747465641977</c:v>
                </c:pt>
                <c:pt idx="2">
                  <c:v>0.2589160805885849</c:v>
                </c:pt>
                <c:pt idx="3">
                  <c:v>0.3028393442598627</c:v>
                </c:pt>
                <c:pt idx="4">
                  <c:v>0.56059954948867707</c:v>
                </c:pt>
                <c:pt idx="5">
                  <c:v>0.62879619571513479</c:v>
                </c:pt>
                <c:pt idx="6">
                  <c:v>0.50742928293923562</c:v>
                </c:pt>
                <c:pt idx="7">
                  <c:v>0.88077702414509684</c:v>
                </c:pt>
                <c:pt idx="8">
                  <c:v>0.86343889374853977</c:v>
                </c:pt>
                <c:pt idx="9">
                  <c:v>1.0402878237934214</c:v>
                </c:pt>
                <c:pt idx="10">
                  <c:v>1.3754916781268571</c:v>
                </c:pt>
                <c:pt idx="11">
                  <c:v>0.98480580652443894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CANTACLARO!$C$282:$N$282</c:f>
              <c:numCache>
                <c:formatCode>General</c:formatCode>
                <c:ptCount val="12"/>
                <c:pt idx="0">
                  <c:v>0.53372827883930485</c:v>
                </c:pt>
                <c:pt idx="1">
                  <c:v>0.42729113652742046</c:v>
                </c:pt>
                <c:pt idx="2">
                  <c:v>0.34553507069365408</c:v>
                </c:pt>
                <c:pt idx="3">
                  <c:v>0.40415262732918467</c:v>
                </c:pt>
                <c:pt idx="4">
                  <c:v>0.7481451307429563</c:v>
                </c:pt>
                <c:pt idx="5">
                  <c:v>0.83915660025601702</c:v>
                </c:pt>
                <c:pt idx="6">
                  <c:v>0.6771870358683667</c:v>
                </c:pt>
                <c:pt idx="7">
                  <c:v>1.1754362672703769</c:v>
                </c:pt>
                <c:pt idx="8">
                  <c:v>1.152297758072141</c:v>
                </c:pt>
                <c:pt idx="9">
                  <c:v>1.3883105518941459</c:v>
                </c:pt>
                <c:pt idx="10">
                  <c:v>1.835655063060037</c:v>
                </c:pt>
                <c:pt idx="11">
                  <c:v>1.3142673224597914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CANTACLARO!$C$287:$N$287</c:f>
              <c:numCache>
                <c:formatCode>General</c:formatCode>
                <c:ptCount val="12"/>
                <c:pt idx="0">
                  <c:v>5.3944996482937562</c:v>
                </c:pt>
                <c:pt idx="1">
                  <c:v>4.3187179265241928</c:v>
                </c:pt>
                <c:pt idx="2">
                  <c:v>3.4923928358895995</c:v>
                </c:pt>
                <c:pt idx="3">
                  <c:v>4.0848523348351566</c:v>
                </c:pt>
                <c:pt idx="4">
                  <c:v>7.5616541312788197</c:v>
                </c:pt>
                <c:pt idx="5">
                  <c:v>8.4815254585890276</c:v>
                </c:pt>
                <c:pt idx="6">
                  <c:v>6.8444663167657778</c:v>
                </c:pt>
                <c:pt idx="7">
                  <c:v>11.880372057803013</c:v>
                </c:pt>
                <c:pt idx="8">
                  <c:v>11.646506466113976</c:v>
                </c:pt>
                <c:pt idx="9">
                  <c:v>14.03193550134214</c:v>
                </c:pt>
                <c:pt idx="10">
                  <c:v>18.553336940663495</c:v>
                </c:pt>
                <c:pt idx="11">
                  <c:v>13.283565607937225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44656"/>
        <c:axId val="-1393849552"/>
      </c:lineChart>
      <c:catAx>
        <c:axId val="-1393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49552"/>
        <c:crosses val="autoZero"/>
        <c:auto val="1"/>
        <c:lblAlgn val="ctr"/>
        <c:lblOffset val="100"/>
        <c:tickMarkSkip val="1"/>
        <c:noMultiLvlLbl val="0"/>
      </c:catAx>
      <c:valAx>
        <c:axId val="-139384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446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CANTACLARO!$C$310:$N$310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CANTACLARO!$C$311:$N$311</c:f>
              <c:numCache>
                <c:formatCode>General</c:formatCode>
                <c:ptCount val="12"/>
                <c:pt idx="0">
                  <c:v>32.902641509433963</c:v>
                </c:pt>
                <c:pt idx="1">
                  <c:v>26.341132075471702</c:v>
                </c:pt>
                <c:pt idx="2">
                  <c:v>21.301132075471699</c:v>
                </c:pt>
                <c:pt idx="3">
                  <c:v>24.914716981132077</c:v>
                </c:pt>
                <c:pt idx="4">
                  <c:v>46.120754716981132</c:v>
                </c:pt>
                <c:pt idx="5">
                  <c:v>51.73132075471699</c:v>
                </c:pt>
                <c:pt idx="6">
                  <c:v>41.746415094339625</c:v>
                </c:pt>
                <c:pt idx="7">
                  <c:v>72.46188679245283</c:v>
                </c:pt>
                <c:pt idx="8">
                  <c:v>71.035471698113213</c:v>
                </c:pt>
                <c:pt idx="9">
                  <c:v>85.584905660377359</c:v>
                </c:pt>
                <c:pt idx="10">
                  <c:v>113.1622641509434</c:v>
                </c:pt>
                <c:pt idx="11">
                  <c:v>81.020377358490563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CANTACLARO!$C$313:$N$313</c:f>
              <c:numCache>
                <c:formatCode>General</c:formatCode>
                <c:ptCount val="12"/>
                <c:pt idx="0">
                  <c:v>0.39114122382192623</c:v>
                </c:pt>
                <c:pt idx="1">
                  <c:v>0.31313907225050169</c:v>
                </c:pt>
                <c:pt idx="2">
                  <c:v>0.25322437611592913</c:v>
                </c:pt>
                <c:pt idx="3">
                  <c:v>0.29618208277845287</c:v>
                </c:pt>
                <c:pt idx="4">
                  <c:v>0.54827599292957874</c:v>
                </c:pt>
                <c:pt idx="5">
                  <c:v>0.61497348485297088</c:v>
                </c:pt>
                <c:pt idx="6">
                  <c:v>0.49627455854862901</c:v>
                </c:pt>
                <c:pt idx="7">
                  <c:v>0.86141506518008037</c:v>
                </c:pt>
                <c:pt idx="8">
                  <c:v>0.84445807570803155</c:v>
                </c:pt>
                <c:pt idx="9">
                  <c:v>1.0174193683229296</c:v>
                </c:pt>
                <c:pt idx="10">
                  <c:v>1.3452544981158736</c:v>
                </c:pt>
                <c:pt idx="11">
                  <c:v>0.96315700201237331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CANTACLARO!$C$315:$N$315</c:f>
              <c:numCache>
                <c:formatCode>General</c:formatCode>
                <c:ptCount val="12"/>
                <c:pt idx="0">
                  <c:v>0.53985717111780973</c:v>
                </c:pt>
                <c:pt idx="1">
                  <c:v>0.43219779306252409</c:v>
                </c:pt>
                <c:pt idx="2">
                  <c:v>0.34950290846933352</c:v>
                </c:pt>
                <c:pt idx="3">
                  <c:v>0.40879358044180975</c:v>
                </c:pt>
                <c:pt idx="4">
                  <c:v>0.75673620806976227</c:v>
                </c:pt>
                <c:pt idx="5">
                  <c:v>0.84879277771123862</c:v>
                </c:pt>
                <c:pt idx="6">
                  <c:v>0.68496328936623851</c:v>
                </c:pt>
                <c:pt idx="7">
                  <c:v>1.1889340011322864</c:v>
                </c:pt>
                <c:pt idx="8">
                  <c:v>1.1655297885115721</c:v>
                </c:pt>
                <c:pt idx="9">
                  <c:v>1.404252757242858</c:v>
                </c:pt>
                <c:pt idx="10">
                  <c:v>1.8567342012433343</c:v>
                </c:pt>
                <c:pt idx="11">
                  <c:v>1.3293592768565721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CANTACLARO!$C$320:$N$320</c:f>
              <c:numCache>
                <c:formatCode>General</c:formatCode>
                <c:ptCount val="12"/>
                <c:pt idx="0">
                  <c:v>11.541312283171393</c:v>
                </c:pt>
                <c:pt idx="1">
                  <c:v>9.2397211053135155</c:v>
                </c:pt>
                <c:pt idx="2">
                  <c:v>7.4718322295676085</c:v>
                </c:pt>
                <c:pt idx="3">
                  <c:v>8.7393751970835414</c:v>
                </c:pt>
                <c:pt idx="4">
                  <c:v>16.177851032769151</c:v>
                </c:pt>
                <c:pt idx="5">
                  <c:v>18.145878271807049</c:v>
                </c:pt>
                <c:pt idx="6">
                  <c:v>14.643456914197232</c:v>
                </c:pt>
                <c:pt idx="7">
                  <c:v>25.417572138082669</c:v>
                </c:pt>
                <c:pt idx="8">
                  <c:v>24.917226229852695</c:v>
                </c:pt>
                <c:pt idx="9">
                  <c:v>30.020754493798428</c:v>
                </c:pt>
                <c:pt idx="10">
                  <c:v>39.694108719577919</c:v>
                </c:pt>
                <c:pt idx="11">
                  <c:v>28.41964758746251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35408"/>
        <c:axId val="-1393851184"/>
      </c:lineChart>
      <c:catAx>
        <c:axId val="-1393835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51184"/>
        <c:crosses val="autoZero"/>
        <c:auto val="1"/>
        <c:lblAlgn val="ctr"/>
        <c:lblOffset val="100"/>
        <c:tickMarkSkip val="1"/>
        <c:noMultiLvlLbl val="0"/>
      </c:catAx>
      <c:valAx>
        <c:axId val="-139385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354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CANTACLARO!$C$343:$N$343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CANTACLARO!$C$344:$N$344</c:f>
              <c:numCache>
                <c:formatCode>General</c:formatCode>
                <c:ptCount val="12"/>
                <c:pt idx="0">
                  <c:v>840.31649056603771</c:v>
                </c:pt>
                <c:pt idx="1">
                  <c:v>672.73892452830194</c:v>
                </c:pt>
                <c:pt idx="2">
                  <c:v>544.01992452830189</c:v>
                </c:pt>
                <c:pt idx="3">
                  <c:v>636.30901886792458</c:v>
                </c:pt>
                <c:pt idx="4">
                  <c:v>1177.9002830188679</c:v>
                </c:pt>
                <c:pt idx="5">
                  <c:v>1321.191245283019</c:v>
                </c:pt>
                <c:pt idx="6">
                  <c:v>1066.1819056603774</c:v>
                </c:pt>
                <c:pt idx="7">
                  <c:v>1850.6392075471699</c:v>
                </c:pt>
                <c:pt idx="8">
                  <c:v>1814.2093018867924</c:v>
                </c:pt>
                <c:pt idx="9">
                  <c:v>2185.7943396226415</c:v>
                </c:pt>
                <c:pt idx="10">
                  <c:v>2890.1058490566038</c:v>
                </c:pt>
                <c:pt idx="11">
                  <c:v>2069.2186415094338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CANTACLARO!$C$346:$N$346</c:f>
              <c:numCache>
                <c:formatCode>General</c:formatCode>
                <c:ptCount val="12"/>
                <c:pt idx="0">
                  <c:v>7.3478257984054149E-2</c:v>
                </c:pt>
                <c:pt idx="1">
                  <c:v>5.8825079368736995E-2</c:v>
                </c:pt>
                <c:pt idx="2">
                  <c:v>4.7569739272913671E-2</c:v>
                </c:pt>
                <c:pt idx="3">
                  <c:v>5.5639605756711522E-2</c:v>
                </c:pt>
                <c:pt idx="4">
                  <c:v>0.10299698012215683</c:v>
                </c:pt>
                <c:pt idx="5">
                  <c:v>0.11552650966279035</c:v>
                </c:pt>
                <c:pt idx="6">
                  <c:v>9.3228194378612059E-2</c:v>
                </c:pt>
                <c:pt idx="7">
                  <c:v>0.16182205949089382</c:v>
                </c:pt>
                <c:pt idx="8">
                  <c:v>0.15863658587886834</c:v>
                </c:pt>
                <c:pt idx="9">
                  <c:v>0.19112841672152814</c:v>
                </c:pt>
                <c:pt idx="10">
                  <c:v>0.25271423988735386</c:v>
                </c:pt>
                <c:pt idx="11">
                  <c:v>0.18093490116304661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CANTACLARO!$C$348:$N$348</c:f>
              <c:numCache>
                <c:formatCode>General</c:formatCode>
                <c:ptCount val="12"/>
                <c:pt idx="0">
                  <c:v>0.54335306370878256</c:v>
                </c:pt>
                <c:pt idx="1">
                  <c:v>0.43499652788246468</c:v>
                </c:pt>
                <c:pt idx="2">
                  <c:v>0.35176614529123496</c:v>
                </c:pt>
                <c:pt idx="3">
                  <c:v>0.41144075922456946</c:v>
                </c:pt>
                <c:pt idx="4">
                  <c:v>0.76163651993861137</c:v>
                </c:pt>
                <c:pt idx="5">
                  <c:v>0.85428920999299918</c:v>
                </c:pt>
                <c:pt idx="6">
                  <c:v>0.68939882938773278</c:v>
                </c:pt>
                <c:pt idx="7">
                  <c:v>1.196633047821076</c:v>
                </c:pt>
                <c:pt idx="8">
                  <c:v>1.1730772791631807</c:v>
                </c:pt>
                <c:pt idx="9">
                  <c:v>1.4133461194737118</c:v>
                </c:pt>
                <c:pt idx="10">
                  <c:v>1.8687576468596856</c:v>
                </c:pt>
                <c:pt idx="11">
                  <c:v>1.3379676597684471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CANTACLARO!$C$353:$N$353</c:f>
              <c:numCache>
                <c:formatCode>General</c:formatCode>
                <c:ptCount val="12"/>
                <c:pt idx="0">
                  <c:v>3418.2900280816289</c:v>
                </c:pt>
                <c:pt idx="1">
                  <c:v>2736.6079126549462</c:v>
                </c:pt>
                <c:pt idx="2">
                  <c:v>2212.9970123996677</c:v>
                </c:pt>
                <c:pt idx="3">
                  <c:v>2588.4161484317542</c:v>
                </c:pt>
                <c:pt idx="4">
                  <c:v>4791.5337098832088</c:v>
                </c:pt>
                <c:pt idx="5">
                  <c:v>5374.4213158277644</c:v>
                </c:pt>
                <c:pt idx="6">
                  <c:v>4337.0789662654197</c:v>
                </c:pt>
                <c:pt idx="7">
                  <c:v>7528.1416225381545</c:v>
                </c:pt>
                <c:pt idx="8">
                  <c:v>7379.9498583149625</c:v>
                </c:pt>
                <c:pt idx="9">
                  <c:v>8891.5058533915217</c:v>
                </c:pt>
                <c:pt idx="10">
                  <c:v>11756.546628373233</c:v>
                </c:pt>
                <c:pt idx="11">
                  <c:v>8417.2922078773063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48464"/>
        <c:axId val="-1393846832"/>
      </c:lineChart>
      <c:catAx>
        <c:axId val="-1393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46832"/>
        <c:crosses val="autoZero"/>
        <c:auto val="1"/>
        <c:lblAlgn val="ctr"/>
        <c:lblOffset val="100"/>
        <c:tickMarkSkip val="1"/>
        <c:noMultiLvlLbl val="0"/>
      </c:catAx>
      <c:valAx>
        <c:axId val="-1393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4846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</a:t>
            </a:r>
            <a:r>
              <a:rPr lang="es-CO" b="1" baseline="0"/>
              <a:t> 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CANTACLARO!$C$376:$N$376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CANTACLARO!$C$377:$N$377</c:f>
              <c:numCache>
                <c:formatCode>General</c:formatCode>
                <c:ptCount val="12"/>
                <c:pt idx="0">
                  <c:v>3.1237924528301888</c:v>
                </c:pt>
                <c:pt idx="1">
                  <c:v>2.5008396226415099</c:v>
                </c:pt>
                <c:pt idx="2">
                  <c:v>2.0223396226415096</c:v>
                </c:pt>
                <c:pt idx="3">
                  <c:v>2.3654150943396228</c:v>
                </c:pt>
                <c:pt idx="4">
                  <c:v>4.3787264150943397</c:v>
                </c:pt>
                <c:pt idx="5">
                  <c:v>4.9113962264150954</c:v>
                </c:pt>
                <c:pt idx="6">
                  <c:v>3.963424528301887</c:v>
                </c:pt>
                <c:pt idx="7">
                  <c:v>6.8795660377358496</c:v>
                </c:pt>
                <c:pt idx="8">
                  <c:v>6.7441415094339625</c:v>
                </c:pt>
                <c:pt idx="9">
                  <c:v>8.1254716981132091</c:v>
                </c:pt>
                <c:pt idx="10">
                  <c:v>10.743679245283019</c:v>
                </c:pt>
                <c:pt idx="11">
                  <c:v>7.6921132075471705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CANTACLARO!$C$379:$N$379</c:f>
              <c:numCache>
                <c:formatCode>General</c:formatCode>
                <c:ptCount val="12"/>
                <c:pt idx="0">
                  <c:v>-0.14485135645811717</c:v>
                </c:pt>
                <c:pt idx="1">
                  <c:v>-0.11596481427427302</c:v>
                </c:pt>
                <c:pt idx="2">
                  <c:v>-9.3776600712769512E-2</c:v>
                </c:pt>
                <c:pt idx="3">
                  <c:v>-0.10968513119082864</c:v>
                </c:pt>
                <c:pt idx="4">
                  <c:v>-0.20304308636470184</c:v>
                </c:pt>
                <c:pt idx="5">
                  <c:v>-0.22774317315958312</c:v>
                </c:pt>
                <c:pt idx="6">
                  <c:v>-0.18378539157547238</c:v>
                </c:pt>
                <c:pt idx="7">
                  <c:v>-0.31900790063897488</c:v>
                </c:pt>
                <c:pt idx="8">
                  <c:v>-0.31272821755553049</c:v>
                </c:pt>
                <c:pt idx="9">
                  <c:v>-0.37678098500666324</c:v>
                </c:pt>
                <c:pt idx="10">
                  <c:v>-0.49818819128658803</c:v>
                </c:pt>
                <c:pt idx="11">
                  <c:v>-0.35668599913964116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CANTACLARO!$C$381:$N$381</c:f>
              <c:numCache>
                <c:formatCode>General</c:formatCode>
                <c:ptCount val="12"/>
                <c:pt idx="0">
                  <c:v>0.50532718088997897</c:v>
                </c:pt>
                <c:pt idx="1">
                  <c:v>0.40455384134833583</c:v>
                </c:pt>
                <c:pt idx="2">
                  <c:v>0.32714823271489973</c:v>
                </c:pt>
                <c:pt idx="3">
                  <c:v>0.38264659362189163</c:v>
                </c:pt>
                <c:pt idx="4">
                  <c:v>0.70833434315502841</c:v>
                </c:pt>
                <c:pt idx="5">
                  <c:v>0.79450285087904216</c:v>
                </c:pt>
                <c:pt idx="6">
                  <c:v>0.64115211679393291</c:v>
                </c:pt>
                <c:pt idx="7">
                  <c:v>1.1128881845033642</c:v>
                </c:pt>
                <c:pt idx="8">
                  <c:v>1.0909809367769201</c:v>
                </c:pt>
                <c:pt idx="9">
                  <c:v>1.3144348635866507</c:v>
                </c:pt>
                <c:pt idx="10">
                  <c:v>1.7379749862979046</c:v>
                </c:pt>
                <c:pt idx="11">
                  <c:v>1.2443316708620291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CANTACLARO!$C$386:$N$386</c:f>
              <c:numCache>
                <c:formatCode>General</c:formatCode>
                <c:ptCount val="12"/>
                <c:pt idx="0">
                  <c:v>9.3861006627118861</c:v>
                </c:pt>
                <c:pt idx="1">
                  <c:v>7.514306021882061</c:v>
                </c:pt>
                <c:pt idx="2">
                  <c:v>6.076550718056251</c:v>
                </c:pt>
                <c:pt idx="3">
                  <c:v>7.1073941434407937</c:v>
                </c:pt>
                <c:pt idx="4">
                  <c:v>13.156817402934292</c:v>
                </c:pt>
                <c:pt idx="5">
                  <c:v>14.757337458136609</c:v>
                </c:pt>
                <c:pt idx="6">
                  <c:v>11.908954309047742</c:v>
                </c:pt>
                <c:pt idx="7">
                  <c:v>20.671123424816354</c:v>
                </c:pt>
                <c:pt idx="8">
                  <c:v>20.264211546375087</c:v>
                </c:pt>
                <c:pt idx="9">
                  <c:v>24.414712706476006</c:v>
                </c:pt>
                <c:pt idx="10">
                  <c:v>32.281675689673833</c:v>
                </c:pt>
                <c:pt idx="11">
                  <c:v>23.112594695463955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43568"/>
        <c:axId val="-1393843024"/>
      </c:lineChart>
      <c:catAx>
        <c:axId val="-1393843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43024"/>
        <c:crosses val="autoZero"/>
        <c:auto val="1"/>
        <c:lblAlgn val="ctr"/>
        <c:lblOffset val="100"/>
        <c:tickMarkSkip val="1"/>
        <c:noMultiLvlLbl val="0"/>
      </c:catAx>
      <c:valAx>
        <c:axId val="-139384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4356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CANTACLARO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CANTACLARO!$C$409:$N$409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CANTACLARO!$C$410:$N$410</c:f>
              <c:numCache>
                <c:formatCode>General</c:formatCode>
                <c:ptCount val="12"/>
                <c:pt idx="0">
                  <c:v>3.2380377358490562</c:v>
                </c:pt>
                <c:pt idx="1">
                  <c:v>2.5923018867924528</c:v>
                </c:pt>
                <c:pt idx="2">
                  <c:v>2.0963018867924528</c:v>
                </c:pt>
                <c:pt idx="3">
                  <c:v>2.4519245283018867</c:v>
                </c:pt>
                <c:pt idx="4">
                  <c:v>4.5388679245283017</c:v>
                </c:pt>
                <c:pt idx="5">
                  <c:v>5.0910188679245287</c:v>
                </c:pt>
                <c:pt idx="6">
                  <c:v>4.1083773584905661</c:v>
                </c:pt>
                <c:pt idx="7">
                  <c:v>7.1311698113207544</c:v>
                </c:pt>
                <c:pt idx="8">
                  <c:v>6.9907924528301884</c:v>
                </c:pt>
                <c:pt idx="9">
                  <c:v>8.4226415094339622</c:v>
                </c:pt>
                <c:pt idx="10">
                  <c:v>11.136603773584905</c:v>
                </c:pt>
                <c:pt idx="11">
                  <c:v>7.9734339622641501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CANTACLARO!$C$412:$N$412</c:f>
              <c:numCache>
                <c:formatCode>General</c:formatCode>
                <c:ptCount val="12"/>
                <c:pt idx="0">
                  <c:v>-2.2969090640841502E-2</c:v>
                </c:pt>
                <c:pt idx="1">
                  <c:v>-1.8388549443679472E-2</c:v>
                </c:pt>
                <c:pt idx="2">
                  <c:v>-1.4870162727018778E-2</c:v>
                </c:pt>
                <c:pt idx="3">
                  <c:v>-1.7392779618209463E-2</c:v>
                </c:pt>
                <c:pt idx="4">
                  <c:v>-3.2196557690196907E-2</c:v>
                </c:pt>
                <c:pt idx="5">
                  <c:v>-3.6113252337045605E-2</c:v>
                </c:pt>
                <c:pt idx="6">
                  <c:v>-2.914286355875555E-2</c:v>
                </c:pt>
                <c:pt idx="7">
                  <c:v>-5.0585107133876372E-2</c:v>
                </c:pt>
                <c:pt idx="8">
                  <c:v>-4.9589337308406367E-2</c:v>
                </c:pt>
                <c:pt idx="9">
                  <c:v>-5.9746189528200447E-2</c:v>
                </c:pt>
                <c:pt idx="10">
                  <c:v>-7.899773948728725E-2</c:v>
                </c:pt>
                <c:pt idx="11">
                  <c:v>-5.6559726086696419E-2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CANTACLARO!$C$414:$N$414</c:f>
              <c:numCache>
                <c:formatCode>General</c:formatCode>
                <c:ptCount val="12"/>
                <c:pt idx="0">
                  <c:v>0.50666351270750876</c:v>
                </c:pt>
                <c:pt idx="1">
                  <c:v>0.40562367924849702</c:v>
                </c:pt>
                <c:pt idx="2">
                  <c:v>0.32801337238867623</c:v>
                </c:pt>
                <c:pt idx="3">
                  <c:v>0.38365849806175528</c:v>
                </c:pt>
                <c:pt idx="4">
                  <c:v>0.71020752503798201</c:v>
                </c:pt>
                <c:pt idx="5">
                  <c:v>0.79660390437249951</c:v>
                </c:pt>
                <c:pt idx="6">
                  <c:v>0.64284763606530748</c:v>
                </c:pt>
                <c:pt idx="7">
                  <c:v>1.1158312042864791</c:v>
                </c:pt>
                <c:pt idx="8">
                  <c:v>1.0938660230997372</c:v>
                </c:pt>
                <c:pt idx="9">
                  <c:v>1.3179108712045027</c:v>
                </c:pt>
                <c:pt idx="10">
                  <c:v>1.7425710408148425</c:v>
                </c:pt>
                <c:pt idx="11">
                  <c:v>1.2476222914069293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CANTACLARO!$C$419:$N$419</c:f>
              <c:numCache>
                <c:formatCode>General</c:formatCode>
                <c:ptCount val="12"/>
                <c:pt idx="0">
                  <c:v>9.0580888609907024</c:v>
                </c:pt>
                <c:pt idx="1">
                  <c:v>7.2517069783075865</c:v>
                </c:pt>
                <c:pt idx="2">
                  <c:v>5.864196256826351</c:v>
                </c:pt>
                <c:pt idx="3">
                  <c:v>6.8590152646808216</c:v>
                </c:pt>
                <c:pt idx="4">
                  <c:v>12.697032073932053</c:v>
                </c:pt>
                <c:pt idx="5">
                  <c:v>14.241619480863996</c:v>
                </c:pt>
                <c:pt idx="6">
                  <c:v>11.492777485476644</c:v>
                </c:pt>
                <c:pt idx="7">
                  <c:v>19.948739052239642</c:v>
                </c:pt>
                <c:pt idx="8">
                  <c:v>19.556047338612874</c:v>
                </c:pt>
                <c:pt idx="9">
                  <c:v>23.561502817605874</c:v>
                </c:pt>
                <c:pt idx="10">
                  <c:v>31.153542614389988</c:v>
                </c:pt>
                <c:pt idx="11">
                  <c:v>22.304889334000226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45200"/>
        <c:axId val="-1393844112"/>
      </c:lineChart>
      <c:catAx>
        <c:axId val="-139384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44112"/>
        <c:crosses val="autoZero"/>
        <c:auto val="1"/>
        <c:lblAlgn val="ctr"/>
        <c:lblOffset val="100"/>
        <c:tickMarkSkip val="1"/>
        <c:noMultiLvlLbl val="0"/>
      </c:catAx>
      <c:valAx>
        <c:axId val="-139384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452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CANTACLARO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CANTACLARO!$C$442:$N$442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CANTACLARO!$C$443:$N$443</c:f>
              <c:numCache>
                <c:formatCode>General</c:formatCode>
                <c:ptCount val="12"/>
                <c:pt idx="0">
                  <c:v>2.3012264150943396</c:v>
                </c:pt>
                <c:pt idx="1">
                  <c:v>1.842311320754717</c:v>
                </c:pt>
                <c:pt idx="2">
                  <c:v>1.489811320754717</c:v>
                </c:pt>
                <c:pt idx="3">
                  <c:v>1.7425471698113209</c:v>
                </c:pt>
                <c:pt idx="4">
                  <c:v>3.2257075471698111</c:v>
                </c:pt>
                <c:pt idx="5">
                  <c:v>3.6181132075471703</c:v>
                </c:pt>
                <c:pt idx="6">
                  <c:v>2.9197641509433963</c:v>
                </c:pt>
                <c:pt idx="7">
                  <c:v>5.0680188679245282</c:v>
                </c:pt>
                <c:pt idx="8">
                  <c:v>4.9682547169811322</c:v>
                </c:pt>
                <c:pt idx="9">
                  <c:v>5.9858490566037741</c:v>
                </c:pt>
                <c:pt idx="10">
                  <c:v>7.9146226415094336</c:v>
                </c:pt>
                <c:pt idx="11">
                  <c:v>5.6666037735849057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CANTACLARO!$C$445:$N$445</c:f>
              <c:numCache>
                <c:formatCode>General</c:formatCode>
                <c:ptCount val="12"/>
                <c:pt idx="0">
                  <c:v>0.13330903175813447</c:v>
                </c:pt>
                <c:pt idx="1">
                  <c:v>0.10672428265029842</c:v>
                </c:pt>
                <c:pt idx="2">
                  <c:v>8.6304113045728686E-2</c:v>
                </c:pt>
                <c:pt idx="3">
                  <c:v>0.10094498936598623</c:v>
                </c:pt>
                <c:pt idx="4">
                  <c:v>0.18686381619276074</c:v>
                </c:pt>
                <c:pt idx="5">
                  <c:v>0.20959570311105538</c:v>
                </c:pt>
                <c:pt idx="6">
                  <c:v>0.16914065012087004</c:v>
                </c:pt>
                <c:pt idx="7">
                  <c:v>0.2935880988430592</c:v>
                </c:pt>
                <c:pt idx="8">
                  <c:v>0.28780880555874699</c:v>
                </c:pt>
                <c:pt idx="9">
                  <c:v>0.34675759705873133</c:v>
                </c:pt>
                <c:pt idx="10">
                  <c:v>0.45849060055543356</c:v>
                </c:pt>
                <c:pt idx="11">
                  <c:v>0.32826385854893231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CANTACLARO!$C$447:$N$447</c:f>
              <c:numCache>
                <c:formatCode>General</c:formatCode>
                <c:ptCount val="12"/>
                <c:pt idx="0">
                  <c:v>0.49185961830019775</c:v>
                </c:pt>
                <c:pt idx="1">
                  <c:v>0.39377200655825084</c:v>
                </c:pt>
                <c:pt idx="2">
                  <c:v>0.31842934826371189</c:v>
                </c:pt>
                <c:pt idx="3">
                  <c:v>0.37244861270130586</c:v>
                </c:pt>
                <c:pt idx="4">
                  <c:v>0.68945640137455466</c:v>
                </c:pt>
                <c:pt idx="5">
                  <c:v>0.77332841721187173</c:v>
                </c:pt>
                <c:pt idx="6">
                  <c:v>0.62406466021325668</c:v>
                </c:pt>
                <c:pt idx="7">
                  <c:v>1.0832284079328056</c:v>
                </c:pt>
                <c:pt idx="8">
                  <c:v>1.0619050140758606</c:v>
                </c:pt>
                <c:pt idx="9">
                  <c:v>1.2794036314166994</c:v>
                </c:pt>
                <c:pt idx="10">
                  <c:v>1.6916559126509692</c:v>
                </c:pt>
                <c:pt idx="11">
                  <c:v>1.2111687710744754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CANTACLARO!$C$452:$N$452</c:f>
              <c:numCache>
                <c:formatCode>General</c:formatCode>
                <c:ptCount val="12"/>
                <c:pt idx="0">
                  <c:v>6.5244685039704962</c:v>
                </c:pt>
                <c:pt idx="1">
                  <c:v>5.2233461722538372</c:v>
                </c:pt>
                <c:pt idx="2">
                  <c:v>4.2239333667323447</c:v>
                </c:pt>
                <c:pt idx="3">
                  <c:v>4.940493491445868</c:v>
                </c:pt>
                <c:pt idx="4">
                  <c:v>9.1455700127910138</c:v>
                </c:pt>
                <c:pt idx="5">
                  <c:v>10.258123890635694</c:v>
                </c:pt>
                <c:pt idx="6">
                  <c:v>8.2781551249799072</c:v>
                </c:pt>
                <c:pt idx="7">
                  <c:v>14.368916185044851</c:v>
                </c:pt>
                <c:pt idx="8">
                  <c:v>14.086063504236883</c:v>
                </c:pt>
                <c:pt idx="9">
                  <c:v>16.971160848478171</c:v>
                </c:pt>
                <c:pt idx="10">
                  <c:v>22.439646010765582</c:v>
                </c:pt>
                <c:pt idx="11">
                  <c:v>16.06603226989267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840848"/>
        <c:axId val="-1393851728"/>
      </c:lineChart>
      <c:catAx>
        <c:axId val="-139384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51728"/>
        <c:crosses val="autoZero"/>
        <c:auto val="1"/>
        <c:lblAlgn val="ctr"/>
        <c:lblOffset val="100"/>
        <c:tickMarkSkip val="1"/>
        <c:noMultiLvlLbl val="0"/>
      </c:catAx>
      <c:valAx>
        <c:axId val="-139385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84084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HDA'!$C$394:$N$394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HDA'!$C$395:$N$395</c:f>
              <c:numCache>
                <c:formatCode>General</c:formatCode>
                <c:ptCount val="12"/>
                <c:pt idx="0">
                  <c:v>2.959661176470588</c:v>
                </c:pt>
                <c:pt idx="1">
                  <c:v>2.0913694117647057</c:v>
                </c:pt>
                <c:pt idx="2">
                  <c:v>1.4704941176470587</c:v>
                </c:pt>
                <c:pt idx="3">
                  <c:v>1.3958023529411763</c:v>
                </c:pt>
                <c:pt idx="4">
                  <c:v>2.8686305882352943</c:v>
                </c:pt>
                <c:pt idx="5">
                  <c:v>3.0296847058823531</c:v>
                </c:pt>
                <c:pt idx="6">
                  <c:v>2.0656941176470589</c:v>
                </c:pt>
                <c:pt idx="7">
                  <c:v>2.4951717647058822</c:v>
                </c:pt>
                <c:pt idx="8">
                  <c:v>6.3114541176470587</c:v>
                </c:pt>
                <c:pt idx="9">
                  <c:v>9.296790588235293</c:v>
                </c:pt>
                <c:pt idx="10">
                  <c:v>13.061722352941176</c:v>
                </c:pt>
                <c:pt idx="11">
                  <c:v>7.3221270588235292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HDA'!$C$397:$N$397</c:f>
              <c:numCache>
                <c:formatCode>General</c:formatCode>
                <c:ptCount val="12"/>
                <c:pt idx="0">
                  <c:v>-1.3252603038780109</c:v>
                </c:pt>
                <c:pt idx="1">
                  <c:v>-0.93646153964881529</c:v>
                </c:pt>
                <c:pt idx="2">
                  <c:v>-0.65844952006557322</c:v>
                </c:pt>
                <c:pt idx="3">
                  <c:v>-0.62500446507811547</c:v>
                </c:pt>
                <c:pt idx="4">
                  <c:v>-1.2844991431120469</c:v>
                </c:pt>
                <c:pt idx="5">
                  <c:v>-1.3566150429287525</c:v>
                </c:pt>
                <c:pt idx="6">
                  <c:v>-0.9249648019968767</c:v>
                </c:pt>
                <c:pt idx="7">
                  <c:v>-1.1172738681747583</c:v>
                </c:pt>
                <c:pt idx="8">
                  <c:v>-2.826107146440175</c:v>
                </c:pt>
                <c:pt idx="9">
                  <c:v>-4.1628641879701238</c:v>
                </c:pt>
                <c:pt idx="10">
                  <c:v>-5.8487039909316634</c:v>
                </c:pt>
                <c:pt idx="11">
                  <c:v>-3.2786605467392116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HDA'!$C$399:$N$399</c:f>
              <c:numCache>
                <c:formatCode>General</c:formatCode>
                <c:ptCount val="12"/>
                <c:pt idx="0">
                  <c:v>1.4785212340416765</c:v>
                </c:pt>
                <c:pt idx="1">
                  <c:v>1.0447594839915948</c:v>
                </c:pt>
                <c:pt idx="2">
                  <c:v>0.73459651218159006</c:v>
                </c:pt>
                <c:pt idx="3">
                  <c:v>0.69728367346760456</c:v>
                </c:pt>
                <c:pt idx="4">
                  <c:v>1.4330462118590068</c:v>
                </c:pt>
                <c:pt idx="5">
                  <c:v>1.5135020203360381</c:v>
                </c:pt>
                <c:pt idx="6">
                  <c:v>1.0319331956836622</c:v>
                </c:pt>
                <c:pt idx="7">
                  <c:v>1.246482018289079</c:v>
                </c:pt>
                <c:pt idx="8">
                  <c:v>3.1529348713317775</c:v>
                </c:pt>
                <c:pt idx="9">
                  <c:v>4.6442823936813866</c:v>
                </c:pt>
                <c:pt idx="10">
                  <c:v>6.525082670108219</c:v>
                </c:pt>
                <c:pt idx="11">
                  <c:v>3.6578242201803937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HDA'!$C$404:$N$404</c:f>
              <c:numCache>
                <c:formatCode>General</c:formatCode>
                <c:ptCount val="12"/>
                <c:pt idx="0">
                  <c:v>9.2156605609260573</c:v>
                </c:pt>
                <c:pt idx="1">
                  <c:v>6.5120125099288231</c:v>
                </c:pt>
                <c:pt idx="2">
                  <c:v>4.5787587960437035</c:v>
                </c:pt>
                <c:pt idx="3">
                  <c:v>4.3461869206891031</c:v>
                </c:pt>
                <c:pt idx="4">
                  <c:v>8.932213587837639</c:v>
                </c:pt>
                <c:pt idx="5">
                  <c:v>9.4336966940709956</c:v>
                </c:pt>
                <c:pt idx="6">
                  <c:v>6.4320659277756791</c:v>
                </c:pt>
                <c:pt idx="7">
                  <c:v>7.7693542110646332</c:v>
                </c:pt>
                <c:pt idx="8">
                  <c:v>19.65232346746377</c:v>
                </c:pt>
                <c:pt idx="9">
                  <c:v>28.947930610542972</c:v>
                </c:pt>
                <c:pt idx="10">
                  <c:v>40.671006702635822</c:v>
                </c:pt>
                <c:pt idx="11">
                  <c:v>22.799311655855711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4927536"/>
        <c:axId val="-1393062048"/>
      </c:lineChart>
      <c:catAx>
        <c:axId val="-1354927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062048"/>
        <c:crosses val="autoZero"/>
        <c:auto val="1"/>
        <c:lblAlgn val="ctr"/>
        <c:lblOffset val="100"/>
        <c:tickMarkSkip val="1"/>
        <c:noMultiLvlLbl val="0"/>
      </c:catAx>
      <c:valAx>
        <c:axId val="-139306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49275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CANTACLARO A GRACIAS</a:t>
            </a:r>
            <a:r>
              <a:rPr lang="en-US" baseline="0"/>
              <a:t> A DIOS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CANTACLARO!$C$112:$N$112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xVal>
          <c:yVal>
            <c:numRef>
              <c:f>CANTACLARO!$C$122:$N$122</c:f>
              <c:numCache>
                <c:formatCode>General</c:formatCode>
                <c:ptCount val="12"/>
                <c:pt idx="0">
                  <c:v>0.87728711786319291</c:v>
                </c:pt>
                <c:pt idx="1">
                  <c:v>0.70233679667082227</c:v>
                </c:pt>
                <c:pt idx="2">
                  <c:v>0.56795466589987065</c:v>
                </c:pt>
                <c:pt idx="3">
                  <c:v>0.66430411815074153</c:v>
                </c:pt>
                <c:pt idx="4">
                  <c:v>1.2297232721492735</c:v>
                </c:pt>
                <c:pt idx="5">
                  <c:v>1.3793184743282574</c:v>
                </c:pt>
                <c:pt idx="6">
                  <c:v>1.113089724687693</c:v>
                </c:pt>
                <c:pt idx="7">
                  <c:v>1.9320600688200957</c:v>
                </c:pt>
                <c:pt idx="8">
                  <c:v>1.8940273903000151</c:v>
                </c:pt>
                <c:pt idx="9">
                  <c:v>2.2819607112048375</c:v>
                </c:pt>
                <c:pt idx="10">
                  <c:v>3.0172591625930627</c:v>
                </c:pt>
                <c:pt idx="11">
                  <c:v>2.1602561399405795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839216"/>
        <c:axId val="-1393834320"/>
      </c:scatterChart>
      <c:valAx>
        <c:axId val="-139383921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834320"/>
        <c:crosses val="autoZero"/>
        <c:crossBetween val="midCat"/>
      </c:valAx>
      <c:valAx>
        <c:axId val="-139383432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8392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CANTACLARO A RIONUEVO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CANTACLARO!$C$145:$N$145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xVal>
          <c:yVal>
            <c:numRef>
              <c:f>CANTACLARO!$C$155:$N$155</c:f>
              <c:numCache>
                <c:formatCode>General</c:formatCode>
                <c:ptCount val="12"/>
                <c:pt idx="0">
                  <c:v>1197.057787761571</c:v>
                </c:pt>
                <c:pt idx="1">
                  <c:v>958.33817112703821</c:v>
                </c:pt>
                <c:pt idx="2">
                  <c:v>774.97382791500559</c:v>
                </c:pt>
                <c:pt idx="3">
                  <c:v>906.442602293444</c:v>
                </c:pt>
                <c:pt idx="4">
                  <c:v>1677.9567256195432</c:v>
                </c:pt>
                <c:pt idx="5">
                  <c:v>1882.0792963650135</c:v>
                </c:pt>
                <c:pt idx="6">
                  <c:v>1518.8103145298546</c:v>
                </c:pt>
                <c:pt idx="7">
                  <c:v>2636.2948967465813</c:v>
                </c:pt>
                <c:pt idx="8">
                  <c:v>2584.3993279129872</c:v>
                </c:pt>
                <c:pt idx="9">
                  <c:v>3113.7341300156472</c:v>
                </c:pt>
                <c:pt idx="10">
                  <c:v>4117.0484607984663</c:v>
                </c:pt>
                <c:pt idx="11">
                  <c:v>2947.6683097481459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827792"/>
        <c:axId val="-1393823984"/>
      </c:scatterChart>
      <c:valAx>
        <c:axId val="-139382779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823984"/>
        <c:crosses val="autoZero"/>
        <c:crossBetween val="midCat"/>
      </c:valAx>
      <c:valAx>
        <c:axId val="-139382398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827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CANTACLARO A MAGANGUE ESPERANZA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CANTACLARO!$C$178:$N$178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xVal>
          <c:yVal>
            <c:numRef>
              <c:f>CANTACLARO!$C$188:$N$188</c:f>
              <c:numCache>
                <c:formatCode>General</c:formatCode>
                <c:ptCount val="12"/>
                <c:pt idx="0">
                  <c:v>2576.9891669855961</c:v>
                </c:pt>
                <c:pt idx="1">
                  <c:v>2063.0809227023419</c:v>
                </c:pt>
                <c:pt idx="2">
                  <c:v>1668.3398075282473</c:v>
                </c:pt>
                <c:pt idx="3">
                  <c:v>1951.3617391625037</c:v>
                </c:pt>
                <c:pt idx="4">
                  <c:v>3612.2536011214283</c:v>
                </c:pt>
                <c:pt idx="5">
                  <c:v>4051.6823897114582</c:v>
                </c:pt>
                <c:pt idx="6">
                  <c:v>3269.6481049325917</c:v>
                </c:pt>
                <c:pt idx="7">
                  <c:v>5675.3345238237698</c:v>
                </c:pt>
                <c:pt idx="8">
                  <c:v>5563.6153402839318</c:v>
                </c:pt>
                <c:pt idx="9">
                  <c:v>6703.1510123902799</c:v>
                </c:pt>
                <c:pt idx="10">
                  <c:v>8863.0552274938127</c:v>
                </c:pt>
                <c:pt idx="11">
                  <c:v>6345.6496250627979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835952"/>
        <c:axId val="-1393828880"/>
      </c:scatterChart>
      <c:valAx>
        <c:axId val="-139383595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828880"/>
        <c:crosses val="autoZero"/>
        <c:crossBetween val="midCat"/>
      </c:valAx>
      <c:valAx>
        <c:axId val="-139382888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8359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CANTACLARO A LA MINA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CANTACLARO!$C$211:$N$211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xVal>
          <c:yVal>
            <c:numRef>
              <c:f>CANTACLARO!$C$221:$N$221</c:f>
              <c:numCache>
                <c:formatCode>General</c:formatCode>
                <c:ptCount val="12"/>
                <c:pt idx="0">
                  <c:v>2.5363226052613337</c:v>
                </c:pt>
                <c:pt idx="1">
                  <c:v>2.0305241666398541</c:v>
                </c:pt>
                <c:pt idx="2">
                  <c:v>1.6420123224813259</c:v>
                </c:pt>
                <c:pt idx="3">
                  <c:v>1.9205679843308368</c:v>
                </c:pt>
                <c:pt idx="4">
                  <c:v>3.5552498946582278</c:v>
                </c:pt>
                <c:pt idx="5">
                  <c:v>3.9877442117403632</c:v>
                </c:pt>
                <c:pt idx="6">
                  <c:v>3.2180509355772413</c:v>
                </c:pt>
                <c:pt idx="7">
                  <c:v>5.585774061298082</c:v>
                </c:pt>
                <c:pt idx="8">
                  <c:v>5.4758178789890648</c:v>
                </c:pt>
                <c:pt idx="9">
                  <c:v>6.597370938541042</c:v>
                </c:pt>
                <c:pt idx="10">
                  <c:v>8.7231904631820445</c:v>
                </c:pt>
                <c:pt idx="11">
                  <c:v>6.2455111551521858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832688"/>
        <c:axId val="-1393832144"/>
      </c:scatterChart>
      <c:valAx>
        <c:axId val="-139383268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832144"/>
        <c:crosses val="autoZero"/>
        <c:crossBetween val="midCat"/>
      </c:valAx>
      <c:valAx>
        <c:axId val="-139383214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832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CANTACLARO A LAS</a:t>
            </a:r>
            <a:r>
              <a:rPr lang="en-US" baseline="0"/>
              <a:t> FLORES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CANTACLARO!$C$244:$N$244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xVal>
          <c:yVal>
            <c:numRef>
              <c:f>CANTACLARO!$C$254:$N$254</c:f>
              <c:numCache>
                <c:formatCode>General</c:formatCode>
                <c:ptCount val="12"/>
                <c:pt idx="0">
                  <c:v>0.69994152606089199</c:v>
                </c:pt>
                <c:pt idx="1">
                  <c:v>0.56035781132620555</c:v>
                </c:pt>
                <c:pt idx="2">
                  <c:v>0.45314133479086655</c:v>
                </c:pt>
                <c:pt idx="3">
                  <c:v>0.53001352551431713</c:v>
                </c:pt>
                <c:pt idx="4">
                  <c:v>0.98113190791772442</c:v>
                </c:pt>
                <c:pt idx="5">
                  <c:v>1.1004860987778189</c:v>
                </c:pt>
                <c:pt idx="6">
                  <c:v>0.88807609809460009</c:v>
                </c:pt>
                <c:pt idx="7">
                  <c:v>1.5414897192439301</c:v>
                </c:pt>
                <c:pt idx="8">
                  <c:v>1.5111454334320416</c:v>
                </c:pt>
                <c:pt idx="9">
                  <c:v>1.8206571487133032</c:v>
                </c:pt>
                <c:pt idx="10">
                  <c:v>2.4073133410764784</c:v>
                </c:pt>
                <c:pt idx="11">
                  <c:v>1.7235554341152601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830512"/>
        <c:axId val="-1393824528"/>
      </c:scatterChart>
      <c:valAx>
        <c:axId val="-139383051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824528"/>
        <c:crosses val="autoZero"/>
        <c:crossBetween val="midCat"/>
      </c:valAx>
      <c:valAx>
        <c:axId val="-139382452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830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CANTACLARO A PTE SALGUERO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CANTACLARO!$C$277:$N$277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xVal>
          <c:yVal>
            <c:numRef>
              <c:f>CANTACLARO!$C$287:$N$287</c:f>
              <c:numCache>
                <c:formatCode>General</c:formatCode>
                <c:ptCount val="12"/>
                <c:pt idx="0">
                  <c:v>5.3944996482937562</c:v>
                </c:pt>
                <c:pt idx="1">
                  <c:v>4.3187179265241928</c:v>
                </c:pt>
                <c:pt idx="2">
                  <c:v>3.4923928358895995</c:v>
                </c:pt>
                <c:pt idx="3">
                  <c:v>4.0848523348351566</c:v>
                </c:pt>
                <c:pt idx="4">
                  <c:v>7.5616541312788197</c:v>
                </c:pt>
                <c:pt idx="5">
                  <c:v>8.4815254585890276</c:v>
                </c:pt>
                <c:pt idx="6">
                  <c:v>6.8444663167657778</c:v>
                </c:pt>
                <c:pt idx="7">
                  <c:v>11.880372057803013</c:v>
                </c:pt>
                <c:pt idx="8">
                  <c:v>11.646506466113976</c:v>
                </c:pt>
                <c:pt idx="9">
                  <c:v>14.03193550134214</c:v>
                </c:pt>
                <c:pt idx="10">
                  <c:v>18.553336940663495</c:v>
                </c:pt>
                <c:pt idx="11">
                  <c:v>13.283565607937225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828336"/>
        <c:axId val="-1393829968"/>
      </c:scatterChart>
      <c:valAx>
        <c:axId val="-139382833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829968"/>
        <c:crosses val="autoZero"/>
        <c:crossBetween val="midCat"/>
      </c:valAx>
      <c:valAx>
        <c:axId val="-139382996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828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CANTACLARO A PTE CANOAS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CANTACLARO!$C$310:$N$310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xVal>
          <c:yVal>
            <c:numRef>
              <c:f>CANTACLARO!$C$320:$N$320</c:f>
              <c:numCache>
                <c:formatCode>General</c:formatCode>
                <c:ptCount val="12"/>
                <c:pt idx="0">
                  <c:v>11.541312283171393</c:v>
                </c:pt>
                <c:pt idx="1">
                  <c:v>9.2397211053135155</c:v>
                </c:pt>
                <c:pt idx="2">
                  <c:v>7.4718322295676085</c:v>
                </c:pt>
                <c:pt idx="3">
                  <c:v>8.7393751970835414</c:v>
                </c:pt>
                <c:pt idx="4">
                  <c:v>16.177851032769151</c:v>
                </c:pt>
                <c:pt idx="5">
                  <c:v>18.145878271807049</c:v>
                </c:pt>
                <c:pt idx="6">
                  <c:v>14.643456914197232</c:v>
                </c:pt>
                <c:pt idx="7">
                  <c:v>25.417572138082669</c:v>
                </c:pt>
                <c:pt idx="8">
                  <c:v>24.917226229852695</c:v>
                </c:pt>
                <c:pt idx="9">
                  <c:v>30.020754493798428</c:v>
                </c:pt>
                <c:pt idx="10">
                  <c:v>39.694108719577919</c:v>
                </c:pt>
                <c:pt idx="11">
                  <c:v>28.41964758746251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821808"/>
        <c:axId val="-1393820720"/>
      </c:scatterChart>
      <c:valAx>
        <c:axId val="-139382180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820720"/>
        <c:crosses val="autoZero"/>
        <c:crossBetween val="midCat"/>
      </c:valAx>
      <c:valAx>
        <c:axId val="-139382072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8218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CANTACLARO A CALAMAR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CANTACLARO!$C$343:$N$343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xVal>
          <c:yVal>
            <c:numRef>
              <c:f>CANTACLARO!$C$353:$N$353</c:f>
              <c:numCache>
                <c:formatCode>General</c:formatCode>
                <c:ptCount val="12"/>
                <c:pt idx="0">
                  <c:v>3418.2900280816289</c:v>
                </c:pt>
                <c:pt idx="1">
                  <c:v>2736.6079126549462</c:v>
                </c:pt>
                <c:pt idx="2">
                  <c:v>2212.9970123996677</c:v>
                </c:pt>
                <c:pt idx="3">
                  <c:v>2588.4161484317542</c:v>
                </c:pt>
                <c:pt idx="4">
                  <c:v>4791.5337098832088</c:v>
                </c:pt>
                <c:pt idx="5">
                  <c:v>5374.4213158277644</c:v>
                </c:pt>
                <c:pt idx="6">
                  <c:v>4337.0789662654197</c:v>
                </c:pt>
                <c:pt idx="7">
                  <c:v>7528.1416225381545</c:v>
                </c:pt>
                <c:pt idx="8">
                  <c:v>7379.9498583149625</c:v>
                </c:pt>
                <c:pt idx="9">
                  <c:v>8891.5058533915217</c:v>
                </c:pt>
                <c:pt idx="10">
                  <c:v>11756.546628373233</c:v>
                </c:pt>
                <c:pt idx="11">
                  <c:v>8417.2922078773063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823440"/>
        <c:axId val="-1393822352"/>
      </c:scatterChart>
      <c:valAx>
        <c:axId val="-139382344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822352"/>
        <c:crosses val="autoZero"/>
        <c:crossBetween val="midCat"/>
      </c:valAx>
      <c:valAx>
        <c:axId val="-139382235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823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CANTACLARO A PTO RICO HDA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CANTACLARO!$C$376:$N$376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xVal>
          <c:yVal>
            <c:numRef>
              <c:f>CANTACLARO!$C$386:$N$386</c:f>
              <c:numCache>
                <c:formatCode>General</c:formatCode>
                <c:ptCount val="12"/>
                <c:pt idx="0">
                  <c:v>9.3861006627118861</c:v>
                </c:pt>
                <c:pt idx="1">
                  <c:v>7.514306021882061</c:v>
                </c:pt>
                <c:pt idx="2">
                  <c:v>6.076550718056251</c:v>
                </c:pt>
                <c:pt idx="3">
                  <c:v>7.1073941434407937</c:v>
                </c:pt>
                <c:pt idx="4">
                  <c:v>13.156817402934292</c:v>
                </c:pt>
                <c:pt idx="5">
                  <c:v>14.757337458136609</c:v>
                </c:pt>
                <c:pt idx="6">
                  <c:v>11.908954309047742</c:v>
                </c:pt>
                <c:pt idx="7">
                  <c:v>20.671123424816354</c:v>
                </c:pt>
                <c:pt idx="8">
                  <c:v>20.264211546375087</c:v>
                </c:pt>
                <c:pt idx="9">
                  <c:v>24.414712706476006</c:v>
                </c:pt>
                <c:pt idx="10">
                  <c:v>32.281675689673833</c:v>
                </c:pt>
                <c:pt idx="11">
                  <c:v>23.112594695463955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820176"/>
        <c:axId val="-1393819632"/>
      </c:scatterChart>
      <c:valAx>
        <c:axId val="-139382017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819632"/>
        <c:crosses val="autoZero"/>
        <c:crossBetween val="midCat"/>
      </c:valAx>
      <c:valAx>
        <c:axId val="-139381963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820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CANTACLARO A FUNDACIÓN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CANTACLARO!$C$409:$N$409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xVal>
          <c:yVal>
            <c:numRef>
              <c:f>CANTACLARO!$C$419:$N$419</c:f>
              <c:numCache>
                <c:formatCode>General</c:formatCode>
                <c:ptCount val="12"/>
                <c:pt idx="0">
                  <c:v>9.0580888609907024</c:v>
                </c:pt>
                <c:pt idx="1">
                  <c:v>7.2517069783075865</c:v>
                </c:pt>
                <c:pt idx="2">
                  <c:v>5.864196256826351</c:v>
                </c:pt>
                <c:pt idx="3">
                  <c:v>6.8590152646808216</c:v>
                </c:pt>
                <c:pt idx="4">
                  <c:v>12.697032073932053</c:v>
                </c:pt>
                <c:pt idx="5">
                  <c:v>14.241619480863996</c:v>
                </c:pt>
                <c:pt idx="6">
                  <c:v>11.492777485476644</c:v>
                </c:pt>
                <c:pt idx="7">
                  <c:v>19.948739052239642</c:v>
                </c:pt>
                <c:pt idx="8">
                  <c:v>19.556047338612874</c:v>
                </c:pt>
                <c:pt idx="9">
                  <c:v>23.561502817605874</c:v>
                </c:pt>
                <c:pt idx="10">
                  <c:v>31.153542614389988</c:v>
                </c:pt>
                <c:pt idx="11">
                  <c:v>22.304889334000226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818544"/>
        <c:axId val="-1570354752"/>
      </c:scatterChart>
      <c:valAx>
        <c:axId val="-139381854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354752"/>
        <c:crosses val="autoZero"/>
        <c:crossBetween val="midCat"/>
      </c:valAx>
      <c:valAx>
        <c:axId val="-157035475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8185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HDA'!$C$427:$N$427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HDA'!$C$428:$N$428</c:f>
              <c:numCache>
                <c:formatCode>General</c:formatCode>
                <c:ptCount val="12"/>
                <c:pt idx="0">
                  <c:v>2.1033882352941178</c:v>
                </c:pt>
                <c:pt idx="1">
                  <c:v>1.4863058823529414</c:v>
                </c:pt>
                <c:pt idx="2">
                  <c:v>1.0450588235294118</c:v>
                </c:pt>
                <c:pt idx="3">
                  <c:v>0.99197647058823535</c:v>
                </c:pt>
                <c:pt idx="4">
                  <c:v>2.0386941176470592</c:v>
                </c:pt>
                <c:pt idx="5">
                  <c:v>2.1531529411764709</c:v>
                </c:pt>
                <c:pt idx="6">
                  <c:v>1.4680588235294119</c:v>
                </c:pt>
                <c:pt idx="7">
                  <c:v>1.7732823529411765</c:v>
                </c:pt>
                <c:pt idx="8">
                  <c:v>4.4854588235294122</c:v>
                </c:pt>
                <c:pt idx="9">
                  <c:v>6.6070941176470592</c:v>
                </c:pt>
                <c:pt idx="10">
                  <c:v>9.2827764705882352</c:v>
                </c:pt>
                <c:pt idx="11">
                  <c:v>5.2037294117647059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HDA'!$C$430:$N$430</c:f>
              <c:numCache>
                <c:formatCode>General</c:formatCode>
                <c:ptCount val="12"/>
                <c:pt idx="0">
                  <c:v>-14.367412739360184</c:v>
                </c:pt>
                <c:pt idx="1">
                  <c:v>-10.152367361566817</c:v>
                </c:pt>
                <c:pt idx="2">
                  <c:v>-7.1383833011016682</c:v>
                </c:pt>
                <c:pt idx="3">
                  <c:v>-6.7757987524742811</c:v>
                </c:pt>
                <c:pt idx="4">
                  <c:v>-13.925512820720556</c:v>
                </c:pt>
                <c:pt idx="5">
                  <c:v>-14.707335753698358</c:v>
                </c:pt>
                <c:pt idx="6">
                  <c:v>-10.027728922976152</c:v>
                </c:pt>
                <c:pt idx="7">
                  <c:v>-12.112590077583624</c:v>
                </c:pt>
                <c:pt idx="8">
                  <c:v>-30.638394359014146</c:v>
                </c:pt>
                <c:pt idx="9">
                  <c:v>-45.130445536964992</c:v>
                </c:pt>
                <c:pt idx="10">
                  <c:v>-63.406972941214185</c:v>
                </c:pt>
                <c:pt idx="11">
                  <c:v>-35.544616532628467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HDA'!$C$432:$N$432</c:f>
              <c:numCache>
                <c:formatCode>General</c:formatCode>
                <c:ptCount val="12"/>
                <c:pt idx="0">
                  <c:v>1.3038761531880074</c:v>
                </c:pt>
                <c:pt idx="1">
                  <c:v>0.92135097259972765</c:v>
                </c:pt>
                <c:pt idx="2">
                  <c:v>0.64782490260918346</c:v>
                </c:pt>
                <c:pt idx="3">
                  <c:v>0.61491951073062179</c:v>
                </c:pt>
                <c:pt idx="4">
                  <c:v>1.2637727068360105</c:v>
                </c:pt>
                <c:pt idx="5">
                  <c:v>1.3347249580741591</c:v>
                </c:pt>
                <c:pt idx="6">
                  <c:v>0.91003974414147204</c:v>
                </c:pt>
                <c:pt idx="7">
                  <c:v>1.0992457474432018</c:v>
                </c:pt>
                <c:pt idx="8">
                  <c:v>2.7805056137384638</c:v>
                </c:pt>
                <c:pt idx="9">
                  <c:v>4.0956929953847272</c:v>
                </c:pt>
                <c:pt idx="10">
                  <c:v>5.7543304047634773</c:v>
                </c:pt>
                <c:pt idx="11">
                  <c:v>3.2257566975952519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HDA'!$C$435:$N$435</c:f>
              <c:numCache>
                <c:formatCode>General</c:formatCode>
                <c:ptCount val="12"/>
                <c:pt idx="0">
                  <c:v>7.8257873985419986</c:v>
                </c:pt>
                <c:pt idx="1">
                  <c:v>5.5298939346164282</c:v>
                </c:pt>
                <c:pt idx="2">
                  <c:v>3.888206672777176</c:v>
                </c:pt>
                <c:pt idx="3">
                  <c:v>3.690710460826589</c:v>
                </c:pt>
                <c:pt idx="4">
                  <c:v>7.5850888902272215</c:v>
                </c:pt>
                <c:pt idx="5">
                  <c:v>8.0109400972456744</c:v>
                </c:pt>
                <c:pt idx="6">
                  <c:v>5.462004611758414</c:v>
                </c:pt>
                <c:pt idx="7">
                  <c:v>6.5976078304742867</c:v>
                </c:pt>
                <c:pt idx="8">
                  <c:v>16.688429909824578</c:v>
                </c:pt>
                <c:pt idx="9">
                  <c:v>24.58210663122459</c:v>
                </c:pt>
                <c:pt idx="10">
                  <c:v>34.537150064858849</c:v>
                </c:pt>
                <c:pt idx="11">
                  <c:v>19.360800527780953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064224"/>
        <c:axId val="-1393059328"/>
      </c:lineChart>
      <c:catAx>
        <c:axId val="-1393064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059328"/>
        <c:crosses val="autoZero"/>
        <c:auto val="1"/>
        <c:lblAlgn val="ctr"/>
        <c:lblOffset val="100"/>
        <c:tickMarkSkip val="1"/>
        <c:noMultiLvlLbl val="0"/>
      </c:catAx>
      <c:valAx>
        <c:axId val="-139305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0642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CANTACLARO A GANADERIA</a:t>
            </a:r>
            <a:r>
              <a:rPr lang="en-US" baseline="0"/>
              <a:t> CARIBE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CANTACLARO!$C$442:$N$442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xVal>
          <c:yVal>
            <c:numRef>
              <c:f>CANTACLARO!$C$452:$N$452</c:f>
              <c:numCache>
                <c:formatCode>General</c:formatCode>
                <c:ptCount val="12"/>
                <c:pt idx="0">
                  <c:v>6.5244685039704962</c:v>
                </c:pt>
                <c:pt idx="1">
                  <c:v>5.2233461722538372</c:v>
                </c:pt>
                <c:pt idx="2">
                  <c:v>4.2239333667323447</c:v>
                </c:pt>
                <c:pt idx="3">
                  <c:v>4.940493491445868</c:v>
                </c:pt>
                <c:pt idx="4">
                  <c:v>9.1455700127910138</c:v>
                </c:pt>
                <c:pt idx="5">
                  <c:v>10.258123890635694</c:v>
                </c:pt>
                <c:pt idx="6">
                  <c:v>8.2781551249799072</c:v>
                </c:pt>
                <c:pt idx="7">
                  <c:v>14.368916185044851</c:v>
                </c:pt>
                <c:pt idx="8">
                  <c:v>14.086063504236883</c:v>
                </c:pt>
                <c:pt idx="9">
                  <c:v>16.971160848478171</c:v>
                </c:pt>
                <c:pt idx="10">
                  <c:v>22.439646010765582</c:v>
                </c:pt>
                <c:pt idx="11">
                  <c:v>16.06603226989267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365632"/>
        <c:axId val="-1570362368"/>
      </c:scatterChart>
      <c:valAx>
        <c:axId val="-157036563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362368"/>
        <c:crosses val="autoZero"/>
        <c:crossBetween val="midCat"/>
      </c:valAx>
      <c:valAx>
        <c:axId val="-157036236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365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PTE CANOAS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PTE CANOAS</c:v>
          </c:tx>
          <c:dLbls>
            <c:delete val="1"/>
          </c:dLbls>
          <c:cat>
            <c:strRef>
              <c:f>'PTE CANOAS'!$B$55:$M$55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CANOAS'!$B$59:$M$59</c:f>
              <c:numCache>
                <c:formatCode>General</c:formatCode>
                <c:ptCount val="12"/>
                <c:pt idx="0">
                  <c:v>1.1577380952380951E-3</c:v>
                </c:pt>
                <c:pt idx="1">
                  <c:v>7.5962301587301586E-4</c:v>
                </c:pt>
                <c:pt idx="2">
                  <c:v>6.3224206349206348E-4</c:v>
                </c:pt>
                <c:pt idx="3">
                  <c:v>8.4722222222222219E-4</c:v>
                </c:pt>
                <c:pt idx="4">
                  <c:v>2.673611111111111E-3</c:v>
                </c:pt>
                <c:pt idx="5">
                  <c:v>4.2440476190476195E-3</c:v>
                </c:pt>
                <c:pt idx="6">
                  <c:v>2.3363095238095239E-3</c:v>
                </c:pt>
                <c:pt idx="7">
                  <c:v>2.4722222222222224E-3</c:v>
                </c:pt>
                <c:pt idx="8">
                  <c:v>4.5863095238095238E-3</c:v>
                </c:pt>
                <c:pt idx="9">
                  <c:v>7.2569444444444452E-3</c:v>
                </c:pt>
                <c:pt idx="10">
                  <c:v>7.7966269841269848E-3</c:v>
                </c:pt>
                <c:pt idx="11">
                  <c:v>3.3164682539682539E-3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0361280"/>
        <c:axId val="-1570364000"/>
      </c:lineChart>
      <c:catAx>
        <c:axId val="-157036128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570364000"/>
        <c:crossesAt val="0"/>
        <c:auto val="0"/>
        <c:lblAlgn val="ctr"/>
        <c:lblOffset val="100"/>
        <c:noMultiLvlLbl val="0"/>
      </c:catAx>
      <c:valAx>
        <c:axId val="-157036400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ESPECIFICO (m3/s/Km2)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570361280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PTE CANOAS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CANOAS'!$C$100:$N$100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CANOAS'!$C$101:$N$101</c:f>
              <c:numCache>
                <c:formatCode>General</c:formatCode>
                <c:ptCount val="12"/>
                <c:pt idx="0">
                  <c:v>0.49203869047619053</c:v>
                </c:pt>
                <c:pt idx="1">
                  <c:v>0.32283978174603178</c:v>
                </c:pt>
                <c:pt idx="2">
                  <c:v>0.26870287698412704</c:v>
                </c:pt>
                <c:pt idx="3">
                  <c:v>0.36006944444444444</c:v>
                </c:pt>
                <c:pt idx="4">
                  <c:v>1.1362847222222223</c:v>
                </c:pt>
                <c:pt idx="5">
                  <c:v>1.8037202380952382</c:v>
                </c:pt>
                <c:pt idx="6">
                  <c:v>0.99293154761904767</c:v>
                </c:pt>
                <c:pt idx="7">
                  <c:v>1.0506944444444446</c:v>
                </c:pt>
                <c:pt idx="8">
                  <c:v>1.9491815476190477</c:v>
                </c:pt>
                <c:pt idx="9">
                  <c:v>3.0842013888888893</c:v>
                </c:pt>
                <c:pt idx="10">
                  <c:v>3.3135664682539687</c:v>
                </c:pt>
                <c:pt idx="11">
                  <c:v>1.409499007936508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CANOAS'!$C$103:$N$103</c:f>
              <c:numCache>
                <c:formatCode>General</c:formatCode>
                <c:ptCount val="12"/>
                <c:pt idx="0">
                  <c:v>0.49233046255157159</c:v>
                </c:pt>
                <c:pt idx="1">
                  <c:v>0.32303122123028138</c:v>
                </c:pt>
                <c:pt idx="2">
                  <c:v>0.26886221403951721</c:v>
                </c:pt>
                <c:pt idx="3">
                  <c:v>0.36028296059900777</c:v>
                </c:pt>
                <c:pt idx="4">
                  <c:v>1.1369585232017869</c:v>
                </c:pt>
                <c:pt idx="5">
                  <c:v>1.8047898190193858</c:v>
                </c:pt>
                <c:pt idx="6">
                  <c:v>0.99352034216705321</c:v>
                </c:pt>
                <c:pt idx="7">
                  <c:v>1.0513174915839902</c:v>
                </c:pt>
                <c:pt idx="8">
                  <c:v>1.9503373850693362</c:v>
                </c:pt>
                <c:pt idx="9">
                  <c:v>3.0860302772619934</c:v>
                </c:pt>
                <c:pt idx="10">
                  <c:v>3.3155313669175674</c:v>
                </c:pt>
                <c:pt idx="11">
                  <c:v>1.410334821173868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CANOAS'!$C$105:$N$105</c:f>
              <c:numCache>
                <c:formatCode>General</c:formatCode>
                <c:ptCount val="12"/>
                <c:pt idx="0">
                  <c:v>0.49174743646814595</c:v>
                </c:pt>
                <c:pt idx="1">
                  <c:v>0.3226486821796567</c:v>
                </c:pt>
                <c:pt idx="2">
                  <c:v>0.2685438228458864</c:v>
                </c:pt>
                <c:pt idx="3">
                  <c:v>0.35985630740685226</c:v>
                </c:pt>
                <c:pt idx="4">
                  <c:v>1.1356121176363783</c:v>
                </c:pt>
                <c:pt idx="5">
                  <c:v>1.8026525563073936</c:v>
                </c:pt>
                <c:pt idx="6">
                  <c:v>0.99234379852826371</c:v>
                </c:pt>
                <c:pt idx="7">
                  <c:v>1.0500725035806511</c:v>
                </c:pt>
                <c:pt idx="8">
                  <c:v>1.9480277624612157</c:v>
                </c:pt>
                <c:pt idx="9">
                  <c:v>3.0823757478701697</c:v>
                </c:pt>
                <c:pt idx="10">
                  <c:v>3.3116050584431527</c:v>
                </c:pt>
                <c:pt idx="11">
                  <c:v>1.4086646787600787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CANOAS'!$C$108:$N$108</c:f>
              <c:numCache>
                <c:formatCode>General</c:formatCode>
                <c:ptCount val="12"/>
                <c:pt idx="0">
                  <c:v>0.73928806746083919</c:v>
                </c:pt>
                <c:pt idx="1">
                  <c:v>0.48506672943853002</c:v>
                </c:pt>
                <c:pt idx="2">
                  <c:v>0.40372603718319866</c:v>
                </c:pt>
                <c:pt idx="3">
                  <c:v>0.5410042927262696</c:v>
                </c:pt>
                <c:pt idx="4">
                  <c:v>1.7072676450788016</c:v>
                </c:pt>
                <c:pt idx="5">
                  <c:v>2.7100894195351071</c:v>
                </c:pt>
                <c:pt idx="6">
                  <c:v>1.4918795191690457</c:v>
                </c:pt>
                <c:pt idx="7">
                  <c:v>1.578668264020918</c:v>
                </c:pt>
                <c:pt idx="8">
                  <c:v>2.9286450178847123</c:v>
                </c:pt>
                <c:pt idx="9">
                  <c:v>4.6340121794996048</c:v>
                </c:pt>
                <c:pt idx="10">
                  <c:v>4.9786331809552147</c:v>
                </c:pt>
                <c:pt idx="11">
                  <c:v>2.1177720732832781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70528"/>
        <c:axId val="-1570359648"/>
      </c:lineChart>
      <c:catAx>
        <c:axId val="-1570370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59648"/>
        <c:crosses val="autoZero"/>
        <c:auto val="1"/>
        <c:lblAlgn val="ctr"/>
        <c:lblOffset val="100"/>
        <c:tickMarkSkip val="1"/>
        <c:noMultiLvlLbl val="0"/>
      </c:catAx>
      <c:valAx>
        <c:axId val="-157035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7052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</a:t>
            </a:r>
            <a:r>
              <a:rPr lang="es-CO" b="1"/>
              <a:t>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CANOAS'!$C$133:$N$133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CANOAS'!$C$134:$N$134</c:f>
              <c:numCache>
                <c:formatCode>General</c:formatCode>
                <c:ptCount val="12"/>
                <c:pt idx="0">
                  <c:v>189.33880357142857</c:v>
                </c:pt>
                <c:pt idx="1">
                  <c:v>124.23026726190476</c:v>
                </c:pt>
                <c:pt idx="2">
                  <c:v>103.39813154761904</c:v>
                </c:pt>
                <c:pt idx="3">
                  <c:v>138.55641666666665</c:v>
                </c:pt>
                <c:pt idx="4">
                  <c:v>437.24770833333332</c:v>
                </c:pt>
                <c:pt idx="5">
                  <c:v>694.08003571428571</c:v>
                </c:pt>
                <c:pt idx="6">
                  <c:v>382.08473214285715</c:v>
                </c:pt>
                <c:pt idx="7">
                  <c:v>404.31216666666666</c:v>
                </c:pt>
                <c:pt idx="8">
                  <c:v>750.05423214285702</c:v>
                </c:pt>
                <c:pt idx="9">
                  <c:v>1186.8152083333334</c:v>
                </c:pt>
                <c:pt idx="10">
                  <c:v>1275.0759702380954</c:v>
                </c:pt>
                <c:pt idx="11">
                  <c:v>542.38185119047614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CANOAS'!$C$136:$N$136</c:f>
              <c:numCache>
                <c:formatCode>General</c:formatCode>
                <c:ptCount val="12"/>
                <c:pt idx="0">
                  <c:v>6.6267667576540266</c:v>
                </c:pt>
                <c:pt idx="1">
                  <c:v>4.3479994056004179</c:v>
                </c:pt>
                <c:pt idx="2">
                  <c:v>3.6188847083572502</c:v>
                </c:pt>
                <c:pt idx="3">
                  <c:v>4.8494077215394498</c:v>
                </c:pt>
                <c:pt idx="4">
                  <c:v>15.303458793382692</c:v>
                </c:pt>
                <c:pt idx="5">
                  <c:v>24.292466314690596</c:v>
                </c:pt>
                <c:pt idx="6">
                  <c:v>13.37278124616558</c:v>
                </c:pt>
                <c:pt idx="7">
                  <c:v>14.150730728426593</c:v>
                </c:pt>
                <c:pt idx="8">
                  <c:v>26.251536178778544</c:v>
                </c:pt>
                <c:pt idx="9">
                  <c:v>41.537959582038738</c:v>
                </c:pt>
                <c:pt idx="10">
                  <c:v>44.627043657586114</c:v>
                </c:pt>
                <c:pt idx="11">
                  <c:v>18.98310305984354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CANOAS'!$C$138:$N$138</c:f>
              <c:numCache>
                <c:formatCode>General</c:formatCode>
                <c:ptCount val="12"/>
                <c:pt idx="0">
                  <c:v>17.612815116951445</c:v>
                </c:pt>
                <c:pt idx="1">
                  <c:v>11.55624038993121</c:v>
                </c:pt>
                <c:pt idx="2">
                  <c:v>9.6183779554697146</c:v>
                </c:pt>
                <c:pt idx="3">
                  <c:v>12.888898123287518</c:v>
                </c:pt>
                <c:pt idx="4">
                  <c:v>40.673981782505692</c:v>
                </c:pt>
                <c:pt idx="5">
                  <c:v>64.565229708927404</c:v>
                </c:pt>
                <c:pt idx="6">
                  <c:v>35.542570351688653</c:v>
                </c:pt>
                <c:pt idx="7">
                  <c:v>37.610227310576697</c:v>
                </c:pt>
                <c:pt idx="8">
                  <c:v>69.772103072550578</c:v>
                </c:pt>
                <c:pt idx="9">
                  <c:v>110.40080769537261</c:v>
                </c:pt>
                <c:pt idx="10">
                  <c:v>118.61106598467988</c:v>
                </c:pt>
                <c:pt idx="11">
                  <c:v>50.45384827418053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CANOAS'!$C$141:$N$141</c:f>
              <c:numCache>
                <c:formatCode>General</c:formatCode>
                <c:ptCount val="12"/>
                <c:pt idx="0">
                  <c:v>1243.3866890434515</c:v>
                </c:pt>
                <c:pt idx="1">
                  <c:v>815.81935544179169</c:v>
                </c:pt>
                <c:pt idx="2">
                  <c:v>679.01485597891326</c:v>
                </c:pt>
                <c:pt idx="3">
                  <c:v>909.89908521260293</c:v>
                </c:pt>
                <c:pt idx="4">
                  <c:v>2871.402850875837</c:v>
                </c:pt>
                <c:pt idx="5">
                  <c:v>4558.0190708893624</c:v>
                </c:pt>
                <c:pt idx="6">
                  <c:v>2509.1479457560658</c:v>
                </c:pt>
                <c:pt idx="7">
                  <c:v>2655.115363407268</c:v>
                </c:pt>
                <c:pt idx="8">
                  <c:v>4925.6012540256006</c:v>
                </c:pt>
                <c:pt idx="9">
                  <c:v>7793.8077380915593</c:v>
                </c:pt>
                <c:pt idx="10">
                  <c:v>8373.415586283194</c:v>
                </c:pt>
                <c:pt idx="11">
                  <c:v>3561.8180818099904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66720"/>
        <c:axId val="-1570355296"/>
      </c:lineChart>
      <c:catAx>
        <c:axId val="-1570366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55296"/>
        <c:crosses val="autoZero"/>
        <c:auto val="1"/>
        <c:lblAlgn val="ctr"/>
        <c:lblOffset val="100"/>
        <c:tickMarkSkip val="1"/>
        <c:noMultiLvlLbl val="0"/>
      </c:catAx>
      <c:valAx>
        <c:axId val="-157035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6672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</a:t>
            </a:r>
            <a:r>
              <a:rPr lang="es-CO" b="1"/>
              <a:t>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CANOAS'!$C$166:$N$166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CANOAS'!$C$167:$N$167</c:f>
              <c:numCache>
                <c:formatCode>General</c:formatCode>
                <c:ptCount val="12"/>
                <c:pt idx="0">
                  <c:v>285.69618750000001</c:v>
                </c:pt>
                <c:pt idx="1">
                  <c:v>187.45293125000001</c:v>
                </c:pt>
                <c:pt idx="2">
                  <c:v>156.01900624999999</c:v>
                </c:pt>
                <c:pt idx="3">
                  <c:v>209.06987499999997</c:v>
                </c:pt>
                <c:pt idx="4">
                  <c:v>659.76968749999992</c:v>
                </c:pt>
                <c:pt idx="5">
                  <c:v>1047.307875</c:v>
                </c:pt>
                <c:pt idx="6">
                  <c:v>576.53343749999999</c:v>
                </c:pt>
                <c:pt idx="7">
                  <c:v>610.07275000000004</c:v>
                </c:pt>
                <c:pt idx="8">
                  <c:v>1131.7681874999998</c:v>
                </c:pt>
                <c:pt idx="9">
                  <c:v>1790.8034375000002</c:v>
                </c:pt>
                <c:pt idx="10">
                  <c:v>1923.9814375000001</c:v>
                </c:pt>
                <c:pt idx="11">
                  <c:v>818.40818749999994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CANOAS'!$C$169:$N$169</c:f>
              <c:numCache>
                <c:formatCode>General</c:formatCode>
                <c:ptCount val="12"/>
                <c:pt idx="0">
                  <c:v>-8.8990763341306529</c:v>
                </c:pt>
                <c:pt idx="1">
                  <c:v>-5.8389226641335394</c:v>
                </c:pt>
                <c:pt idx="2">
                  <c:v>-4.859795499350013</c:v>
                </c:pt>
                <c:pt idx="3">
                  <c:v>-6.5122632299465097</c:v>
                </c:pt>
                <c:pt idx="4">
                  <c:v>-20.550994619093494</c:v>
                </c:pt>
                <c:pt idx="5">
                  <c:v>-32.622320957507227</c:v>
                </c:pt>
                <c:pt idx="6">
                  <c:v>-17.958290288669826</c:v>
                </c:pt>
                <c:pt idx="7">
                  <c:v>-19.002997621811129</c:v>
                </c:pt>
                <c:pt idx="8">
                  <c:v>-35.25315329279006</c:v>
                </c:pt>
                <c:pt idx="9">
                  <c:v>-55.781271108968063</c:v>
                </c:pt>
                <c:pt idx="10">
                  <c:v>-59.929598037645931</c:v>
                </c:pt>
                <c:pt idx="11">
                  <c:v>-25.492384048842133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CANOAS'!$C$171:$N$171</c:f>
              <c:numCache>
                <c:formatCode>General</c:formatCode>
                <c:ptCount val="12"/>
                <c:pt idx="0">
                  <c:v>17.854766647047935</c:v>
                </c:pt>
                <c:pt idx="1">
                  <c:v>11.714991278187322</c:v>
                </c:pt>
                <c:pt idx="2">
                  <c:v>9.7505079555815346</c:v>
                </c:pt>
                <c:pt idx="3">
                  <c:v>13.065956055337562</c:v>
                </c:pt>
                <c:pt idx="4">
                  <c:v>41.232730174630838</c:v>
                </c:pt>
                <c:pt idx="5">
                  <c:v>65.452177991491922</c:v>
                </c:pt>
                <c:pt idx="6">
                  <c:v>36.030827295456632</c:v>
                </c:pt>
                <c:pt idx="7">
                  <c:v>38.126888161476828</c:v>
                </c:pt>
                <c:pt idx="8">
                  <c:v>70.730579442418687</c:v>
                </c:pt>
                <c:pt idx="9">
                  <c:v>111.91741047399799</c:v>
                </c:pt>
                <c:pt idx="10">
                  <c:v>120.24045508067672</c:v>
                </c:pt>
                <c:pt idx="11">
                  <c:v>51.146945073762851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CANOAS'!$C$174:$N$174</c:f>
              <c:numCache>
                <c:formatCode>General</c:formatCode>
                <c:ptCount val="12"/>
                <c:pt idx="0">
                  <c:v>2377.0821029888903</c:v>
                </c:pt>
                <c:pt idx="1">
                  <c:v>1559.667323272145</c:v>
                </c:pt>
                <c:pt idx="2">
                  <c:v>1298.127184434293</c:v>
                </c:pt>
                <c:pt idx="3">
                  <c:v>1739.5270916473967</c:v>
                </c:pt>
                <c:pt idx="4">
                  <c:v>5489.4912318380966</c:v>
                </c:pt>
                <c:pt idx="5">
                  <c:v>8713.9307939901228</c:v>
                </c:pt>
                <c:pt idx="6">
                  <c:v>4796.9394623297658</c:v>
                </c:pt>
                <c:pt idx="7">
                  <c:v>5075.9970871022406</c:v>
                </c:pt>
                <c:pt idx="8">
                  <c:v>9416.6671483441642</c:v>
                </c:pt>
                <c:pt idx="9">
                  <c:v>14900.047629274835</c:v>
                </c:pt>
                <c:pt idx="10">
                  <c:v>16008.130460488166</c:v>
                </c:pt>
                <c:pt idx="11">
                  <c:v>6809.4134278422107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63456"/>
        <c:axId val="-1570366176"/>
      </c:lineChart>
      <c:catAx>
        <c:axId val="-157036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66176"/>
        <c:crosses val="autoZero"/>
        <c:auto val="1"/>
        <c:lblAlgn val="ctr"/>
        <c:lblOffset val="100"/>
        <c:tickMarkSkip val="1"/>
        <c:noMultiLvlLbl val="0"/>
      </c:catAx>
      <c:valAx>
        <c:axId val="-157036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634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</a:t>
            </a:r>
            <a:r>
              <a:rPr lang="es-CO" b="1"/>
              <a:t>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CANOAS'!$C$199:$N$199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CANOAS'!$C$200:$N$200</c:f>
              <c:numCache>
                <c:formatCode>General</c:formatCode>
                <c:ptCount val="12"/>
                <c:pt idx="0">
                  <c:v>0.54876785714285714</c:v>
                </c:pt>
                <c:pt idx="1">
                  <c:v>0.36006130952380955</c:v>
                </c:pt>
                <c:pt idx="2">
                  <c:v>0.2996827380952381</c:v>
                </c:pt>
                <c:pt idx="3">
                  <c:v>0.40158333333333329</c:v>
                </c:pt>
                <c:pt idx="4">
                  <c:v>1.2672916666666667</c:v>
                </c:pt>
                <c:pt idx="5">
                  <c:v>2.0116785714285714</c:v>
                </c:pt>
                <c:pt idx="6">
                  <c:v>1.1074107142857144</c:v>
                </c:pt>
                <c:pt idx="7">
                  <c:v>1.1718333333333335</c:v>
                </c:pt>
                <c:pt idx="8">
                  <c:v>2.1739107142857139</c:v>
                </c:pt>
                <c:pt idx="9">
                  <c:v>3.4397916666666668</c:v>
                </c:pt>
                <c:pt idx="10">
                  <c:v>3.6956011904761907</c:v>
                </c:pt>
                <c:pt idx="11">
                  <c:v>1.5720059523809524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CANOAS'!$C$202:$N$202</c:f>
              <c:numCache>
                <c:formatCode>General</c:formatCode>
                <c:ptCount val="12"/>
                <c:pt idx="0">
                  <c:v>0.54917270079642</c:v>
                </c:pt>
                <c:pt idx="1">
                  <c:v>0.36032693830318668</c:v>
                </c:pt>
                <c:pt idx="2">
                  <c:v>0.29990382366543145</c:v>
                </c:pt>
                <c:pt idx="3">
                  <c:v>0.4018795942417675</c:v>
                </c:pt>
                <c:pt idx="4">
                  <c:v>1.2682265883859056</c:v>
                </c:pt>
                <c:pt idx="5">
                  <c:v>2.0131626512485732</c:v>
                </c:pt>
                <c:pt idx="6">
                  <c:v>1.1082276866971459</c:v>
                </c:pt>
                <c:pt idx="7">
                  <c:v>1.1726978323776169</c:v>
                </c:pt>
                <c:pt idx="8">
                  <c:v>2.1755144779621678</c:v>
                </c:pt>
                <c:pt idx="9">
                  <c:v>3.442329311333173</c:v>
                </c:pt>
                <c:pt idx="10">
                  <c:v>3.6983275540351888</c:v>
                </c:pt>
                <c:pt idx="11">
                  <c:v>1.5731656716044835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CANOAS'!$C$204:$N$204</c:f>
              <c:numCache>
                <c:formatCode>General</c:formatCode>
                <c:ptCount val="12"/>
                <c:pt idx="0">
                  <c:v>0.54836390737775798</c:v>
                </c:pt>
                <c:pt idx="1">
                  <c:v>0.35979626724862834</c:v>
                </c:pt>
                <c:pt idx="2">
                  <c:v>0.29946214067853055</c:v>
                </c:pt>
                <c:pt idx="3">
                  <c:v>0.40128772656435757</c:v>
                </c:pt>
                <c:pt idx="4">
                  <c:v>1.2663588092399809</c:v>
                </c:pt>
                <c:pt idx="5">
                  <c:v>2.0101977684336321</c:v>
                </c:pt>
                <c:pt idx="6">
                  <c:v>1.1065955457366068</c:v>
                </c:pt>
                <c:pt idx="7">
                  <c:v>1.1709707430894369</c:v>
                </c:pt>
                <c:pt idx="8">
                  <c:v>2.1723104916944087</c:v>
                </c:pt>
                <c:pt idx="9">
                  <c:v>3.4372596250799488</c:v>
                </c:pt>
                <c:pt idx="10">
                  <c:v>3.6928808466853473</c:v>
                </c:pt>
                <c:pt idx="11">
                  <c:v>1.5708487937993529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CANOAS'!$C$207:$N$207</c:f>
              <c:numCache>
                <c:formatCode>General</c:formatCode>
                <c:ptCount val="12"/>
                <c:pt idx="0">
                  <c:v>1.9148451351854365</c:v>
                </c:pt>
                <c:pt idx="1">
                  <c:v>1.2563812510809673</c:v>
                </c:pt>
                <c:pt idx="2">
                  <c:v>1.0456990613998962</c:v>
                </c:pt>
                <c:pt idx="3">
                  <c:v>1.4012662771622646</c:v>
                </c:pt>
                <c:pt idx="4">
                  <c:v>4.4220288254710809</c:v>
                </c:pt>
                <c:pt idx="5">
                  <c:v>7.0194580019908299</c:v>
                </c:pt>
                <c:pt idx="6">
                  <c:v>3.8641476378420765</c:v>
                </c:pt>
                <c:pt idx="7">
                  <c:v>4.0889409399161165</c:v>
                </c:pt>
                <c:pt idx="8">
                  <c:v>7.5855433247320248</c:v>
                </c:pt>
                <c:pt idx="9">
                  <c:v>12.002649669135792</c:v>
                </c:pt>
                <c:pt idx="10">
                  <c:v>12.895259569342199</c:v>
                </c:pt>
                <c:pt idx="11">
                  <c:v>5.4852847360110664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69440"/>
        <c:axId val="-1570353120"/>
      </c:lineChart>
      <c:catAx>
        <c:axId val="-1570369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53120"/>
        <c:crosses val="autoZero"/>
        <c:auto val="1"/>
        <c:lblAlgn val="ctr"/>
        <c:lblOffset val="100"/>
        <c:tickMarkSkip val="1"/>
        <c:noMultiLvlLbl val="0"/>
      </c:catAx>
      <c:valAx>
        <c:axId val="-157035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694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CANOAS'!$C$232:$N$232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CANOAS'!$C$233:$N$233</c:f>
              <c:numCache>
                <c:formatCode>General</c:formatCode>
                <c:ptCount val="12"/>
                <c:pt idx="0">
                  <c:v>0.43183630952380953</c:v>
                </c:pt>
                <c:pt idx="1">
                  <c:v>0.28333938492063493</c:v>
                </c:pt>
                <c:pt idx="2">
                  <c:v>0.23582628968253969</c:v>
                </c:pt>
                <c:pt idx="3">
                  <c:v>0.31601388888888887</c:v>
                </c:pt>
                <c:pt idx="4">
                  <c:v>0.99725694444444446</c:v>
                </c:pt>
                <c:pt idx="5">
                  <c:v>1.583029761904762</c:v>
                </c:pt>
                <c:pt idx="6">
                  <c:v>0.87144345238095244</c:v>
                </c:pt>
                <c:pt idx="7">
                  <c:v>0.92213888888888895</c:v>
                </c:pt>
                <c:pt idx="8">
                  <c:v>1.7106934523809523</c:v>
                </c:pt>
                <c:pt idx="9">
                  <c:v>2.7068402777777778</c:v>
                </c:pt>
                <c:pt idx="10">
                  <c:v>2.9081418650793651</c:v>
                </c:pt>
                <c:pt idx="11">
                  <c:v>1.2370426587301588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CANOAS'!$C$235:$N$235</c:f>
              <c:numCache>
                <c:formatCode>General</c:formatCode>
                <c:ptCount val="12"/>
                <c:pt idx="0">
                  <c:v>0.43203352111528487</c:v>
                </c:pt>
                <c:pt idx="1">
                  <c:v>0.28346878073519594</c:v>
                </c:pt>
                <c:pt idx="2">
                  <c:v>0.23593398715233169</c:v>
                </c:pt>
                <c:pt idx="3">
                  <c:v>0.31615820654023413</c:v>
                </c:pt>
                <c:pt idx="4">
                  <c:v>0.99771237309827998</c:v>
                </c:pt>
                <c:pt idx="5">
                  <c:v>1.5837527020832809</c:v>
                </c:pt>
                <c:pt idx="6">
                  <c:v>0.87184142435860834</c:v>
                </c:pt>
                <c:pt idx="7">
                  <c:v>0.92256001252724085</c:v>
                </c:pt>
                <c:pt idx="8">
                  <c:v>1.7114746941867711</c:v>
                </c:pt>
                <c:pt idx="9">
                  <c:v>2.7080764412667602</c:v>
                </c:pt>
                <c:pt idx="10">
                  <c:v>2.9094699592502349</c:v>
                </c:pt>
                <c:pt idx="11">
                  <c:v>1.2376075930491837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CANOAS'!$C$237:$N$237</c:f>
              <c:numCache>
                <c:formatCode>General</c:formatCode>
                <c:ptCount val="12"/>
                <c:pt idx="0">
                  <c:v>0.43163936772666217</c:v>
                </c:pt>
                <c:pt idx="1">
                  <c:v>0.28321016612536865</c:v>
                </c:pt>
                <c:pt idx="2">
                  <c:v>0.23571873954773076</c:v>
                </c:pt>
                <c:pt idx="3">
                  <c:v>0.3158697686705822</c:v>
                </c:pt>
                <c:pt idx="4">
                  <c:v>0.99680213883749313</c:v>
                </c:pt>
                <c:pt idx="5">
                  <c:v>1.5823078107409261</c:v>
                </c:pt>
                <c:pt idx="6">
                  <c:v>0.87104602484686322</c:v>
                </c:pt>
                <c:pt idx="7">
                  <c:v>0.92171834136661712</c:v>
                </c:pt>
                <c:pt idx="8">
                  <c:v>1.7099132793490652</c:v>
                </c:pt>
                <c:pt idx="9">
                  <c:v>2.7056058054160532</c:v>
                </c:pt>
                <c:pt idx="10">
                  <c:v>2.9068155878010611</c:v>
                </c:pt>
                <c:pt idx="11">
                  <c:v>1.2364784972666938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CANOAS'!$C$240:$N$240</c:f>
              <c:numCache>
                <c:formatCode>General</c:formatCode>
                <c:ptCount val="12"/>
                <c:pt idx="0">
                  <c:v>0.6114324780014474</c:v>
                </c:pt>
                <c:pt idx="1">
                  <c:v>0.40117724799118104</c:v>
                </c:pt>
                <c:pt idx="2">
                  <c:v>0.33390395735246142</c:v>
                </c:pt>
                <c:pt idx="3">
                  <c:v>0.44744073368743448</c:v>
                </c:pt>
                <c:pt idx="4">
                  <c:v>1.4120055940136254</c:v>
                </c:pt>
                <c:pt idx="5">
                  <c:v>2.241395150719959</c:v>
                </c:pt>
                <c:pt idx="6">
                  <c:v>1.2338675969952089</c:v>
                </c:pt>
                <c:pt idx="7">
                  <c:v>1.3056467310879238</c:v>
                </c:pt>
                <c:pt idx="8">
                  <c:v>2.4221528241651167</c:v>
                </c:pt>
                <c:pt idx="9">
                  <c:v>3.8325866123226975</c:v>
                </c:pt>
                <c:pt idx="10">
                  <c:v>4.117607407552164</c:v>
                </c:pt>
                <c:pt idx="11">
                  <c:v>1.7515156589193133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58560"/>
        <c:axId val="-1570358016"/>
      </c:lineChart>
      <c:catAx>
        <c:axId val="-1570358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58016"/>
        <c:crosses val="autoZero"/>
        <c:auto val="1"/>
        <c:lblAlgn val="ctr"/>
        <c:lblOffset val="100"/>
        <c:tickMarkSkip val="1"/>
        <c:noMultiLvlLbl val="0"/>
      </c:catAx>
      <c:valAx>
        <c:axId val="-157035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5856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CANOAS'!$C$265:$N$265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CANOAS'!$C$266:$N$266</c:f>
              <c:numCache>
                <c:formatCode>General</c:formatCode>
                <c:ptCount val="12"/>
                <c:pt idx="0">
                  <c:v>4.3461488095238092</c:v>
                </c:pt>
                <c:pt idx="1">
                  <c:v>2.8516248015873016</c:v>
                </c:pt>
                <c:pt idx="2">
                  <c:v>2.3734367063492066</c:v>
                </c:pt>
                <c:pt idx="3">
                  <c:v>3.1804722222222219</c:v>
                </c:pt>
                <c:pt idx="4">
                  <c:v>10.036736111111111</c:v>
                </c:pt>
                <c:pt idx="5">
                  <c:v>15.932154761904762</c:v>
                </c:pt>
                <c:pt idx="6">
                  <c:v>8.7705059523809528</c:v>
                </c:pt>
                <c:pt idx="7">
                  <c:v>9.2807222222222236</c:v>
                </c:pt>
                <c:pt idx="8">
                  <c:v>17.217005952380951</c:v>
                </c:pt>
                <c:pt idx="9">
                  <c:v>27.242569444444449</c:v>
                </c:pt>
                <c:pt idx="10">
                  <c:v>29.2685376984127</c:v>
                </c:pt>
                <c:pt idx="11">
                  <c:v>12.450021825396826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CANOAS'!$C$268:$N$268</c:f>
              <c:numCache>
                <c:formatCode>General</c:formatCode>
                <c:ptCount val="12"/>
                <c:pt idx="0">
                  <c:v>4.5588922000139336</c:v>
                </c:pt>
                <c:pt idx="1">
                  <c:v>2.9912114460588421</c:v>
                </c:pt>
                <c:pt idx="2">
                  <c:v>2.4896161088850728</c:v>
                </c:pt>
                <c:pt idx="3">
                  <c:v>3.3361559030093391</c:v>
                </c:pt>
                <c:pt idx="4">
                  <c:v>10.52803297261144</c:v>
                </c:pt>
                <c:pt idx="5">
                  <c:v>16.712031560976527</c:v>
                </c:pt>
                <c:pt idx="6">
                  <c:v>9.1998210205936708</c:v>
                </c:pt>
                <c:pt idx="7">
                  <c:v>9.7350123071420072</c:v>
                </c:pt>
                <c:pt idx="8">
                  <c:v>18.059776041700438</c:v>
                </c:pt>
                <c:pt idx="9">
                  <c:v>28.576089497088194</c:v>
                </c:pt>
                <c:pt idx="10">
                  <c:v>30.701228620316627</c:v>
                </c:pt>
                <c:pt idx="11">
                  <c:v>13.05944869292766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CANOAS'!$C$270:$N$270</c:f>
              <c:numCache>
                <c:formatCode>General</c:formatCode>
                <c:ptCount val="12"/>
                <c:pt idx="0">
                  <c:v>4.1604412842940324</c:v>
                </c:pt>
                <c:pt idx="1">
                  <c:v>2.7297771134395377</c:v>
                </c:pt>
                <c:pt idx="2">
                  <c:v>2.272021619949089</c:v>
                </c:pt>
                <c:pt idx="3">
                  <c:v>3.0445731420626418</c:v>
                </c:pt>
                <c:pt idx="4">
                  <c:v>9.6078742597878453</c:v>
                </c:pt>
                <c:pt idx="5">
                  <c:v>15.251386301807942</c:v>
                </c:pt>
                <c:pt idx="6">
                  <c:v>8.3957491212617352</c:v>
                </c:pt>
                <c:pt idx="7">
                  <c:v>8.8841642506090217</c:v>
                </c:pt>
                <c:pt idx="8">
                  <c:v>16.481336810018259</c:v>
                </c:pt>
                <c:pt idx="9">
                  <c:v>26.078515847995583</c:v>
                </c:pt>
                <c:pt idx="10">
                  <c:v>28.017916069637359</c:v>
                </c:pt>
                <c:pt idx="11">
                  <c:v>11.918042170861138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CANOAS'!$C$273:$N$273</c:f>
              <c:numCache>
                <c:formatCode>General</c:formatCode>
                <c:ptCount val="12"/>
                <c:pt idx="0">
                  <c:v>4.6767917702434056</c:v>
                </c:pt>
                <c:pt idx="1">
                  <c:v>3.0685685162599619</c:v>
                </c:pt>
                <c:pt idx="2">
                  <c:v>2.5540011955236697</c:v>
                </c:pt>
                <c:pt idx="3">
                  <c:v>3.4224337376074274</c:v>
                </c:pt>
                <c:pt idx="4">
                  <c:v>10.800303188351309</c:v>
                </c:pt>
                <c:pt idx="5">
                  <c:v>17.144228957241893</c:v>
                </c:pt>
                <c:pt idx="6">
                  <c:v>9.437741747149289</c:v>
                </c:pt>
                <c:pt idx="7">
                  <c:v>9.9867738572806921</c:v>
                </c:pt>
                <c:pt idx="8">
                  <c:v>18.526828066696883</c:v>
                </c:pt>
                <c:pt idx="9">
                  <c:v>29.315108654096413</c:v>
                </c:pt>
                <c:pt idx="10">
                  <c:v>31.495206960019644</c:v>
                </c:pt>
                <c:pt idx="11">
                  <c:v>13.397184993936337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56928"/>
        <c:axId val="-1570355840"/>
      </c:lineChart>
      <c:catAx>
        <c:axId val="-1570356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55840"/>
        <c:crosses val="autoZero"/>
        <c:auto val="1"/>
        <c:lblAlgn val="ctr"/>
        <c:lblOffset val="100"/>
        <c:tickMarkSkip val="1"/>
        <c:noMultiLvlLbl val="0"/>
      </c:catAx>
      <c:valAx>
        <c:axId val="-157035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5692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 CANOAS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CANOAS'!$C$298:$N$298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CANOAS'!$C$299:$N$299</c:f>
              <c:numCache>
                <c:formatCode>General</c:formatCode>
                <c:ptCount val="12"/>
                <c:pt idx="0">
                  <c:v>0.1227202380952381</c:v>
                </c:pt>
                <c:pt idx="1">
                  <c:v>8.0520039682539693E-2</c:v>
                </c:pt>
                <c:pt idx="2">
                  <c:v>6.7017658730158733E-2</c:v>
                </c:pt>
                <c:pt idx="3">
                  <c:v>8.9805555555555555E-2</c:v>
                </c:pt>
                <c:pt idx="4">
                  <c:v>0.28340277777777778</c:v>
                </c:pt>
                <c:pt idx="5">
                  <c:v>0.44986904761904767</c:v>
                </c:pt>
                <c:pt idx="6">
                  <c:v>0.24764880952380955</c:v>
                </c:pt>
                <c:pt idx="7">
                  <c:v>0.2620555555555556</c:v>
                </c:pt>
                <c:pt idx="8">
                  <c:v>0.48614880952380951</c:v>
                </c:pt>
                <c:pt idx="9">
                  <c:v>0.76923611111111123</c:v>
                </c:pt>
                <c:pt idx="10">
                  <c:v>0.82644246031746038</c:v>
                </c:pt>
                <c:pt idx="11">
                  <c:v>0.35154563492063495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CANOAS'!$C$301:$N$301</c:f>
              <c:numCache>
                <c:formatCode>General</c:formatCode>
                <c:ptCount val="12"/>
                <c:pt idx="0">
                  <c:v>0.12272476190998065</c:v>
                </c:pt>
                <c:pt idx="1">
                  <c:v>8.0523007878725086E-2</c:v>
                </c:pt>
                <c:pt idx="2">
                  <c:v>6.7020129190429018E-2</c:v>
                </c:pt>
                <c:pt idx="3">
                  <c:v>8.9808866042093802E-2</c:v>
                </c:pt>
                <c:pt idx="4">
                  <c:v>0.28341322480496817</c:v>
                </c:pt>
                <c:pt idx="5">
                  <c:v>0.44988563106332241</c:v>
                </c:pt>
                <c:pt idx="6">
                  <c:v>0.24765793855870133</c:v>
                </c:pt>
                <c:pt idx="7">
                  <c:v>0.26206521566381474</c:v>
                </c:pt>
                <c:pt idx="8">
                  <c:v>0.48616673034262253</c:v>
                </c:pt>
                <c:pt idx="9">
                  <c:v>0.76926446732777076</c:v>
                </c:pt>
                <c:pt idx="10">
                  <c:v>0.82647292532179772</c:v>
                </c:pt>
                <c:pt idx="11">
                  <c:v>0.35155859388608851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CANOAS'!$C$303:$N$303</c:f>
              <c:numCache>
                <c:formatCode>General</c:formatCode>
                <c:ptCount val="12"/>
                <c:pt idx="0">
                  <c:v>0.12271571478071834</c:v>
                </c:pt>
                <c:pt idx="1">
                  <c:v>8.051707181456387E-2</c:v>
                </c:pt>
                <c:pt idx="2">
                  <c:v>6.7015188543060669E-2</c:v>
                </c:pt>
                <c:pt idx="3">
                  <c:v>8.9802245435075798E-2</c:v>
                </c:pt>
                <c:pt idx="4">
                  <c:v>0.28339233190577201</c:v>
                </c:pt>
                <c:pt idx="5">
                  <c:v>0.44985246600849449</c:v>
                </c:pt>
                <c:pt idx="6">
                  <c:v>0.24763968149836479</c:v>
                </c:pt>
                <c:pt idx="7">
                  <c:v>0.26204589651546711</c:v>
                </c:pt>
                <c:pt idx="8">
                  <c:v>0.48613089068659887</c:v>
                </c:pt>
                <c:pt idx="9">
                  <c:v>0.76920775802995267</c:v>
                </c:pt>
                <c:pt idx="10">
                  <c:v>0.82641199868180426</c:v>
                </c:pt>
                <c:pt idx="11">
                  <c:v>0.3515326773881246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CANOAS'!$C$306:$N$306</c:f>
              <c:numCache>
                <c:formatCode>General</c:formatCode>
                <c:ptCount val="12"/>
                <c:pt idx="0">
                  <c:v>0.25450488962342172</c:v>
                </c:pt>
                <c:pt idx="1">
                  <c:v>0.16698748413423653</c:v>
                </c:pt>
                <c:pt idx="2">
                  <c:v>0.13898540373351043</c:v>
                </c:pt>
                <c:pt idx="3">
                  <c:v>0.18624436652819379</c:v>
                </c:pt>
                <c:pt idx="4">
                  <c:v>0.58773836978159522</c:v>
                </c:pt>
                <c:pt idx="5">
                  <c:v>0.9329665105475563</c:v>
                </c:pt>
                <c:pt idx="6">
                  <c:v>0.51358955875163514</c:v>
                </c:pt>
                <c:pt idx="7">
                  <c:v>0.5434671679019426</c:v>
                </c:pt>
                <c:pt idx="8">
                  <c:v>1.0082057452691333</c:v>
                </c:pt>
                <c:pt idx="9">
                  <c:v>1.5952898608357584</c:v>
                </c:pt>
                <c:pt idx="10">
                  <c:v>1.7139279584836946</c:v>
                </c:pt>
                <c:pt idx="11">
                  <c:v>0.72905728021516614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49312"/>
        <c:axId val="-1570337888"/>
      </c:lineChart>
      <c:catAx>
        <c:axId val="-157034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37888"/>
        <c:crosses val="autoZero"/>
        <c:auto val="1"/>
        <c:lblAlgn val="ctr"/>
        <c:lblOffset val="100"/>
        <c:tickMarkSkip val="1"/>
        <c:noMultiLvlLbl val="0"/>
      </c:catAx>
      <c:valAx>
        <c:axId val="-157033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931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</a:t>
            </a:r>
            <a:r>
              <a:rPr lang="es-CO" b="1"/>
              <a:t>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CANOAS'!$C$331:$N$331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CANOAS'!$C$332:$N$332</c:f>
              <c:numCache>
                <c:formatCode>General</c:formatCode>
                <c:ptCount val="12"/>
                <c:pt idx="0">
                  <c:v>298.04577976190478</c:v>
                </c:pt>
                <c:pt idx="1">
                  <c:v>195.55582996031748</c:v>
                </c:pt>
                <c:pt idx="2">
                  <c:v>162.76313234126985</c:v>
                </c:pt>
                <c:pt idx="3">
                  <c:v>218.10719444444442</c:v>
                </c:pt>
                <c:pt idx="4">
                  <c:v>688.28909722222227</c:v>
                </c:pt>
                <c:pt idx="5">
                  <c:v>1092.5791309523811</c:v>
                </c:pt>
                <c:pt idx="6">
                  <c:v>601.45485119047623</c:v>
                </c:pt>
                <c:pt idx="7">
                  <c:v>636.44394444444447</c:v>
                </c:pt>
                <c:pt idx="8">
                  <c:v>1180.6903511904761</c:v>
                </c:pt>
                <c:pt idx="9">
                  <c:v>1868.2132638888891</c:v>
                </c:pt>
                <c:pt idx="10">
                  <c:v>2007.1480575396827</c:v>
                </c:pt>
                <c:pt idx="11">
                  <c:v>853.78495436507944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CANOAS'!$C$334:$N$334</c:f>
              <c:numCache>
                <c:formatCode>General</c:formatCode>
                <c:ptCount val="12"/>
                <c:pt idx="0">
                  <c:v>5.0270191812303056</c:v>
                </c:pt>
                <c:pt idx="1">
                  <c:v>3.2983621140257458</c:v>
                </c:pt>
                <c:pt idx="2">
                  <c:v>2.7452607748055473</c:v>
                </c:pt>
                <c:pt idx="3">
                  <c:v>3.6787269758103518</c:v>
                </c:pt>
                <c:pt idx="4">
                  <c:v>11.609097423663815</c:v>
                </c:pt>
                <c:pt idx="5">
                  <c:v>18.428096021682304</c:v>
                </c:pt>
                <c:pt idx="6">
                  <c:v>10.144498861865785</c:v>
                </c:pt>
                <c:pt idx="7">
                  <c:v>10.734645929413816</c:v>
                </c:pt>
                <c:pt idx="8">
                  <c:v>19.914232797624422</c:v>
                </c:pt>
                <c:pt idx="9">
                  <c:v>31.510407292801791</c:v>
                </c:pt>
                <c:pt idx="10">
                  <c:v>33.853764991678638</c:v>
                </c:pt>
                <c:pt idx="11">
                  <c:v>14.400449976737713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CANOAS'!$C$336:$N$336</c:f>
              <c:numCache>
                <c:formatCode>General</c:formatCode>
                <c:ptCount val="12"/>
                <c:pt idx="0">
                  <c:v>17.874486898342401</c:v>
                </c:pt>
                <c:pt idx="1">
                  <c:v>11.727930263976672</c:v>
                </c:pt>
                <c:pt idx="2">
                  <c:v>9.7612772067811591</c:v>
                </c:pt>
                <c:pt idx="3">
                  <c:v>13.08038715611346</c:v>
                </c:pt>
                <c:pt idx="4">
                  <c:v>41.278270943472805</c:v>
                </c:pt>
                <c:pt idx="5">
                  <c:v>65.52446868132715</c:v>
                </c:pt>
                <c:pt idx="6">
                  <c:v>36.070622661179392</c:v>
                </c:pt>
                <c:pt idx="7">
                  <c:v>38.168998586691743</c:v>
                </c:pt>
                <c:pt idx="8">
                  <c:v>70.808700026595474</c:v>
                </c:pt>
                <c:pt idx="9">
                  <c:v>112.04102113228335</c:v>
                </c:pt>
                <c:pt idx="10">
                  <c:v>120.37325838395282</c:v>
                </c:pt>
                <c:pt idx="11">
                  <c:v>51.203435905020257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CANOAS'!$C$339:$N$339</c:f>
              <c:numCache>
                <c:formatCode>General</c:formatCode>
                <c:ptCount val="12"/>
                <c:pt idx="0">
                  <c:v>3034.552749258411</c:v>
                </c:pt>
                <c:pt idx="1">
                  <c:v>1991.0514482494989</c:v>
                </c:pt>
                <c:pt idx="2">
                  <c:v>1657.1726367629694</c:v>
                </c:pt>
                <c:pt idx="3">
                  <c:v>2220.6581387032411</c:v>
                </c:pt>
                <c:pt idx="4">
                  <c:v>7007.8146180389176</c:v>
                </c:pt>
                <c:pt idx="5">
                  <c:v>11124.093111677363</c:v>
                </c:pt>
                <c:pt idx="6">
                  <c:v>6123.7118461898526</c:v>
                </c:pt>
                <c:pt idx="7">
                  <c:v>6479.9532571996233</c:v>
                </c:pt>
                <c:pt idx="8">
                  <c:v>12021.197394877148</c:v>
                </c:pt>
                <c:pt idx="9">
                  <c:v>19021.211106105635</c:v>
                </c:pt>
                <c:pt idx="10">
                  <c:v>20435.77554106414</c:v>
                </c:pt>
                <c:pt idx="11">
                  <c:v>8692.8104890924315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42240"/>
        <c:axId val="-1570341696"/>
      </c:lineChart>
      <c:catAx>
        <c:axId val="-1570342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1696"/>
        <c:crosses val="autoZero"/>
        <c:auto val="1"/>
        <c:lblAlgn val="ctr"/>
        <c:lblOffset val="100"/>
        <c:tickMarkSkip val="1"/>
        <c:noMultiLvlLbl val="0"/>
      </c:catAx>
      <c:valAx>
        <c:axId val="-157034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22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HDA'!$C$427:$N$427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HDA'!$C$428:$N$428</c:f>
              <c:numCache>
                <c:formatCode>General</c:formatCode>
                <c:ptCount val="12"/>
                <c:pt idx="0">
                  <c:v>2.1033882352941178</c:v>
                </c:pt>
                <c:pt idx="1">
                  <c:v>1.4863058823529414</c:v>
                </c:pt>
                <c:pt idx="2">
                  <c:v>1.0450588235294118</c:v>
                </c:pt>
                <c:pt idx="3">
                  <c:v>0.99197647058823535</c:v>
                </c:pt>
                <c:pt idx="4">
                  <c:v>2.0386941176470592</c:v>
                </c:pt>
                <c:pt idx="5">
                  <c:v>2.1531529411764709</c:v>
                </c:pt>
                <c:pt idx="6">
                  <c:v>1.4680588235294119</c:v>
                </c:pt>
                <c:pt idx="7">
                  <c:v>1.7732823529411765</c:v>
                </c:pt>
                <c:pt idx="8">
                  <c:v>4.4854588235294122</c:v>
                </c:pt>
                <c:pt idx="9">
                  <c:v>6.6070941176470592</c:v>
                </c:pt>
                <c:pt idx="10">
                  <c:v>9.2827764705882352</c:v>
                </c:pt>
                <c:pt idx="11">
                  <c:v>5.2037294117647059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HDA'!$C$430:$N$430</c:f>
              <c:numCache>
                <c:formatCode>General</c:formatCode>
                <c:ptCount val="12"/>
                <c:pt idx="0">
                  <c:v>-14.367412739360184</c:v>
                </c:pt>
                <c:pt idx="1">
                  <c:v>-10.152367361566817</c:v>
                </c:pt>
                <c:pt idx="2">
                  <c:v>-7.1383833011016682</c:v>
                </c:pt>
                <c:pt idx="3">
                  <c:v>-6.7757987524742811</c:v>
                </c:pt>
                <c:pt idx="4">
                  <c:v>-13.925512820720556</c:v>
                </c:pt>
                <c:pt idx="5">
                  <c:v>-14.707335753698358</c:v>
                </c:pt>
                <c:pt idx="6">
                  <c:v>-10.027728922976152</c:v>
                </c:pt>
                <c:pt idx="7">
                  <c:v>-12.112590077583624</c:v>
                </c:pt>
                <c:pt idx="8">
                  <c:v>-30.638394359014146</c:v>
                </c:pt>
                <c:pt idx="9">
                  <c:v>-45.130445536964992</c:v>
                </c:pt>
                <c:pt idx="10">
                  <c:v>-63.406972941214185</c:v>
                </c:pt>
                <c:pt idx="11">
                  <c:v>-35.544616532628467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HDA'!$C$432:$N$432</c:f>
              <c:numCache>
                <c:formatCode>General</c:formatCode>
                <c:ptCount val="12"/>
                <c:pt idx="0">
                  <c:v>1.3038761531880074</c:v>
                </c:pt>
                <c:pt idx="1">
                  <c:v>0.92135097259972765</c:v>
                </c:pt>
                <c:pt idx="2">
                  <c:v>0.64782490260918346</c:v>
                </c:pt>
                <c:pt idx="3">
                  <c:v>0.61491951073062179</c:v>
                </c:pt>
                <c:pt idx="4">
                  <c:v>1.2637727068360105</c:v>
                </c:pt>
                <c:pt idx="5">
                  <c:v>1.3347249580741591</c:v>
                </c:pt>
                <c:pt idx="6">
                  <c:v>0.91003974414147204</c:v>
                </c:pt>
                <c:pt idx="7">
                  <c:v>1.0992457474432018</c:v>
                </c:pt>
                <c:pt idx="8">
                  <c:v>2.7805056137384638</c:v>
                </c:pt>
                <c:pt idx="9">
                  <c:v>4.0956929953847272</c:v>
                </c:pt>
                <c:pt idx="10">
                  <c:v>5.7543304047634773</c:v>
                </c:pt>
                <c:pt idx="11">
                  <c:v>3.2257566975952519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HDA'!$C$437:$N$437</c:f>
              <c:numCache>
                <c:formatCode>General</c:formatCode>
                <c:ptCount val="12"/>
                <c:pt idx="0">
                  <c:v>6.4044206882333272</c:v>
                </c:pt>
                <c:pt idx="1">
                  <c:v>4.5255212434203953</c:v>
                </c:pt>
                <c:pt idx="2">
                  <c:v>3.1820071242799655</c:v>
                </c:pt>
                <c:pt idx="3">
                  <c:v>3.0203813655863798</c:v>
                </c:pt>
                <c:pt idx="4">
                  <c:v>6.2074392948255204</c:v>
                </c:pt>
                <c:pt idx="5">
                  <c:v>6.555944837008564</c:v>
                </c:pt>
                <c:pt idx="6">
                  <c:v>4.4699623888694751</c:v>
                </c:pt>
                <c:pt idx="7">
                  <c:v>5.3993105013575917</c:v>
                </c:pt>
                <c:pt idx="8">
                  <c:v>13.657376609607979</c:v>
                </c:pt>
                <c:pt idx="9">
                  <c:v>20.117356152392226</c:v>
                </c:pt>
                <c:pt idx="10">
                  <c:v>28.264304551540771</c:v>
                </c:pt>
                <c:pt idx="11">
                  <c:v>15.844375156930557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060416"/>
        <c:axId val="-1393063136"/>
      </c:lineChart>
      <c:catAx>
        <c:axId val="-139306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063136"/>
        <c:crosses val="autoZero"/>
        <c:auto val="1"/>
        <c:lblAlgn val="ctr"/>
        <c:lblOffset val="100"/>
        <c:tickMarkSkip val="1"/>
        <c:noMultiLvlLbl val="0"/>
      </c:catAx>
      <c:valAx>
        <c:axId val="-139306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306041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 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CANOAS'!$C$364:$N$364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CANOAS'!$C$365:$N$365</c:f>
              <c:numCache>
                <c:formatCode>General</c:formatCode>
                <c:ptCount val="12"/>
                <c:pt idx="0">
                  <c:v>1.1079553571428571</c:v>
                </c:pt>
                <c:pt idx="1">
                  <c:v>0.72695922619047615</c:v>
                </c:pt>
                <c:pt idx="2">
                  <c:v>0.6050556547619047</c:v>
                </c:pt>
                <c:pt idx="3">
                  <c:v>0.81079166666666658</c:v>
                </c:pt>
                <c:pt idx="4">
                  <c:v>2.5586458333333333</c:v>
                </c:pt>
                <c:pt idx="5">
                  <c:v>4.0615535714285711</c:v>
                </c:pt>
                <c:pt idx="6">
                  <c:v>2.2358482142857143</c:v>
                </c:pt>
                <c:pt idx="7">
                  <c:v>2.3659166666666667</c:v>
                </c:pt>
                <c:pt idx="8">
                  <c:v>4.3890982142857142</c:v>
                </c:pt>
                <c:pt idx="9">
                  <c:v>6.9448958333333337</c:v>
                </c:pt>
                <c:pt idx="10">
                  <c:v>7.461372023809524</c:v>
                </c:pt>
                <c:pt idx="11">
                  <c:v>3.1738601190476188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CANOAS'!$C$367:$N$367</c:f>
              <c:numCache>
                <c:formatCode>General</c:formatCode>
                <c:ptCount val="12"/>
                <c:pt idx="0">
                  <c:v>1.1112963269774585</c:v>
                </c:pt>
                <c:pt idx="1">
                  <c:v>0.72915132610680378</c:v>
                </c:pt>
                <c:pt idx="2">
                  <c:v>0.60688016211031226</c:v>
                </c:pt>
                <c:pt idx="3">
                  <c:v>0.8132365580452009</c:v>
                </c:pt>
                <c:pt idx="4">
                  <c:v>2.5663612692410034</c:v>
                </c:pt>
                <c:pt idx="5">
                  <c:v>4.0738009312849766</c:v>
                </c:pt>
                <c:pt idx="6">
                  <c:v>2.242590274234717</c:v>
                </c:pt>
                <c:pt idx="7">
                  <c:v>2.3730509398696031</c:v>
                </c:pt>
                <c:pt idx="8">
                  <c:v>4.4023332644531195</c:v>
                </c:pt>
                <c:pt idx="9">
                  <c:v>6.9658377307970092</c:v>
                </c:pt>
                <c:pt idx="10">
                  <c:v>7.483871322807067</c:v>
                </c:pt>
                <c:pt idx="11">
                  <c:v>3.1834306950176896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CANOAS'!$C$369:$N$369</c:f>
              <c:numCache>
                <c:formatCode>General</c:formatCode>
                <c:ptCount val="12"/>
                <c:pt idx="0">
                  <c:v>1.1046443220498092</c:v>
                </c:pt>
                <c:pt idx="1">
                  <c:v>0.72478676726095881</c:v>
                </c:pt>
                <c:pt idx="2">
                  <c:v>0.60324749480920603</c:v>
                </c:pt>
                <c:pt idx="3">
                  <c:v>0.8083686812601002</c:v>
                </c:pt>
                <c:pt idx="4">
                  <c:v>2.5509995269273658</c:v>
                </c:pt>
                <c:pt idx="5">
                  <c:v>4.0494159466401749</c:v>
                </c:pt>
                <c:pt idx="6">
                  <c:v>2.2291665624912604</c:v>
                </c:pt>
                <c:pt idx="7">
                  <c:v>2.3588463158081616</c:v>
                </c:pt>
                <c:pt idx="8">
                  <c:v>4.3759817487885755</c:v>
                </c:pt>
                <c:pt idx="9">
                  <c:v>6.9241415730885647</c:v>
                </c:pt>
                <c:pt idx="10">
                  <c:v>7.4390743161863329</c:v>
                </c:pt>
                <c:pt idx="11">
                  <c:v>3.1643752944408843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CANOAS'!$C$372:$N$372</c:f>
              <c:numCache>
                <c:formatCode>General</c:formatCode>
                <c:ptCount val="12"/>
                <c:pt idx="0">
                  <c:v>7.7902533999139942</c:v>
                </c:pt>
                <c:pt idx="1">
                  <c:v>5.1113941973557369</c:v>
                </c:pt>
                <c:pt idx="2">
                  <c:v>4.2542660597816528</c:v>
                </c:pt>
                <c:pt idx="3">
                  <c:v>5.7008366782575406</c:v>
                </c:pt>
                <c:pt idx="4">
                  <c:v>17.990345255156996</c:v>
                </c:pt>
                <c:pt idx="5">
                  <c:v>28.557587013566469</c:v>
                </c:pt>
                <c:pt idx="6">
                  <c:v>15.720691308309732</c:v>
                </c:pt>
                <c:pt idx="7">
                  <c:v>16.635228339833482</c:v>
                </c:pt>
                <c:pt idx="8">
                  <c:v>30.860618224337955</c:v>
                </c:pt>
                <c:pt idx="9">
                  <c:v>48.830937121140423</c:v>
                </c:pt>
                <c:pt idx="10">
                  <c:v>52.46238343609604</c:v>
                </c:pt>
                <c:pt idx="11">
                  <c:v>22.316038659736488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40608"/>
        <c:axId val="-1570348768"/>
      </c:lineChart>
      <c:catAx>
        <c:axId val="-157034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8768"/>
        <c:crosses val="autoZero"/>
        <c:auto val="1"/>
        <c:lblAlgn val="ctr"/>
        <c:lblOffset val="100"/>
        <c:tickMarkSkip val="1"/>
        <c:noMultiLvlLbl val="0"/>
      </c:catAx>
      <c:valAx>
        <c:axId val="-15703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06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PTE CANOAS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CANOAS'!$C$397:$N$397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CANOAS'!$C$398:$N$398</c:f>
              <c:numCache>
                <c:formatCode>General</c:formatCode>
                <c:ptCount val="12"/>
                <c:pt idx="0">
                  <c:v>1.1484761904761904</c:v>
                </c:pt>
                <c:pt idx="1">
                  <c:v>0.75354603174603174</c:v>
                </c:pt>
                <c:pt idx="2">
                  <c:v>0.62718412698412696</c:v>
                </c:pt>
                <c:pt idx="3">
                  <c:v>0.84044444444444433</c:v>
                </c:pt>
                <c:pt idx="4">
                  <c:v>2.652222222222222</c:v>
                </c:pt>
                <c:pt idx="5">
                  <c:v>4.2100952380952377</c:v>
                </c:pt>
                <c:pt idx="6">
                  <c:v>2.3176190476190475</c:v>
                </c:pt>
                <c:pt idx="7">
                  <c:v>2.4524444444444446</c:v>
                </c:pt>
                <c:pt idx="8">
                  <c:v>4.5496190476190472</c:v>
                </c:pt>
                <c:pt idx="9">
                  <c:v>7.1988888888888889</c:v>
                </c:pt>
                <c:pt idx="10">
                  <c:v>7.7342539682539684</c:v>
                </c:pt>
                <c:pt idx="11">
                  <c:v>3.2899365079365079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CANOAS'!$C$400:$N$400</c:f>
              <c:numCache>
                <c:formatCode>General</c:formatCode>
                <c:ptCount val="12"/>
                <c:pt idx="0">
                  <c:v>1.1521982973064215</c:v>
                </c:pt>
                <c:pt idx="1">
                  <c:v>0.75598820586763238</c:v>
                </c:pt>
                <c:pt idx="2">
                  <c:v>0.62921677367042195</c:v>
                </c:pt>
                <c:pt idx="3">
                  <c:v>0.8431682484144678</c:v>
                </c:pt>
                <c:pt idx="4">
                  <c:v>2.6608178331112304</c:v>
                </c:pt>
                <c:pt idx="5">
                  <c:v>4.2237397736734117</c:v>
                </c:pt>
                <c:pt idx="6">
                  <c:v>2.3251302400656577</c:v>
                </c:pt>
                <c:pt idx="7">
                  <c:v>2.4603925937340212</c:v>
                </c:pt>
                <c:pt idx="8">
                  <c:v>4.5643639489696541</c:v>
                </c:pt>
                <c:pt idx="9">
                  <c:v>7.2222198327304836</c:v>
                </c:pt>
                <c:pt idx="10">
                  <c:v>7.7593199816033991</c:v>
                </c:pt>
                <c:pt idx="11">
                  <c:v>3.3005988927980865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CANOAS'!$C$402:$N$402</c:f>
              <c:numCache>
                <c:formatCode>General</c:formatCode>
                <c:ptCount val="12"/>
                <c:pt idx="0">
                  <c:v>1.1447899014043761</c:v>
                </c:pt>
                <c:pt idx="1">
                  <c:v>0.75112735861639313</c:v>
                </c:pt>
                <c:pt idx="2">
                  <c:v>0.62517104041560323</c:v>
                </c:pt>
                <c:pt idx="3">
                  <c:v>0.83774685158469331</c:v>
                </c:pt>
                <c:pt idx="4">
                  <c:v>2.6437093267221883</c:v>
                </c:pt>
                <c:pt idx="5">
                  <c:v>4.1965820036057595</c:v>
                </c:pt>
                <c:pt idx="6">
                  <c:v>2.3101801352247695</c:v>
                </c:pt>
                <c:pt idx="7">
                  <c:v>2.4445727800340236</c:v>
                </c:pt>
                <c:pt idx="8">
                  <c:v>4.5350160361546106</c:v>
                </c:pt>
                <c:pt idx="9">
                  <c:v>7.1757824582459397</c:v>
                </c:pt>
                <c:pt idx="10">
                  <c:v>7.7094291646418096</c:v>
                </c:pt>
                <c:pt idx="11">
                  <c:v>3.2793767269878571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CANOAS'!$C$405:$N$405</c:f>
              <c:numCache>
                <c:formatCode>General</c:formatCode>
                <c:ptCount val="12"/>
                <c:pt idx="0">
                  <c:v>7.0655336717742925</c:v>
                </c:pt>
                <c:pt idx="1">
                  <c:v>4.6358861460818988</c:v>
                </c:pt>
                <c:pt idx="2">
                  <c:v>3.8584958089303827</c:v>
                </c:pt>
                <c:pt idx="3">
                  <c:v>5.1704933639205182</c:v>
                </c:pt>
                <c:pt idx="4">
                  <c:v>16.316720861552458</c:v>
                </c:pt>
                <c:pt idx="5">
                  <c:v>25.900902354627611</c:v>
                </c:pt>
                <c:pt idx="6">
                  <c:v>14.258210622989253</c:v>
                </c:pt>
                <c:pt idx="7">
                  <c:v>15.087669160292663</c:v>
                </c:pt>
                <c:pt idx="8">
                  <c:v>27.989684802581451</c:v>
                </c:pt>
                <c:pt idx="9">
                  <c:v>44.288242338499529</c:v>
                </c:pt>
                <c:pt idx="10">
                  <c:v>47.581858720200657</c:v>
                </c:pt>
                <c:pt idx="11">
                  <c:v>20.239999198578801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43328"/>
        <c:axId val="-1570340064"/>
      </c:lineChart>
      <c:catAx>
        <c:axId val="-157034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0064"/>
        <c:crosses val="autoZero"/>
        <c:auto val="1"/>
        <c:lblAlgn val="ctr"/>
        <c:lblOffset val="100"/>
        <c:tickMarkSkip val="1"/>
        <c:noMultiLvlLbl val="0"/>
      </c:catAx>
      <c:valAx>
        <c:axId val="-157034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332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</a:t>
            </a:r>
            <a:r>
              <a:rPr lang="es-CO" b="1"/>
              <a:t>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CANOAS'!$C$430:$N$430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CANOAS'!$C$431:$N$431</c:f>
              <c:numCache>
                <c:formatCode>General</c:formatCode>
                <c:ptCount val="12"/>
                <c:pt idx="0">
                  <c:v>0.81620535714285714</c:v>
                </c:pt>
                <c:pt idx="1">
                  <c:v>0.53553422619047619</c:v>
                </c:pt>
                <c:pt idx="2">
                  <c:v>0.44573065476190477</c:v>
                </c:pt>
                <c:pt idx="3">
                  <c:v>0.59729166666666667</c:v>
                </c:pt>
                <c:pt idx="4">
                  <c:v>1.8848958333333332</c:v>
                </c:pt>
                <c:pt idx="5">
                  <c:v>2.9920535714285714</c:v>
                </c:pt>
                <c:pt idx="6">
                  <c:v>1.6470982142857145</c:v>
                </c:pt>
                <c:pt idx="7">
                  <c:v>1.7429166666666669</c:v>
                </c:pt>
                <c:pt idx="8">
                  <c:v>3.233348214285714</c:v>
                </c:pt>
                <c:pt idx="9">
                  <c:v>5.1161458333333334</c:v>
                </c:pt>
                <c:pt idx="10">
                  <c:v>5.4966220238095245</c:v>
                </c:pt>
                <c:pt idx="11">
                  <c:v>2.3381101190476192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CANOAS'!$C$433:$N$433</c:f>
              <c:numCache>
                <c:formatCode>General</c:formatCode>
                <c:ptCount val="12"/>
                <c:pt idx="0">
                  <c:v>0.81753883552175699</c:v>
                </c:pt>
                <c:pt idx="1">
                  <c:v>0.53640915711997372</c:v>
                </c:pt>
                <c:pt idx="2">
                  <c:v>0.44645886879007352</c:v>
                </c:pt>
                <c:pt idx="3">
                  <c:v>0.59826749403220258</c:v>
                </c:pt>
                <c:pt idx="4">
                  <c:v>1.887975288544246</c:v>
                </c:pt>
                <c:pt idx="5">
                  <c:v>2.9969418494962095</c:v>
                </c:pt>
                <c:pt idx="6">
                  <c:v>1.6497891667984044</c:v>
                </c:pt>
                <c:pt idx="7">
                  <c:v>1.7457641629136407</c:v>
                </c:pt>
                <c:pt idx="8">
                  <c:v>3.2386307083265486</c:v>
                </c:pt>
                <c:pt idx="9">
                  <c:v>5.1245043546200968</c:v>
                </c:pt>
                <c:pt idx="10">
                  <c:v>5.5056021494134439</c:v>
                </c:pt>
                <c:pt idx="11">
                  <c:v>2.3419300146951447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CANOAS'!$C$435:$N$435</c:f>
              <c:numCache>
                <c:formatCode>General</c:formatCode>
                <c:ptCount val="12"/>
                <c:pt idx="0">
                  <c:v>0.81487838050669448</c:v>
                </c:pt>
                <c:pt idx="1">
                  <c:v>0.53466356122877123</c:v>
                </c:pt>
                <c:pt idx="2">
                  <c:v>0.44500599134268759</c:v>
                </c:pt>
                <c:pt idx="3">
                  <c:v>0.5963205972174096</c:v>
                </c:pt>
                <c:pt idx="4">
                  <c:v>1.8818313928582191</c:v>
                </c:pt>
                <c:pt idx="5">
                  <c:v>2.9871891275129729</c:v>
                </c:pt>
                <c:pt idx="6">
                  <c:v>1.64442038225644</c:v>
                </c:pt>
                <c:pt idx="7">
                  <c:v>1.7400830541753924</c:v>
                </c:pt>
                <c:pt idx="8">
                  <c:v>3.2280914765059543</c:v>
                </c:pt>
                <c:pt idx="9">
                  <c:v>5.1078280663294526</c:v>
                </c:pt>
                <c:pt idx="10">
                  <c:v>5.4876856832922982</c:v>
                </c:pt>
                <c:pt idx="11">
                  <c:v>2.3343088483580803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CANOAS'!$C$438:$N$438</c:f>
              <c:numCache>
                <c:formatCode>General</c:formatCode>
                <c:ptCount val="12"/>
                <c:pt idx="0">
                  <c:v>4.5627060269933013</c:v>
                </c:pt>
                <c:pt idx="1">
                  <c:v>2.9937138002303092</c:v>
                </c:pt>
                <c:pt idx="2">
                  <c:v>2.4916988440469843</c:v>
                </c:pt>
                <c:pt idx="3">
                  <c:v>3.3389468269513958</c:v>
                </c:pt>
                <c:pt idx="4">
                  <c:v>10.536840396526946</c:v>
                </c:pt>
                <c:pt idx="5">
                  <c:v>16.726012325173386</c:v>
                </c:pt>
                <c:pt idx="6">
                  <c:v>9.20751730382967</c:v>
                </c:pt>
                <c:pt idx="7">
                  <c:v>9.7431563147106317</c:v>
                </c:pt>
                <c:pt idx="8">
                  <c:v>18.074884286880916</c:v>
                </c:pt>
                <c:pt idx="9">
                  <c:v>28.599995362001714</c:v>
                </c:pt>
                <c:pt idx="10">
                  <c:v>30.726912310317356</c:v>
                </c:pt>
                <c:pt idx="11">
                  <c:v>13.070373820255874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47680"/>
        <c:axId val="-1570349856"/>
      </c:lineChart>
      <c:catAx>
        <c:axId val="-15703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9856"/>
        <c:crosses val="autoZero"/>
        <c:auto val="1"/>
        <c:lblAlgn val="ctr"/>
        <c:lblOffset val="100"/>
        <c:tickMarkSkip val="1"/>
        <c:noMultiLvlLbl val="0"/>
      </c:catAx>
      <c:valAx>
        <c:axId val="-157034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76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PTE CANOAS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CANOAS'!$C$100:$N$100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CANOAS'!$C$101:$N$101</c:f>
              <c:numCache>
                <c:formatCode>General</c:formatCode>
                <c:ptCount val="12"/>
                <c:pt idx="0">
                  <c:v>0.49203869047619053</c:v>
                </c:pt>
                <c:pt idx="1">
                  <c:v>0.32283978174603178</c:v>
                </c:pt>
                <c:pt idx="2">
                  <c:v>0.26870287698412704</c:v>
                </c:pt>
                <c:pt idx="3">
                  <c:v>0.36006944444444444</c:v>
                </c:pt>
                <c:pt idx="4">
                  <c:v>1.1362847222222223</c:v>
                </c:pt>
                <c:pt idx="5">
                  <c:v>1.8037202380952382</c:v>
                </c:pt>
                <c:pt idx="6">
                  <c:v>0.99293154761904767</c:v>
                </c:pt>
                <c:pt idx="7">
                  <c:v>1.0506944444444446</c:v>
                </c:pt>
                <c:pt idx="8">
                  <c:v>1.9491815476190477</c:v>
                </c:pt>
                <c:pt idx="9">
                  <c:v>3.0842013888888893</c:v>
                </c:pt>
                <c:pt idx="10">
                  <c:v>3.3135664682539687</c:v>
                </c:pt>
                <c:pt idx="11">
                  <c:v>1.409499007936508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CANOAS'!$C$103:$N$103</c:f>
              <c:numCache>
                <c:formatCode>General</c:formatCode>
                <c:ptCount val="12"/>
                <c:pt idx="0">
                  <c:v>0.49233046255157159</c:v>
                </c:pt>
                <c:pt idx="1">
                  <c:v>0.32303122123028138</c:v>
                </c:pt>
                <c:pt idx="2">
                  <c:v>0.26886221403951721</c:v>
                </c:pt>
                <c:pt idx="3">
                  <c:v>0.36028296059900777</c:v>
                </c:pt>
                <c:pt idx="4">
                  <c:v>1.1369585232017869</c:v>
                </c:pt>
                <c:pt idx="5">
                  <c:v>1.8047898190193858</c:v>
                </c:pt>
                <c:pt idx="6">
                  <c:v>0.99352034216705321</c:v>
                </c:pt>
                <c:pt idx="7">
                  <c:v>1.0513174915839902</c:v>
                </c:pt>
                <c:pt idx="8">
                  <c:v>1.9503373850693362</c:v>
                </c:pt>
                <c:pt idx="9">
                  <c:v>3.0860302772619934</c:v>
                </c:pt>
                <c:pt idx="10">
                  <c:v>3.3155313669175674</c:v>
                </c:pt>
                <c:pt idx="11">
                  <c:v>1.410334821173868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CANOAS'!$C$105:$N$105</c:f>
              <c:numCache>
                <c:formatCode>General</c:formatCode>
                <c:ptCount val="12"/>
                <c:pt idx="0">
                  <c:v>0.49174743646814595</c:v>
                </c:pt>
                <c:pt idx="1">
                  <c:v>0.3226486821796567</c:v>
                </c:pt>
                <c:pt idx="2">
                  <c:v>0.2685438228458864</c:v>
                </c:pt>
                <c:pt idx="3">
                  <c:v>0.35985630740685226</c:v>
                </c:pt>
                <c:pt idx="4">
                  <c:v>1.1356121176363783</c:v>
                </c:pt>
                <c:pt idx="5">
                  <c:v>1.8026525563073936</c:v>
                </c:pt>
                <c:pt idx="6">
                  <c:v>0.99234379852826371</c:v>
                </c:pt>
                <c:pt idx="7">
                  <c:v>1.0500725035806511</c:v>
                </c:pt>
                <c:pt idx="8">
                  <c:v>1.9480277624612157</c:v>
                </c:pt>
                <c:pt idx="9">
                  <c:v>3.0823757478701697</c:v>
                </c:pt>
                <c:pt idx="10">
                  <c:v>3.3116050584431527</c:v>
                </c:pt>
                <c:pt idx="11">
                  <c:v>1.4086646787600787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CANOAS'!$C$110:$N$110</c:f>
              <c:numCache>
                <c:formatCode>General</c:formatCode>
                <c:ptCount val="12"/>
                <c:pt idx="0">
                  <c:v>0.5410674425120181</c:v>
                </c:pt>
                <c:pt idx="1">
                  <c:v>0.35500886095240125</c:v>
                </c:pt>
                <c:pt idx="2">
                  <c:v>0.29547753308732577</c:v>
                </c:pt>
                <c:pt idx="3">
                  <c:v>0.39594823985026856</c:v>
                </c:pt>
                <c:pt idx="4">
                  <c:v>1.2495087896914214</c:v>
                </c:pt>
                <c:pt idx="5">
                  <c:v>1.9834503162522823</c:v>
                </c:pt>
                <c:pt idx="6">
                  <c:v>1.0918713171515018</c:v>
                </c:pt>
                <c:pt idx="7">
                  <c:v>1.1553899457925871</c:v>
                </c:pt>
                <c:pt idx="8">
                  <c:v>2.1434059869177888</c:v>
                </c:pt>
                <c:pt idx="9">
                  <c:v>3.3915238577338584</c:v>
                </c:pt>
                <c:pt idx="10">
                  <c:v>3.6437438137977294</c:v>
                </c:pt>
                <c:pt idx="11">
                  <c:v>1.5499472667675034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36256"/>
        <c:axId val="-1570344416"/>
      </c:lineChart>
      <c:catAx>
        <c:axId val="-157033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4416"/>
        <c:crosses val="autoZero"/>
        <c:auto val="1"/>
        <c:lblAlgn val="ctr"/>
        <c:lblOffset val="100"/>
        <c:tickMarkSkip val="1"/>
        <c:noMultiLvlLbl val="0"/>
      </c:catAx>
      <c:valAx>
        <c:axId val="-157034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362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</a:t>
            </a:r>
            <a:r>
              <a:rPr lang="es-CO" b="1"/>
              <a:t>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CANOAS'!$C$133:$N$133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CANOAS'!$C$134:$N$134</c:f>
              <c:numCache>
                <c:formatCode>General</c:formatCode>
                <c:ptCount val="12"/>
                <c:pt idx="0">
                  <c:v>189.33880357142857</c:v>
                </c:pt>
                <c:pt idx="1">
                  <c:v>124.23026726190476</c:v>
                </c:pt>
                <c:pt idx="2">
                  <c:v>103.39813154761904</c:v>
                </c:pt>
                <c:pt idx="3">
                  <c:v>138.55641666666665</c:v>
                </c:pt>
                <c:pt idx="4">
                  <c:v>437.24770833333332</c:v>
                </c:pt>
                <c:pt idx="5">
                  <c:v>694.08003571428571</c:v>
                </c:pt>
                <c:pt idx="6">
                  <c:v>382.08473214285715</c:v>
                </c:pt>
                <c:pt idx="7">
                  <c:v>404.31216666666666</c:v>
                </c:pt>
                <c:pt idx="8">
                  <c:v>750.05423214285702</c:v>
                </c:pt>
                <c:pt idx="9">
                  <c:v>1186.8152083333334</c:v>
                </c:pt>
                <c:pt idx="10">
                  <c:v>1275.0759702380954</c:v>
                </c:pt>
                <c:pt idx="11">
                  <c:v>542.38185119047614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CANOAS'!$C$136:$N$136</c:f>
              <c:numCache>
                <c:formatCode>General</c:formatCode>
                <c:ptCount val="12"/>
                <c:pt idx="0">
                  <c:v>6.6267667576540266</c:v>
                </c:pt>
                <c:pt idx="1">
                  <c:v>4.3479994056004179</c:v>
                </c:pt>
                <c:pt idx="2">
                  <c:v>3.6188847083572502</c:v>
                </c:pt>
                <c:pt idx="3">
                  <c:v>4.8494077215394498</c:v>
                </c:pt>
                <c:pt idx="4">
                  <c:v>15.303458793382692</c:v>
                </c:pt>
                <c:pt idx="5">
                  <c:v>24.292466314690596</c:v>
                </c:pt>
                <c:pt idx="6">
                  <c:v>13.37278124616558</c:v>
                </c:pt>
                <c:pt idx="7">
                  <c:v>14.150730728426593</c:v>
                </c:pt>
                <c:pt idx="8">
                  <c:v>26.251536178778544</c:v>
                </c:pt>
                <c:pt idx="9">
                  <c:v>41.537959582038738</c:v>
                </c:pt>
                <c:pt idx="10">
                  <c:v>44.627043657586114</c:v>
                </c:pt>
                <c:pt idx="11">
                  <c:v>18.98310305984354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CANOAS'!$C$138:$N$138</c:f>
              <c:numCache>
                <c:formatCode>General</c:formatCode>
                <c:ptCount val="12"/>
                <c:pt idx="0">
                  <c:v>17.612815116951445</c:v>
                </c:pt>
                <c:pt idx="1">
                  <c:v>11.55624038993121</c:v>
                </c:pt>
                <c:pt idx="2">
                  <c:v>9.6183779554697146</c:v>
                </c:pt>
                <c:pt idx="3">
                  <c:v>12.888898123287518</c:v>
                </c:pt>
                <c:pt idx="4">
                  <c:v>40.673981782505692</c:v>
                </c:pt>
                <c:pt idx="5">
                  <c:v>64.565229708927404</c:v>
                </c:pt>
                <c:pt idx="6">
                  <c:v>35.542570351688653</c:v>
                </c:pt>
                <c:pt idx="7">
                  <c:v>37.610227310576697</c:v>
                </c:pt>
                <c:pt idx="8">
                  <c:v>69.772103072550578</c:v>
                </c:pt>
                <c:pt idx="9">
                  <c:v>110.40080769537261</c:v>
                </c:pt>
                <c:pt idx="10">
                  <c:v>118.61106598467988</c:v>
                </c:pt>
                <c:pt idx="11">
                  <c:v>50.45384827418053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CANOAS'!$C$143:$N$143</c:f>
              <c:numCache>
                <c:formatCode>General</c:formatCode>
                <c:ptCount val="12"/>
                <c:pt idx="0">
                  <c:v>829.14231137851482</c:v>
                </c:pt>
                <c:pt idx="1">
                  <c:v>544.02250884535454</c:v>
                </c:pt>
                <c:pt idx="2">
                  <c:v>452.79553988134319</c:v>
                </c:pt>
                <c:pt idx="3">
                  <c:v>606.75881226842466</c:v>
                </c:pt>
                <c:pt idx="4">
                  <c:v>1914.7716616667501</c:v>
                </c:pt>
                <c:pt idx="5">
                  <c:v>3039.477984642062</c:v>
                </c:pt>
                <c:pt idx="6">
                  <c:v>1673.204921419368</c:v>
                </c:pt>
                <c:pt idx="7">
                  <c:v>1770.5421079308132</c:v>
                </c:pt>
                <c:pt idx="8">
                  <c:v>3284.5971769519056</c:v>
                </c:pt>
                <c:pt idx="9">
                  <c:v>5197.237367381179</c:v>
                </c:pt>
                <c:pt idx="10">
                  <c:v>5583.7441517769903</c:v>
                </c:pt>
                <c:pt idx="11">
                  <c:v>2375.1694489617607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45504"/>
        <c:axId val="-1570337344"/>
      </c:lineChart>
      <c:catAx>
        <c:axId val="-1570345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37344"/>
        <c:crosses val="autoZero"/>
        <c:auto val="1"/>
        <c:lblAlgn val="ctr"/>
        <c:lblOffset val="100"/>
        <c:tickMarkSkip val="1"/>
        <c:noMultiLvlLbl val="0"/>
      </c:catAx>
      <c:valAx>
        <c:axId val="-157033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550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</a:t>
            </a:r>
            <a:r>
              <a:rPr lang="es-CO" b="1"/>
              <a:t>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CANOAS'!$C$166:$N$166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CANOAS'!$C$167:$N$167</c:f>
              <c:numCache>
                <c:formatCode>General</c:formatCode>
                <c:ptCount val="12"/>
                <c:pt idx="0">
                  <c:v>285.69618750000001</c:v>
                </c:pt>
                <c:pt idx="1">
                  <c:v>187.45293125000001</c:v>
                </c:pt>
                <c:pt idx="2">
                  <c:v>156.01900624999999</c:v>
                </c:pt>
                <c:pt idx="3">
                  <c:v>209.06987499999997</c:v>
                </c:pt>
                <c:pt idx="4">
                  <c:v>659.76968749999992</c:v>
                </c:pt>
                <c:pt idx="5">
                  <c:v>1047.307875</c:v>
                </c:pt>
                <c:pt idx="6">
                  <c:v>576.53343749999999</c:v>
                </c:pt>
                <c:pt idx="7">
                  <c:v>610.07275000000004</c:v>
                </c:pt>
                <c:pt idx="8">
                  <c:v>1131.7681874999998</c:v>
                </c:pt>
                <c:pt idx="9">
                  <c:v>1790.8034375000002</c:v>
                </c:pt>
                <c:pt idx="10">
                  <c:v>1923.9814375000001</c:v>
                </c:pt>
                <c:pt idx="11">
                  <c:v>818.40818749999994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CANOAS'!$C$169:$N$169</c:f>
              <c:numCache>
                <c:formatCode>General</c:formatCode>
                <c:ptCount val="12"/>
                <c:pt idx="0">
                  <c:v>-8.8990763341306529</c:v>
                </c:pt>
                <c:pt idx="1">
                  <c:v>-5.8389226641335394</c:v>
                </c:pt>
                <c:pt idx="2">
                  <c:v>-4.859795499350013</c:v>
                </c:pt>
                <c:pt idx="3">
                  <c:v>-6.5122632299465097</c:v>
                </c:pt>
                <c:pt idx="4">
                  <c:v>-20.550994619093494</c:v>
                </c:pt>
                <c:pt idx="5">
                  <c:v>-32.622320957507227</c:v>
                </c:pt>
                <c:pt idx="6">
                  <c:v>-17.958290288669826</c:v>
                </c:pt>
                <c:pt idx="7">
                  <c:v>-19.002997621811129</c:v>
                </c:pt>
                <c:pt idx="8">
                  <c:v>-35.25315329279006</c:v>
                </c:pt>
                <c:pt idx="9">
                  <c:v>-55.781271108968063</c:v>
                </c:pt>
                <c:pt idx="10">
                  <c:v>-59.929598037645931</c:v>
                </c:pt>
                <c:pt idx="11">
                  <c:v>-25.492384048842133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CANOAS'!$C$171:$N$171</c:f>
              <c:numCache>
                <c:formatCode>General</c:formatCode>
                <c:ptCount val="12"/>
                <c:pt idx="0">
                  <c:v>17.854766647047935</c:v>
                </c:pt>
                <c:pt idx="1">
                  <c:v>11.714991278187322</c:v>
                </c:pt>
                <c:pt idx="2">
                  <c:v>9.7505079555815346</c:v>
                </c:pt>
                <c:pt idx="3">
                  <c:v>13.065956055337562</c:v>
                </c:pt>
                <c:pt idx="4">
                  <c:v>41.232730174630838</c:v>
                </c:pt>
                <c:pt idx="5">
                  <c:v>65.452177991491922</c:v>
                </c:pt>
                <c:pt idx="6">
                  <c:v>36.030827295456632</c:v>
                </c:pt>
                <c:pt idx="7">
                  <c:v>38.126888161476828</c:v>
                </c:pt>
                <c:pt idx="8">
                  <c:v>70.730579442418687</c:v>
                </c:pt>
                <c:pt idx="9">
                  <c:v>111.91741047399799</c:v>
                </c:pt>
                <c:pt idx="10">
                  <c:v>120.24045508067672</c:v>
                </c:pt>
                <c:pt idx="11">
                  <c:v>51.146945073762851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CANOAS'!$C$176:$N$176</c:f>
              <c:numCache>
                <c:formatCode>General</c:formatCode>
                <c:ptCount val="12"/>
                <c:pt idx="0">
                  <c:v>1555.9163590963506</c:v>
                </c:pt>
                <c:pt idx="1">
                  <c:v>1020.8784542931239</c:v>
                </c:pt>
                <c:pt idx="2">
                  <c:v>849.68765694267722</c:v>
                </c:pt>
                <c:pt idx="3">
                  <c:v>1138.6054590130962</c:v>
                </c:pt>
                <c:pt idx="4">
                  <c:v>3593.1401780331316</c:v>
                </c:pt>
                <c:pt idx="5">
                  <c:v>5703.6933883583442</c:v>
                </c:pt>
                <c:pt idx="6">
                  <c:v>3139.8312130864661</c:v>
                </c:pt>
                <c:pt idx="7">
                  <c:v>3322.4880607267405</c:v>
                </c:pt>
                <c:pt idx="8">
                  <c:v>6163.6686616130492</c:v>
                </c:pt>
                <c:pt idx="9">
                  <c:v>9752.8090546613585</c:v>
                </c:pt>
                <c:pt idx="10">
                  <c:v>10478.103398576024</c:v>
                </c:pt>
                <c:pt idx="11">
                  <c:v>4457.0937347550125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41152"/>
        <c:axId val="-1570321024"/>
      </c:lineChart>
      <c:catAx>
        <c:axId val="-1570341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21024"/>
        <c:crosses val="autoZero"/>
        <c:auto val="1"/>
        <c:lblAlgn val="ctr"/>
        <c:lblOffset val="100"/>
        <c:tickMarkSkip val="1"/>
        <c:noMultiLvlLbl val="0"/>
      </c:catAx>
      <c:valAx>
        <c:axId val="-157032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4115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</a:t>
            </a:r>
            <a:r>
              <a:rPr lang="es-CO" b="1"/>
              <a:t>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CANOAS'!$C$199:$N$199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CANOAS'!$C$200:$N$200</c:f>
              <c:numCache>
                <c:formatCode>General</c:formatCode>
                <c:ptCount val="12"/>
                <c:pt idx="0">
                  <c:v>0.54876785714285714</c:v>
                </c:pt>
                <c:pt idx="1">
                  <c:v>0.36006130952380955</c:v>
                </c:pt>
                <c:pt idx="2">
                  <c:v>0.2996827380952381</c:v>
                </c:pt>
                <c:pt idx="3">
                  <c:v>0.40158333333333329</c:v>
                </c:pt>
                <c:pt idx="4">
                  <c:v>1.2672916666666667</c:v>
                </c:pt>
                <c:pt idx="5">
                  <c:v>2.0116785714285714</c:v>
                </c:pt>
                <c:pt idx="6">
                  <c:v>1.1074107142857144</c:v>
                </c:pt>
                <c:pt idx="7">
                  <c:v>1.1718333333333335</c:v>
                </c:pt>
                <c:pt idx="8">
                  <c:v>2.1739107142857139</c:v>
                </c:pt>
                <c:pt idx="9">
                  <c:v>3.4397916666666668</c:v>
                </c:pt>
                <c:pt idx="10">
                  <c:v>3.6956011904761907</c:v>
                </c:pt>
                <c:pt idx="11">
                  <c:v>1.5720059523809524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CANOAS'!$C$202:$N$202</c:f>
              <c:numCache>
                <c:formatCode>General</c:formatCode>
                <c:ptCount val="12"/>
                <c:pt idx="0">
                  <c:v>0.54917270079642</c:v>
                </c:pt>
                <c:pt idx="1">
                  <c:v>0.36032693830318668</c:v>
                </c:pt>
                <c:pt idx="2">
                  <c:v>0.29990382366543145</c:v>
                </c:pt>
                <c:pt idx="3">
                  <c:v>0.4018795942417675</c:v>
                </c:pt>
                <c:pt idx="4">
                  <c:v>1.2682265883859056</c:v>
                </c:pt>
                <c:pt idx="5">
                  <c:v>2.0131626512485732</c:v>
                </c:pt>
                <c:pt idx="6">
                  <c:v>1.1082276866971459</c:v>
                </c:pt>
                <c:pt idx="7">
                  <c:v>1.1726978323776169</c:v>
                </c:pt>
                <c:pt idx="8">
                  <c:v>2.1755144779621678</c:v>
                </c:pt>
                <c:pt idx="9">
                  <c:v>3.442329311333173</c:v>
                </c:pt>
                <c:pt idx="10">
                  <c:v>3.6983275540351888</c:v>
                </c:pt>
                <c:pt idx="11">
                  <c:v>1.5731656716044835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CANOAS'!$C$204:$N$204</c:f>
              <c:numCache>
                <c:formatCode>General</c:formatCode>
                <c:ptCount val="12"/>
                <c:pt idx="0">
                  <c:v>0.54836390737775798</c:v>
                </c:pt>
                <c:pt idx="1">
                  <c:v>0.35979626724862834</c:v>
                </c:pt>
                <c:pt idx="2">
                  <c:v>0.29946214067853055</c:v>
                </c:pt>
                <c:pt idx="3">
                  <c:v>0.40128772656435757</c:v>
                </c:pt>
                <c:pt idx="4">
                  <c:v>1.2663588092399809</c:v>
                </c:pt>
                <c:pt idx="5">
                  <c:v>2.0101977684336321</c:v>
                </c:pt>
                <c:pt idx="6">
                  <c:v>1.1065955457366068</c:v>
                </c:pt>
                <c:pt idx="7">
                  <c:v>1.1709707430894369</c:v>
                </c:pt>
                <c:pt idx="8">
                  <c:v>2.1723104916944087</c:v>
                </c:pt>
                <c:pt idx="9">
                  <c:v>3.4372596250799488</c:v>
                </c:pt>
                <c:pt idx="10">
                  <c:v>3.6928808466853473</c:v>
                </c:pt>
                <c:pt idx="11">
                  <c:v>1.5708487937993529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CANOAS'!$C$209:$N$209</c:f>
              <c:numCache>
                <c:formatCode>General</c:formatCode>
                <c:ptCount val="12"/>
                <c:pt idx="0">
                  <c:v>1.5516744546308634</c:v>
                </c:pt>
                <c:pt idx="1">
                  <c:v>1.0180952270015871</c:v>
                </c:pt>
                <c:pt idx="2">
                  <c:v>0.84737114818873116</c:v>
                </c:pt>
                <c:pt idx="3">
                  <c:v>1.1355012718549762</c:v>
                </c:pt>
                <c:pt idx="4">
                  <c:v>3.58334417757513</c:v>
                </c:pt>
                <c:pt idx="5">
                  <c:v>5.6881433735311342</c:v>
                </c:pt>
                <c:pt idx="6">
                  <c:v>3.1312710716843903</c:v>
                </c:pt>
                <c:pt idx="7">
                  <c:v>3.3134299408227181</c:v>
                </c:pt>
                <c:pt idx="8">
                  <c:v>6.1468646133320322</c:v>
                </c:pt>
                <c:pt idx="9">
                  <c:v>9.7262199105610687</c:v>
                </c:pt>
                <c:pt idx="10">
                  <c:v>10.449536879986253</c:v>
                </c:pt>
                <c:pt idx="11">
                  <c:v>4.4449423323315997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30816"/>
        <c:axId val="-1570321568"/>
      </c:lineChart>
      <c:catAx>
        <c:axId val="-157033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21568"/>
        <c:crosses val="autoZero"/>
        <c:auto val="1"/>
        <c:lblAlgn val="ctr"/>
        <c:lblOffset val="100"/>
        <c:tickMarkSkip val="1"/>
        <c:noMultiLvlLbl val="0"/>
      </c:catAx>
      <c:valAx>
        <c:axId val="-157032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3081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CANOAS'!$C$232:$N$232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CANOAS'!$C$233:$N$233</c:f>
              <c:numCache>
                <c:formatCode>General</c:formatCode>
                <c:ptCount val="12"/>
                <c:pt idx="0">
                  <c:v>0.43183630952380953</c:v>
                </c:pt>
                <c:pt idx="1">
                  <c:v>0.28333938492063493</c:v>
                </c:pt>
                <c:pt idx="2">
                  <c:v>0.23582628968253969</c:v>
                </c:pt>
                <c:pt idx="3">
                  <c:v>0.31601388888888887</c:v>
                </c:pt>
                <c:pt idx="4">
                  <c:v>0.99725694444444446</c:v>
                </c:pt>
                <c:pt idx="5">
                  <c:v>1.583029761904762</c:v>
                </c:pt>
                <c:pt idx="6">
                  <c:v>0.87144345238095244</c:v>
                </c:pt>
                <c:pt idx="7">
                  <c:v>0.92213888888888895</c:v>
                </c:pt>
                <c:pt idx="8">
                  <c:v>1.7106934523809523</c:v>
                </c:pt>
                <c:pt idx="9">
                  <c:v>2.7068402777777778</c:v>
                </c:pt>
                <c:pt idx="10">
                  <c:v>2.9081418650793651</c:v>
                </c:pt>
                <c:pt idx="11">
                  <c:v>1.2370426587301588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CANOAS'!$C$235:$N$235</c:f>
              <c:numCache>
                <c:formatCode>General</c:formatCode>
                <c:ptCount val="12"/>
                <c:pt idx="0">
                  <c:v>0.43203352111528487</c:v>
                </c:pt>
                <c:pt idx="1">
                  <c:v>0.28346878073519594</c:v>
                </c:pt>
                <c:pt idx="2">
                  <c:v>0.23593398715233169</c:v>
                </c:pt>
                <c:pt idx="3">
                  <c:v>0.31615820654023413</c:v>
                </c:pt>
                <c:pt idx="4">
                  <c:v>0.99771237309827998</c:v>
                </c:pt>
                <c:pt idx="5">
                  <c:v>1.5837527020832809</c:v>
                </c:pt>
                <c:pt idx="6">
                  <c:v>0.87184142435860834</c:v>
                </c:pt>
                <c:pt idx="7">
                  <c:v>0.92256001252724085</c:v>
                </c:pt>
                <c:pt idx="8">
                  <c:v>1.7114746941867711</c:v>
                </c:pt>
                <c:pt idx="9">
                  <c:v>2.7080764412667602</c:v>
                </c:pt>
                <c:pt idx="10">
                  <c:v>2.9094699592502349</c:v>
                </c:pt>
                <c:pt idx="11">
                  <c:v>1.2376075930491837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CANOAS'!$C$237:$N$237</c:f>
              <c:numCache>
                <c:formatCode>General</c:formatCode>
                <c:ptCount val="12"/>
                <c:pt idx="0">
                  <c:v>0.43163936772666217</c:v>
                </c:pt>
                <c:pt idx="1">
                  <c:v>0.28321016612536865</c:v>
                </c:pt>
                <c:pt idx="2">
                  <c:v>0.23571873954773076</c:v>
                </c:pt>
                <c:pt idx="3">
                  <c:v>0.3158697686705822</c:v>
                </c:pt>
                <c:pt idx="4">
                  <c:v>0.99680213883749313</c:v>
                </c:pt>
                <c:pt idx="5">
                  <c:v>1.5823078107409261</c:v>
                </c:pt>
                <c:pt idx="6">
                  <c:v>0.87104602484686322</c:v>
                </c:pt>
                <c:pt idx="7">
                  <c:v>0.92171834136661712</c:v>
                </c:pt>
                <c:pt idx="8">
                  <c:v>1.7099132793490652</c:v>
                </c:pt>
                <c:pt idx="9">
                  <c:v>2.7056058054160532</c:v>
                </c:pt>
                <c:pt idx="10">
                  <c:v>2.9068155878010611</c:v>
                </c:pt>
                <c:pt idx="11">
                  <c:v>1.2364784972666938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CANOAS'!$C$242:$N$242</c:f>
              <c:numCache>
                <c:formatCode>General</c:formatCode>
                <c:ptCount val="12"/>
                <c:pt idx="0">
                  <c:v>0.54392844965590281</c:v>
                </c:pt>
                <c:pt idx="1">
                  <c:v>0.35688604447431427</c:v>
                </c:pt>
                <c:pt idx="2">
                  <c:v>0.29703993227566999</c:v>
                </c:pt>
                <c:pt idx="3">
                  <c:v>0.39804189889129471</c:v>
                </c:pt>
                <c:pt idx="4">
                  <c:v>1.2561158284684302</c:v>
                </c:pt>
                <c:pt idx="5">
                  <c:v>1.9939382241884767</c:v>
                </c:pt>
                <c:pt idx="6">
                  <c:v>1.0976448148583129</c:v>
                </c:pt>
                <c:pt idx="7">
                  <c:v>1.1614993115188601</c:v>
                </c:pt>
                <c:pt idx="8">
                  <c:v>2.1547396938810954</c:v>
                </c:pt>
                <c:pt idx="9">
                  <c:v>3.4094572487000252</c:v>
                </c:pt>
                <c:pt idx="10">
                  <c:v>3.6630108704762128</c:v>
                </c:pt>
                <c:pt idx="11">
                  <c:v>1.5581429367606539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35712"/>
        <c:axId val="-1570320480"/>
      </c:lineChart>
      <c:catAx>
        <c:axId val="-157033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20480"/>
        <c:crosses val="autoZero"/>
        <c:auto val="1"/>
        <c:lblAlgn val="ctr"/>
        <c:lblOffset val="100"/>
        <c:tickMarkSkip val="1"/>
        <c:noMultiLvlLbl val="0"/>
      </c:catAx>
      <c:valAx>
        <c:axId val="-15703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3571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CANOAS'!$C$265:$N$265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CANOAS'!$C$266:$N$266</c:f>
              <c:numCache>
                <c:formatCode>General</c:formatCode>
                <c:ptCount val="12"/>
                <c:pt idx="0">
                  <c:v>4.3461488095238092</c:v>
                </c:pt>
                <c:pt idx="1">
                  <c:v>2.8516248015873016</c:v>
                </c:pt>
                <c:pt idx="2">
                  <c:v>2.3734367063492066</c:v>
                </c:pt>
                <c:pt idx="3">
                  <c:v>3.1804722222222219</c:v>
                </c:pt>
                <c:pt idx="4">
                  <c:v>10.036736111111111</c:v>
                </c:pt>
                <c:pt idx="5">
                  <c:v>15.932154761904762</c:v>
                </c:pt>
                <c:pt idx="6">
                  <c:v>8.7705059523809528</c:v>
                </c:pt>
                <c:pt idx="7">
                  <c:v>9.2807222222222236</c:v>
                </c:pt>
                <c:pt idx="8">
                  <c:v>17.217005952380951</c:v>
                </c:pt>
                <c:pt idx="9">
                  <c:v>27.242569444444449</c:v>
                </c:pt>
                <c:pt idx="10">
                  <c:v>29.2685376984127</c:v>
                </c:pt>
                <c:pt idx="11">
                  <c:v>12.450021825396826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CANOAS'!$C$268:$N$268</c:f>
              <c:numCache>
                <c:formatCode>General</c:formatCode>
                <c:ptCount val="12"/>
                <c:pt idx="0">
                  <c:v>4.5588922000139336</c:v>
                </c:pt>
                <c:pt idx="1">
                  <c:v>2.9912114460588421</c:v>
                </c:pt>
                <c:pt idx="2">
                  <c:v>2.4896161088850728</c:v>
                </c:pt>
                <c:pt idx="3">
                  <c:v>3.3361559030093391</c:v>
                </c:pt>
                <c:pt idx="4">
                  <c:v>10.52803297261144</c:v>
                </c:pt>
                <c:pt idx="5">
                  <c:v>16.712031560976527</c:v>
                </c:pt>
                <c:pt idx="6">
                  <c:v>9.1998210205936708</c:v>
                </c:pt>
                <c:pt idx="7">
                  <c:v>9.7350123071420072</c:v>
                </c:pt>
                <c:pt idx="8">
                  <c:v>18.059776041700438</c:v>
                </c:pt>
                <c:pt idx="9">
                  <c:v>28.576089497088194</c:v>
                </c:pt>
                <c:pt idx="10">
                  <c:v>30.701228620316627</c:v>
                </c:pt>
                <c:pt idx="11">
                  <c:v>13.05944869292766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CANOAS'!$C$270:$N$270</c:f>
              <c:numCache>
                <c:formatCode>General</c:formatCode>
                <c:ptCount val="12"/>
                <c:pt idx="0">
                  <c:v>4.1604412842940324</c:v>
                </c:pt>
                <c:pt idx="1">
                  <c:v>2.7297771134395377</c:v>
                </c:pt>
                <c:pt idx="2">
                  <c:v>2.272021619949089</c:v>
                </c:pt>
                <c:pt idx="3">
                  <c:v>3.0445731420626418</c:v>
                </c:pt>
                <c:pt idx="4">
                  <c:v>9.6078742597878453</c:v>
                </c:pt>
                <c:pt idx="5">
                  <c:v>15.251386301807942</c:v>
                </c:pt>
                <c:pt idx="6">
                  <c:v>8.3957491212617352</c:v>
                </c:pt>
                <c:pt idx="7">
                  <c:v>8.8841642506090217</c:v>
                </c:pt>
                <c:pt idx="8">
                  <c:v>16.481336810018259</c:v>
                </c:pt>
                <c:pt idx="9">
                  <c:v>26.078515847995583</c:v>
                </c:pt>
                <c:pt idx="10">
                  <c:v>28.017916069637359</c:v>
                </c:pt>
                <c:pt idx="11">
                  <c:v>11.918042170861138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CANOAS'!$C$275:$N$275</c:f>
              <c:numCache>
                <c:formatCode>General</c:formatCode>
                <c:ptCount val="12"/>
                <c:pt idx="0">
                  <c:v>4.5661787164447754</c:v>
                </c:pt>
                <c:pt idx="1">
                  <c:v>2.9959923249201066</c:v>
                </c:pt>
                <c:pt idx="2">
                  <c:v>2.4935952836248974</c:v>
                </c:pt>
                <c:pt idx="3">
                  <c:v>3.3414881095491324</c:v>
                </c:pt>
                <c:pt idx="4">
                  <c:v>10.544860017839476</c:v>
                </c:pt>
                <c:pt idx="5">
                  <c:v>16.738742544088044</c:v>
                </c:pt>
                <c:pt idx="6">
                  <c:v>9.2145251732882993</c:v>
                </c:pt>
                <c:pt idx="7">
                  <c:v>9.7505718606515686</c:v>
                </c:pt>
                <c:pt idx="8">
                  <c:v>18.088641136353207</c:v>
                </c:pt>
                <c:pt idx="9">
                  <c:v>28.621762905564296</c:v>
                </c:pt>
                <c:pt idx="10">
                  <c:v>30.75029865684618</c:v>
                </c:pt>
                <c:pt idx="11">
                  <c:v>13.080321721572307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28096"/>
        <c:axId val="-1570325376"/>
      </c:lineChart>
      <c:catAx>
        <c:axId val="-157032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25376"/>
        <c:crosses val="autoZero"/>
        <c:auto val="1"/>
        <c:lblAlgn val="ctr"/>
        <c:lblOffset val="100"/>
        <c:tickMarkSkip val="1"/>
        <c:noMultiLvlLbl val="0"/>
      </c:catAx>
      <c:valAx>
        <c:axId val="-157032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280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 CANOAS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CANOAS'!$C$298:$N$298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CANOAS'!$C$299:$N$299</c:f>
              <c:numCache>
                <c:formatCode>General</c:formatCode>
                <c:ptCount val="12"/>
                <c:pt idx="0">
                  <c:v>0.1227202380952381</c:v>
                </c:pt>
                <c:pt idx="1">
                  <c:v>8.0520039682539693E-2</c:v>
                </c:pt>
                <c:pt idx="2">
                  <c:v>6.7017658730158733E-2</c:v>
                </c:pt>
                <c:pt idx="3">
                  <c:v>8.9805555555555555E-2</c:v>
                </c:pt>
                <c:pt idx="4">
                  <c:v>0.28340277777777778</c:v>
                </c:pt>
                <c:pt idx="5">
                  <c:v>0.44986904761904767</c:v>
                </c:pt>
                <c:pt idx="6">
                  <c:v>0.24764880952380955</c:v>
                </c:pt>
                <c:pt idx="7">
                  <c:v>0.2620555555555556</c:v>
                </c:pt>
                <c:pt idx="8">
                  <c:v>0.48614880952380951</c:v>
                </c:pt>
                <c:pt idx="9">
                  <c:v>0.76923611111111123</c:v>
                </c:pt>
                <c:pt idx="10">
                  <c:v>0.82644246031746038</c:v>
                </c:pt>
                <c:pt idx="11">
                  <c:v>0.35154563492063495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CANOAS'!$C$301:$N$301</c:f>
              <c:numCache>
                <c:formatCode>General</c:formatCode>
                <c:ptCount val="12"/>
                <c:pt idx="0">
                  <c:v>0.12272476190998065</c:v>
                </c:pt>
                <c:pt idx="1">
                  <c:v>8.0523007878725086E-2</c:v>
                </c:pt>
                <c:pt idx="2">
                  <c:v>6.7020129190429018E-2</c:v>
                </c:pt>
                <c:pt idx="3">
                  <c:v>8.9808866042093802E-2</c:v>
                </c:pt>
                <c:pt idx="4">
                  <c:v>0.28341322480496817</c:v>
                </c:pt>
                <c:pt idx="5">
                  <c:v>0.44988563106332241</c:v>
                </c:pt>
                <c:pt idx="6">
                  <c:v>0.24765793855870133</c:v>
                </c:pt>
                <c:pt idx="7">
                  <c:v>0.26206521566381474</c:v>
                </c:pt>
                <c:pt idx="8">
                  <c:v>0.48616673034262253</c:v>
                </c:pt>
                <c:pt idx="9">
                  <c:v>0.76926446732777076</c:v>
                </c:pt>
                <c:pt idx="10">
                  <c:v>0.82647292532179772</c:v>
                </c:pt>
                <c:pt idx="11">
                  <c:v>0.35155859388608851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CANOAS'!$C$303:$N$303</c:f>
              <c:numCache>
                <c:formatCode>General</c:formatCode>
                <c:ptCount val="12"/>
                <c:pt idx="0">
                  <c:v>0.12271571478071834</c:v>
                </c:pt>
                <c:pt idx="1">
                  <c:v>8.051707181456387E-2</c:v>
                </c:pt>
                <c:pt idx="2">
                  <c:v>6.7015188543060669E-2</c:v>
                </c:pt>
                <c:pt idx="3">
                  <c:v>8.9802245435075798E-2</c:v>
                </c:pt>
                <c:pt idx="4">
                  <c:v>0.28339233190577201</c:v>
                </c:pt>
                <c:pt idx="5">
                  <c:v>0.44985246600849449</c:v>
                </c:pt>
                <c:pt idx="6">
                  <c:v>0.24763968149836479</c:v>
                </c:pt>
                <c:pt idx="7">
                  <c:v>0.26204589651546711</c:v>
                </c:pt>
                <c:pt idx="8">
                  <c:v>0.48613089068659887</c:v>
                </c:pt>
                <c:pt idx="9">
                  <c:v>0.76920775802995267</c:v>
                </c:pt>
                <c:pt idx="10">
                  <c:v>0.82641199868180426</c:v>
                </c:pt>
                <c:pt idx="11">
                  <c:v>0.3515326773881246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CANOAS'!$C$308:$N$308</c:f>
              <c:numCache>
                <c:formatCode>General</c:formatCode>
                <c:ptCount val="12"/>
                <c:pt idx="0">
                  <c:v>0.20254111783949885</c:v>
                </c:pt>
                <c:pt idx="1">
                  <c:v>0.13289265975124617</c:v>
                </c:pt>
                <c:pt idx="2">
                  <c:v>0.11060793007636044</c:v>
                </c:pt>
                <c:pt idx="3">
                  <c:v>0.14821775032984749</c:v>
                </c:pt>
                <c:pt idx="4">
                  <c:v>0.46773634325402691</c:v>
                </c:pt>
                <c:pt idx="5">
                  <c:v>0.74247720832680042</c:v>
                </c:pt>
                <c:pt idx="6">
                  <c:v>0.40872693445760055</c:v>
                </c:pt>
                <c:pt idx="7">
                  <c:v>0.43250425506086648</c:v>
                </c:pt>
                <c:pt idx="8">
                  <c:v>0.80235440254670365</c:v>
                </c:pt>
                <c:pt idx="9">
                  <c:v>1.2695700745466447</c:v>
                </c:pt>
                <c:pt idx="10">
                  <c:v>1.3639851286209268</c:v>
                </c:pt>
                <c:pt idx="11">
                  <c:v>0.58020133413662789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27008"/>
        <c:axId val="-1570326464"/>
      </c:lineChart>
      <c:catAx>
        <c:axId val="-157032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26464"/>
        <c:crosses val="autoZero"/>
        <c:auto val="1"/>
        <c:lblAlgn val="ctr"/>
        <c:lblOffset val="100"/>
        <c:tickMarkSkip val="1"/>
        <c:noMultiLvlLbl val="0"/>
      </c:catAx>
      <c:valAx>
        <c:axId val="-15703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270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GRACIAS A DIOS A RIONUEVO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'GRACIAS A DIOS HDA'!$C$97:$N$97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xVal>
          <c:yVal>
            <c:numRef>
              <c:f>'GRACIAS A DIOS HDA'!$C$107:$N$107</c:f>
              <c:numCache>
                <c:formatCode>General</c:formatCode>
                <c:ptCount val="12"/>
                <c:pt idx="0">
                  <c:v>1191.6416775796722</c:v>
                </c:pt>
                <c:pt idx="1">
                  <c:v>842.04333052948436</c:v>
                </c:pt>
                <c:pt idx="2">
                  <c:v>592.06171677854377</c:v>
                </c:pt>
                <c:pt idx="3">
                  <c:v>561.98874068820498</c:v>
                </c:pt>
                <c:pt idx="4">
                  <c:v>1154.9902379695718</c:v>
                </c:pt>
                <c:pt idx="5">
                  <c:v>1219.8350926643648</c:v>
                </c:pt>
                <c:pt idx="6">
                  <c:v>831.70574499843042</c:v>
                </c:pt>
                <c:pt idx="7">
                  <c:v>1004.6253575178781</c:v>
                </c:pt>
                <c:pt idx="8">
                  <c:v>2541.1664796336227</c:v>
                </c:pt>
                <c:pt idx="9">
                  <c:v>3743.1457427443488</c:v>
                </c:pt>
                <c:pt idx="10">
                  <c:v>5259.0116937979856</c:v>
                </c:pt>
                <c:pt idx="11">
                  <c:v>2948.0914373560186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061504"/>
        <c:axId val="-1393058784"/>
      </c:scatterChart>
      <c:valAx>
        <c:axId val="-139306150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058784"/>
        <c:crosses val="autoZero"/>
        <c:crossBetween val="midCat"/>
      </c:valAx>
      <c:valAx>
        <c:axId val="-139305878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0615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</a:t>
            </a:r>
            <a:r>
              <a:rPr lang="es-CO" b="1"/>
              <a:t>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CANOAS'!$C$331:$N$331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CANOAS'!$C$332:$N$332</c:f>
              <c:numCache>
                <c:formatCode>General</c:formatCode>
                <c:ptCount val="12"/>
                <c:pt idx="0">
                  <c:v>298.04577976190478</c:v>
                </c:pt>
                <c:pt idx="1">
                  <c:v>195.55582996031748</c:v>
                </c:pt>
                <c:pt idx="2">
                  <c:v>162.76313234126985</c:v>
                </c:pt>
                <c:pt idx="3">
                  <c:v>218.10719444444442</c:v>
                </c:pt>
                <c:pt idx="4">
                  <c:v>688.28909722222227</c:v>
                </c:pt>
                <c:pt idx="5">
                  <c:v>1092.5791309523811</c:v>
                </c:pt>
                <c:pt idx="6">
                  <c:v>601.45485119047623</c:v>
                </c:pt>
                <c:pt idx="7">
                  <c:v>636.44394444444447</c:v>
                </c:pt>
                <c:pt idx="8">
                  <c:v>1180.6903511904761</c:v>
                </c:pt>
                <c:pt idx="9">
                  <c:v>1868.2132638888891</c:v>
                </c:pt>
                <c:pt idx="10">
                  <c:v>2007.1480575396827</c:v>
                </c:pt>
                <c:pt idx="11">
                  <c:v>853.78495436507944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CANOAS'!$C$334:$N$334</c:f>
              <c:numCache>
                <c:formatCode>General</c:formatCode>
                <c:ptCount val="12"/>
                <c:pt idx="0">
                  <c:v>5.0270191812303056</c:v>
                </c:pt>
                <c:pt idx="1">
                  <c:v>3.2983621140257458</c:v>
                </c:pt>
                <c:pt idx="2">
                  <c:v>2.7452607748055473</c:v>
                </c:pt>
                <c:pt idx="3">
                  <c:v>3.6787269758103518</c:v>
                </c:pt>
                <c:pt idx="4">
                  <c:v>11.609097423663815</c:v>
                </c:pt>
                <c:pt idx="5">
                  <c:v>18.428096021682304</c:v>
                </c:pt>
                <c:pt idx="6">
                  <c:v>10.144498861865785</c:v>
                </c:pt>
                <c:pt idx="7">
                  <c:v>10.734645929413816</c:v>
                </c:pt>
                <c:pt idx="8">
                  <c:v>19.914232797624422</c:v>
                </c:pt>
                <c:pt idx="9">
                  <c:v>31.510407292801791</c:v>
                </c:pt>
                <c:pt idx="10">
                  <c:v>33.853764991678638</c:v>
                </c:pt>
                <c:pt idx="11">
                  <c:v>14.400449976737713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CANOAS'!$C$336:$N$336</c:f>
              <c:numCache>
                <c:formatCode>General</c:formatCode>
                <c:ptCount val="12"/>
                <c:pt idx="0">
                  <c:v>17.874486898342401</c:v>
                </c:pt>
                <c:pt idx="1">
                  <c:v>11.727930263976672</c:v>
                </c:pt>
                <c:pt idx="2">
                  <c:v>9.7612772067811591</c:v>
                </c:pt>
                <c:pt idx="3">
                  <c:v>13.08038715611346</c:v>
                </c:pt>
                <c:pt idx="4">
                  <c:v>41.278270943472805</c:v>
                </c:pt>
                <c:pt idx="5">
                  <c:v>65.52446868132715</c:v>
                </c:pt>
                <c:pt idx="6">
                  <c:v>36.070622661179392</c:v>
                </c:pt>
                <c:pt idx="7">
                  <c:v>38.168998586691743</c:v>
                </c:pt>
                <c:pt idx="8">
                  <c:v>70.808700026595474</c:v>
                </c:pt>
                <c:pt idx="9">
                  <c:v>112.04102113228335</c:v>
                </c:pt>
                <c:pt idx="10">
                  <c:v>120.37325838395282</c:v>
                </c:pt>
                <c:pt idx="11">
                  <c:v>51.203435905020257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CANOAS'!$C$341:$N$341</c:f>
              <c:numCache>
                <c:formatCode>General</c:formatCode>
                <c:ptCount val="12"/>
                <c:pt idx="0">
                  <c:v>2016.2209726077754</c:v>
                </c:pt>
                <c:pt idx="1">
                  <c:v>1322.8966570058044</c:v>
                </c:pt>
                <c:pt idx="2">
                  <c:v>1101.0605191456173</c:v>
                </c:pt>
                <c:pt idx="3">
                  <c:v>1475.4521941791261</c:v>
                </c:pt>
                <c:pt idx="4">
                  <c:v>4656.1401209751111</c:v>
                </c:pt>
                <c:pt idx="5">
                  <c:v>7391.0825371174496</c:v>
                </c:pt>
                <c:pt idx="6">
                  <c:v>4068.7235565478245</c:v>
                </c:pt>
                <c:pt idx="7">
                  <c:v>4305.4178780964667</c:v>
                </c:pt>
                <c:pt idx="8">
                  <c:v>7987.137580433372</c:v>
                </c:pt>
                <c:pt idx="9">
                  <c:v>12638.094614075302</c:v>
                </c:pt>
                <c:pt idx="10">
                  <c:v>13577.96111715896</c:v>
                </c:pt>
                <c:pt idx="11">
                  <c:v>5775.6869849424102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23200"/>
        <c:axId val="-1570319936"/>
      </c:lineChart>
      <c:catAx>
        <c:axId val="-1570323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19936"/>
        <c:crosses val="autoZero"/>
        <c:auto val="1"/>
        <c:lblAlgn val="ctr"/>
        <c:lblOffset val="100"/>
        <c:tickMarkSkip val="1"/>
        <c:noMultiLvlLbl val="0"/>
      </c:catAx>
      <c:valAx>
        <c:axId val="-157031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232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 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CANOAS'!$C$364:$N$364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CANOAS'!$C$365:$N$365</c:f>
              <c:numCache>
                <c:formatCode>General</c:formatCode>
                <c:ptCount val="12"/>
                <c:pt idx="0">
                  <c:v>1.1079553571428571</c:v>
                </c:pt>
                <c:pt idx="1">
                  <c:v>0.72695922619047615</c:v>
                </c:pt>
                <c:pt idx="2">
                  <c:v>0.6050556547619047</c:v>
                </c:pt>
                <c:pt idx="3">
                  <c:v>0.81079166666666658</c:v>
                </c:pt>
                <c:pt idx="4">
                  <c:v>2.5586458333333333</c:v>
                </c:pt>
                <c:pt idx="5">
                  <c:v>4.0615535714285711</c:v>
                </c:pt>
                <c:pt idx="6">
                  <c:v>2.2358482142857143</c:v>
                </c:pt>
                <c:pt idx="7">
                  <c:v>2.3659166666666667</c:v>
                </c:pt>
                <c:pt idx="8">
                  <c:v>4.3890982142857142</c:v>
                </c:pt>
                <c:pt idx="9">
                  <c:v>6.9448958333333337</c:v>
                </c:pt>
                <c:pt idx="10">
                  <c:v>7.461372023809524</c:v>
                </c:pt>
                <c:pt idx="11">
                  <c:v>3.1738601190476188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CANOAS'!$C$367:$N$367</c:f>
              <c:numCache>
                <c:formatCode>General</c:formatCode>
                <c:ptCount val="12"/>
                <c:pt idx="0">
                  <c:v>1.1112963269774585</c:v>
                </c:pt>
                <c:pt idx="1">
                  <c:v>0.72915132610680378</c:v>
                </c:pt>
                <c:pt idx="2">
                  <c:v>0.60688016211031226</c:v>
                </c:pt>
                <c:pt idx="3">
                  <c:v>0.8132365580452009</c:v>
                </c:pt>
                <c:pt idx="4">
                  <c:v>2.5663612692410034</c:v>
                </c:pt>
                <c:pt idx="5">
                  <c:v>4.0738009312849766</c:v>
                </c:pt>
                <c:pt idx="6">
                  <c:v>2.242590274234717</c:v>
                </c:pt>
                <c:pt idx="7">
                  <c:v>2.3730509398696031</c:v>
                </c:pt>
                <c:pt idx="8">
                  <c:v>4.4023332644531195</c:v>
                </c:pt>
                <c:pt idx="9">
                  <c:v>6.9658377307970092</c:v>
                </c:pt>
                <c:pt idx="10">
                  <c:v>7.483871322807067</c:v>
                </c:pt>
                <c:pt idx="11">
                  <c:v>3.1834306950176896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CANOAS'!$C$369:$N$369</c:f>
              <c:numCache>
                <c:formatCode>General</c:formatCode>
                <c:ptCount val="12"/>
                <c:pt idx="0">
                  <c:v>1.1046443220498092</c:v>
                </c:pt>
                <c:pt idx="1">
                  <c:v>0.72478676726095881</c:v>
                </c:pt>
                <c:pt idx="2">
                  <c:v>0.60324749480920603</c:v>
                </c:pt>
                <c:pt idx="3">
                  <c:v>0.8083686812601002</c:v>
                </c:pt>
                <c:pt idx="4">
                  <c:v>2.5509995269273658</c:v>
                </c:pt>
                <c:pt idx="5">
                  <c:v>4.0494159466401749</c:v>
                </c:pt>
                <c:pt idx="6">
                  <c:v>2.2291665624912604</c:v>
                </c:pt>
                <c:pt idx="7">
                  <c:v>2.3588463158081616</c:v>
                </c:pt>
                <c:pt idx="8">
                  <c:v>4.3759817487885755</c:v>
                </c:pt>
                <c:pt idx="9">
                  <c:v>6.9241415730885647</c:v>
                </c:pt>
                <c:pt idx="10">
                  <c:v>7.4390743161863329</c:v>
                </c:pt>
                <c:pt idx="11">
                  <c:v>3.1643752944408843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CANOAS'!$C$374:$N$374</c:f>
              <c:numCache>
                <c:formatCode>General</c:formatCode>
                <c:ptCount val="12"/>
                <c:pt idx="0">
                  <c:v>5.2408814259166139</c:v>
                </c:pt>
                <c:pt idx="1">
                  <c:v>3.4386828687440882</c:v>
                </c:pt>
                <c:pt idx="2">
                  <c:v>2.8620511848643169</c:v>
                </c:pt>
                <c:pt idx="3">
                  <c:v>3.8352294239355507</c:v>
                </c:pt>
                <c:pt idx="4">
                  <c:v>12.102978100124485</c:v>
                </c:pt>
                <c:pt idx="5">
                  <c:v>19.21207432739612</c:v>
                </c:pt>
                <c:pt idx="6">
                  <c:v>10.576071772093938</c:v>
                </c:pt>
                <c:pt idx="7">
                  <c:v>11.191325204270953</c:v>
                </c:pt>
                <c:pt idx="8">
                  <c:v>20.761435160250645</c:v>
                </c:pt>
                <c:pt idx="9">
                  <c:v>32.850940557480747</c:v>
                </c:pt>
                <c:pt idx="10">
                  <c:v>35.293990682329621</c:v>
                </c:pt>
                <c:pt idx="11">
                  <c:v>15.013081925312116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25920"/>
        <c:axId val="-1570324288"/>
      </c:lineChart>
      <c:catAx>
        <c:axId val="-157032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24288"/>
        <c:crosses val="autoZero"/>
        <c:auto val="1"/>
        <c:lblAlgn val="ctr"/>
        <c:lblOffset val="100"/>
        <c:tickMarkSkip val="1"/>
        <c:noMultiLvlLbl val="0"/>
      </c:catAx>
      <c:valAx>
        <c:axId val="-157032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2592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PTE CANOAS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CANOAS'!$C$397:$N$397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CANOAS'!$C$398:$N$398</c:f>
              <c:numCache>
                <c:formatCode>General</c:formatCode>
                <c:ptCount val="12"/>
                <c:pt idx="0">
                  <c:v>1.1484761904761904</c:v>
                </c:pt>
                <c:pt idx="1">
                  <c:v>0.75354603174603174</c:v>
                </c:pt>
                <c:pt idx="2">
                  <c:v>0.62718412698412696</c:v>
                </c:pt>
                <c:pt idx="3">
                  <c:v>0.84044444444444433</c:v>
                </c:pt>
                <c:pt idx="4">
                  <c:v>2.652222222222222</c:v>
                </c:pt>
                <c:pt idx="5">
                  <c:v>4.2100952380952377</c:v>
                </c:pt>
                <c:pt idx="6">
                  <c:v>2.3176190476190475</c:v>
                </c:pt>
                <c:pt idx="7">
                  <c:v>2.4524444444444446</c:v>
                </c:pt>
                <c:pt idx="8">
                  <c:v>4.5496190476190472</c:v>
                </c:pt>
                <c:pt idx="9">
                  <c:v>7.1988888888888889</c:v>
                </c:pt>
                <c:pt idx="10">
                  <c:v>7.7342539682539684</c:v>
                </c:pt>
                <c:pt idx="11">
                  <c:v>3.2899365079365079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CANOAS'!$C$400:$N$400</c:f>
              <c:numCache>
                <c:formatCode>General</c:formatCode>
                <c:ptCount val="12"/>
                <c:pt idx="0">
                  <c:v>1.1521982973064215</c:v>
                </c:pt>
                <c:pt idx="1">
                  <c:v>0.75598820586763238</c:v>
                </c:pt>
                <c:pt idx="2">
                  <c:v>0.62921677367042195</c:v>
                </c:pt>
                <c:pt idx="3">
                  <c:v>0.8431682484144678</c:v>
                </c:pt>
                <c:pt idx="4">
                  <c:v>2.6608178331112304</c:v>
                </c:pt>
                <c:pt idx="5">
                  <c:v>4.2237397736734117</c:v>
                </c:pt>
                <c:pt idx="6">
                  <c:v>2.3251302400656577</c:v>
                </c:pt>
                <c:pt idx="7">
                  <c:v>2.4603925937340212</c:v>
                </c:pt>
                <c:pt idx="8">
                  <c:v>4.5643639489696541</c:v>
                </c:pt>
                <c:pt idx="9">
                  <c:v>7.2222198327304836</c:v>
                </c:pt>
                <c:pt idx="10">
                  <c:v>7.7593199816033991</c:v>
                </c:pt>
                <c:pt idx="11">
                  <c:v>3.3005988927980865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CANOAS'!$C$402:$N$402</c:f>
              <c:numCache>
                <c:formatCode>General</c:formatCode>
                <c:ptCount val="12"/>
                <c:pt idx="0">
                  <c:v>1.1447899014043761</c:v>
                </c:pt>
                <c:pt idx="1">
                  <c:v>0.75112735861639313</c:v>
                </c:pt>
                <c:pt idx="2">
                  <c:v>0.62517104041560323</c:v>
                </c:pt>
                <c:pt idx="3">
                  <c:v>0.83774685158469331</c:v>
                </c:pt>
                <c:pt idx="4">
                  <c:v>2.6437093267221883</c:v>
                </c:pt>
                <c:pt idx="5">
                  <c:v>4.1965820036057595</c:v>
                </c:pt>
                <c:pt idx="6">
                  <c:v>2.3101801352247695</c:v>
                </c:pt>
                <c:pt idx="7">
                  <c:v>2.4445727800340236</c:v>
                </c:pt>
                <c:pt idx="8">
                  <c:v>4.5350160361546106</c:v>
                </c:pt>
                <c:pt idx="9">
                  <c:v>7.1757824582459397</c:v>
                </c:pt>
                <c:pt idx="10">
                  <c:v>7.7094291646418096</c:v>
                </c:pt>
                <c:pt idx="11">
                  <c:v>3.2793767269878571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CANOAS'!$C$407:$N$407</c:f>
              <c:numCache>
                <c:formatCode>General</c:formatCode>
                <c:ptCount val="12"/>
                <c:pt idx="0">
                  <c:v>4.9487985779319228</c:v>
                </c:pt>
                <c:pt idx="1">
                  <c:v>3.2470394782540475</c:v>
                </c:pt>
                <c:pt idx="2">
                  <c:v>2.7025444162090957</c:v>
                </c:pt>
                <c:pt idx="3">
                  <c:v>3.6214858488036517</c:v>
                </c:pt>
                <c:pt idx="4">
                  <c:v>11.42845944089677</c:v>
                </c:pt>
                <c:pt idx="5">
                  <c:v>18.141354170002369</c:v>
                </c:pt>
                <c:pt idx="6">
                  <c:v>9.9866500865721317</c:v>
                </c:pt>
                <c:pt idx="7">
                  <c:v>10.567614444050003</c:v>
                </c:pt>
                <c:pt idx="8">
                  <c:v>19.604366603067074</c:v>
                </c:pt>
                <c:pt idx="9">
                  <c:v>31.02010419671981</c:v>
                </c:pt>
                <c:pt idx="10">
                  <c:v>33.326999163639229</c:v>
                </c:pt>
                <c:pt idx="11">
                  <c:v>14.176378445609613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18848"/>
        <c:axId val="-1570317760"/>
      </c:lineChart>
      <c:catAx>
        <c:axId val="-157031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17760"/>
        <c:crosses val="autoZero"/>
        <c:auto val="1"/>
        <c:lblAlgn val="ctr"/>
        <c:lblOffset val="100"/>
        <c:tickMarkSkip val="1"/>
        <c:noMultiLvlLbl val="0"/>
      </c:catAx>
      <c:valAx>
        <c:axId val="-157031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1884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PTE</a:t>
            </a:r>
            <a:r>
              <a:rPr lang="es-CO" b="1" baseline="0"/>
              <a:t> CANOAS</a:t>
            </a:r>
            <a:r>
              <a:rPr lang="es-CO" b="1"/>
              <a:t>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'PTE CANOAS'!$C$430:$N$430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'PTE CANOAS'!$C$431:$N$431</c:f>
              <c:numCache>
                <c:formatCode>General</c:formatCode>
                <c:ptCount val="12"/>
                <c:pt idx="0">
                  <c:v>0.81620535714285714</c:v>
                </c:pt>
                <c:pt idx="1">
                  <c:v>0.53553422619047619</c:v>
                </c:pt>
                <c:pt idx="2">
                  <c:v>0.44573065476190477</c:v>
                </c:pt>
                <c:pt idx="3">
                  <c:v>0.59729166666666667</c:v>
                </c:pt>
                <c:pt idx="4">
                  <c:v>1.8848958333333332</c:v>
                </c:pt>
                <c:pt idx="5">
                  <c:v>2.9920535714285714</c:v>
                </c:pt>
                <c:pt idx="6">
                  <c:v>1.6470982142857145</c:v>
                </c:pt>
                <c:pt idx="7">
                  <c:v>1.7429166666666669</c:v>
                </c:pt>
                <c:pt idx="8">
                  <c:v>3.233348214285714</c:v>
                </c:pt>
                <c:pt idx="9">
                  <c:v>5.1161458333333334</c:v>
                </c:pt>
                <c:pt idx="10">
                  <c:v>5.4966220238095245</c:v>
                </c:pt>
                <c:pt idx="11">
                  <c:v>2.3381101190476192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'PTE CANOAS'!$C$433:$N$433</c:f>
              <c:numCache>
                <c:formatCode>General</c:formatCode>
                <c:ptCount val="12"/>
                <c:pt idx="0">
                  <c:v>0.81753883552175699</c:v>
                </c:pt>
                <c:pt idx="1">
                  <c:v>0.53640915711997372</c:v>
                </c:pt>
                <c:pt idx="2">
                  <c:v>0.44645886879007352</c:v>
                </c:pt>
                <c:pt idx="3">
                  <c:v>0.59826749403220258</c:v>
                </c:pt>
                <c:pt idx="4">
                  <c:v>1.887975288544246</c:v>
                </c:pt>
                <c:pt idx="5">
                  <c:v>2.9969418494962095</c:v>
                </c:pt>
                <c:pt idx="6">
                  <c:v>1.6497891667984044</c:v>
                </c:pt>
                <c:pt idx="7">
                  <c:v>1.7457641629136407</c:v>
                </c:pt>
                <c:pt idx="8">
                  <c:v>3.2386307083265486</c:v>
                </c:pt>
                <c:pt idx="9">
                  <c:v>5.1245043546200968</c:v>
                </c:pt>
                <c:pt idx="10">
                  <c:v>5.5056021494134439</c:v>
                </c:pt>
                <c:pt idx="11">
                  <c:v>2.3419300146951447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'PTE CANOAS'!$C$435:$N$435</c:f>
              <c:numCache>
                <c:formatCode>General</c:formatCode>
                <c:ptCount val="12"/>
                <c:pt idx="0">
                  <c:v>0.81487838050669448</c:v>
                </c:pt>
                <c:pt idx="1">
                  <c:v>0.53466356122877123</c:v>
                </c:pt>
                <c:pt idx="2">
                  <c:v>0.44500599134268759</c:v>
                </c:pt>
                <c:pt idx="3">
                  <c:v>0.5963205972174096</c:v>
                </c:pt>
                <c:pt idx="4">
                  <c:v>1.8818313928582191</c:v>
                </c:pt>
                <c:pt idx="5">
                  <c:v>2.9871891275129729</c:v>
                </c:pt>
                <c:pt idx="6">
                  <c:v>1.64442038225644</c:v>
                </c:pt>
                <c:pt idx="7">
                  <c:v>1.7400830541753924</c:v>
                </c:pt>
                <c:pt idx="8">
                  <c:v>3.2280914765059543</c:v>
                </c:pt>
                <c:pt idx="9">
                  <c:v>5.1078280663294526</c:v>
                </c:pt>
                <c:pt idx="10">
                  <c:v>5.4876856832922982</c:v>
                </c:pt>
                <c:pt idx="11">
                  <c:v>2.3343088483580803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'PTE CANOAS'!$C$440:$N$440</c:f>
              <c:numCache>
                <c:formatCode>General</c:formatCode>
                <c:ptCount val="12"/>
                <c:pt idx="0">
                  <c:v>3.432780267461589</c:v>
                </c:pt>
                <c:pt idx="1">
                  <c:v>2.2523392037663572</c:v>
                </c:pt>
                <c:pt idx="2">
                  <c:v>1.8746451280662133</c:v>
                </c:pt>
                <c:pt idx="3">
                  <c:v>2.5120774193763471</c:v>
                </c:pt>
                <c:pt idx="4">
                  <c:v>7.9274574299991283</c:v>
                </c:pt>
                <c:pt idx="5">
                  <c:v>12.583919438046854</c:v>
                </c:pt>
                <c:pt idx="6">
                  <c:v>6.9273329304816134</c:v>
                </c:pt>
                <c:pt idx="7">
                  <c:v>7.3303242729342593</c:v>
                </c:pt>
                <c:pt idx="8">
                  <c:v>13.598751650792567</c:v>
                </c:pt>
                <c:pt idx="9">
                  <c:v>21.517384452854781</c:v>
                </c:pt>
                <c:pt idx="10">
                  <c:v>23.117583652082804</c:v>
                </c:pt>
                <c:pt idx="11">
                  <c:v>9.8335770643736868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333536"/>
        <c:axId val="-1570316672"/>
      </c:lineChart>
      <c:catAx>
        <c:axId val="-1570333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16672"/>
        <c:crosses val="autoZero"/>
        <c:auto val="1"/>
        <c:lblAlgn val="ctr"/>
        <c:lblOffset val="100"/>
        <c:tickMarkSkip val="1"/>
        <c:noMultiLvlLbl val="0"/>
      </c:catAx>
      <c:valAx>
        <c:axId val="-15703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3335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CANOAS A GRACIAS</a:t>
            </a:r>
            <a:r>
              <a:rPr lang="en-US" baseline="0"/>
              <a:t> A DIOS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CANOAS'!$C$100:$N$100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xVal>
          <c:yVal>
            <c:numRef>
              <c:f>'PTE CANOAS'!$C$110:$N$110</c:f>
              <c:numCache>
                <c:formatCode>General</c:formatCode>
                <c:ptCount val="12"/>
                <c:pt idx="0">
                  <c:v>0.5410674425120181</c:v>
                </c:pt>
                <c:pt idx="1">
                  <c:v>0.35500886095240125</c:v>
                </c:pt>
                <c:pt idx="2">
                  <c:v>0.29547753308732577</c:v>
                </c:pt>
                <c:pt idx="3">
                  <c:v>0.39594823985026856</c:v>
                </c:pt>
                <c:pt idx="4">
                  <c:v>1.2495087896914214</c:v>
                </c:pt>
                <c:pt idx="5">
                  <c:v>1.9834503162522823</c:v>
                </c:pt>
                <c:pt idx="6">
                  <c:v>1.0918713171515018</c:v>
                </c:pt>
                <c:pt idx="7">
                  <c:v>1.1553899457925871</c:v>
                </c:pt>
                <c:pt idx="8">
                  <c:v>2.1434059869177888</c:v>
                </c:pt>
                <c:pt idx="9">
                  <c:v>3.3915238577338584</c:v>
                </c:pt>
                <c:pt idx="10">
                  <c:v>3.6437438137977294</c:v>
                </c:pt>
                <c:pt idx="11">
                  <c:v>1.5499472667675034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332448"/>
        <c:axId val="-1570315584"/>
      </c:scatterChart>
      <c:valAx>
        <c:axId val="-157033244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315584"/>
        <c:crosses val="autoZero"/>
        <c:crossBetween val="midCat"/>
      </c:valAx>
      <c:valAx>
        <c:axId val="-157031558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3324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CANOAS A RIONUEVO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CANOAS'!$C$133:$N$133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xVal>
          <c:yVal>
            <c:numRef>
              <c:f>'PTE CANOAS'!$C$143:$N$143</c:f>
              <c:numCache>
                <c:formatCode>General</c:formatCode>
                <c:ptCount val="12"/>
                <c:pt idx="0">
                  <c:v>829.14231137851482</c:v>
                </c:pt>
                <c:pt idx="1">
                  <c:v>544.02250884535454</c:v>
                </c:pt>
                <c:pt idx="2">
                  <c:v>452.79553988134319</c:v>
                </c:pt>
                <c:pt idx="3">
                  <c:v>606.75881226842466</c:v>
                </c:pt>
                <c:pt idx="4">
                  <c:v>1914.7716616667501</c:v>
                </c:pt>
                <c:pt idx="5">
                  <c:v>3039.477984642062</c:v>
                </c:pt>
                <c:pt idx="6">
                  <c:v>1673.204921419368</c:v>
                </c:pt>
                <c:pt idx="7">
                  <c:v>1770.5421079308132</c:v>
                </c:pt>
                <c:pt idx="8">
                  <c:v>3284.5971769519056</c:v>
                </c:pt>
                <c:pt idx="9">
                  <c:v>5197.237367381179</c:v>
                </c:pt>
                <c:pt idx="10">
                  <c:v>5583.7441517769903</c:v>
                </c:pt>
                <c:pt idx="11">
                  <c:v>2375.1694489617607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315040"/>
        <c:axId val="-1570306336"/>
      </c:scatterChart>
      <c:valAx>
        <c:axId val="-157031504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306336"/>
        <c:crosses val="autoZero"/>
        <c:crossBetween val="midCat"/>
      </c:valAx>
      <c:valAx>
        <c:axId val="-157030633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3150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CANOAS A MAGANGUE ESPERANZA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CANOAS'!$C$166:$N$166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xVal>
          <c:yVal>
            <c:numRef>
              <c:f>'PTE CANOAS'!$C$176:$N$176</c:f>
              <c:numCache>
                <c:formatCode>General</c:formatCode>
                <c:ptCount val="12"/>
                <c:pt idx="0">
                  <c:v>1555.9163590963506</c:v>
                </c:pt>
                <c:pt idx="1">
                  <c:v>1020.8784542931239</c:v>
                </c:pt>
                <c:pt idx="2">
                  <c:v>849.68765694267722</c:v>
                </c:pt>
                <c:pt idx="3">
                  <c:v>1138.6054590130962</c:v>
                </c:pt>
                <c:pt idx="4">
                  <c:v>3593.1401780331316</c:v>
                </c:pt>
                <c:pt idx="5">
                  <c:v>5703.6933883583442</c:v>
                </c:pt>
                <c:pt idx="6">
                  <c:v>3139.8312130864661</c:v>
                </c:pt>
                <c:pt idx="7">
                  <c:v>3322.4880607267405</c:v>
                </c:pt>
                <c:pt idx="8">
                  <c:v>6163.6686616130492</c:v>
                </c:pt>
                <c:pt idx="9">
                  <c:v>9752.8090546613585</c:v>
                </c:pt>
                <c:pt idx="10">
                  <c:v>10478.103398576024</c:v>
                </c:pt>
                <c:pt idx="11">
                  <c:v>4457.0937347550125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311232"/>
        <c:axId val="-1570313952"/>
      </c:scatterChart>
      <c:valAx>
        <c:axId val="-157031123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313952"/>
        <c:crosses val="autoZero"/>
        <c:crossBetween val="midCat"/>
      </c:valAx>
      <c:valAx>
        <c:axId val="-157031395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311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CANOAS A LA MINA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CANOAS'!$C$199:$N$199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xVal>
          <c:yVal>
            <c:numRef>
              <c:f>'PTE CANOAS'!$C$209:$N$209</c:f>
              <c:numCache>
                <c:formatCode>General</c:formatCode>
                <c:ptCount val="12"/>
                <c:pt idx="0">
                  <c:v>1.5516744546308634</c:v>
                </c:pt>
                <c:pt idx="1">
                  <c:v>1.0180952270015871</c:v>
                </c:pt>
                <c:pt idx="2">
                  <c:v>0.84737114818873116</c:v>
                </c:pt>
                <c:pt idx="3">
                  <c:v>1.1355012718549762</c:v>
                </c:pt>
                <c:pt idx="4">
                  <c:v>3.58334417757513</c:v>
                </c:pt>
                <c:pt idx="5">
                  <c:v>5.6881433735311342</c:v>
                </c:pt>
                <c:pt idx="6">
                  <c:v>3.1312710716843903</c:v>
                </c:pt>
                <c:pt idx="7">
                  <c:v>3.3134299408227181</c:v>
                </c:pt>
                <c:pt idx="8">
                  <c:v>6.1468646133320322</c:v>
                </c:pt>
                <c:pt idx="9">
                  <c:v>9.7262199105610687</c:v>
                </c:pt>
                <c:pt idx="10">
                  <c:v>10.449536879986253</c:v>
                </c:pt>
                <c:pt idx="11">
                  <c:v>4.4449423323315997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310688"/>
        <c:axId val="-1570310144"/>
      </c:scatterChart>
      <c:valAx>
        <c:axId val="-157031068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310144"/>
        <c:crosses val="autoZero"/>
        <c:crossBetween val="midCat"/>
      </c:valAx>
      <c:valAx>
        <c:axId val="-157031014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310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CANOAS A LAS</a:t>
            </a:r>
            <a:r>
              <a:rPr lang="en-US" baseline="0"/>
              <a:t> FLORES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CANOAS'!$C$232:$N$232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xVal>
          <c:yVal>
            <c:numRef>
              <c:f>'PTE CANOAS'!$C$242:$N$242</c:f>
              <c:numCache>
                <c:formatCode>General</c:formatCode>
                <c:ptCount val="12"/>
                <c:pt idx="0">
                  <c:v>0.54392844965590281</c:v>
                </c:pt>
                <c:pt idx="1">
                  <c:v>0.35688604447431427</c:v>
                </c:pt>
                <c:pt idx="2">
                  <c:v>0.29703993227566999</c:v>
                </c:pt>
                <c:pt idx="3">
                  <c:v>0.39804189889129471</c:v>
                </c:pt>
                <c:pt idx="4">
                  <c:v>1.2561158284684302</c:v>
                </c:pt>
                <c:pt idx="5">
                  <c:v>1.9939382241884767</c:v>
                </c:pt>
                <c:pt idx="6">
                  <c:v>1.0976448148583129</c:v>
                </c:pt>
                <c:pt idx="7">
                  <c:v>1.1614993115188601</c:v>
                </c:pt>
                <c:pt idx="8">
                  <c:v>2.1547396938810954</c:v>
                </c:pt>
                <c:pt idx="9">
                  <c:v>3.4094572487000252</c:v>
                </c:pt>
                <c:pt idx="10">
                  <c:v>3.6630108704762128</c:v>
                </c:pt>
                <c:pt idx="11">
                  <c:v>1.5581429367606539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308512"/>
        <c:axId val="-1570306880"/>
      </c:scatterChart>
      <c:valAx>
        <c:axId val="-157030851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306880"/>
        <c:crosses val="autoZero"/>
        <c:crossBetween val="midCat"/>
      </c:valAx>
      <c:valAx>
        <c:axId val="-157030688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308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CANOAS A PTE SALGUERO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CANOAS'!$C$265:$N$265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xVal>
          <c:yVal>
            <c:numRef>
              <c:f>'PTE CANOAS'!$C$275:$N$275</c:f>
              <c:numCache>
                <c:formatCode>General</c:formatCode>
                <c:ptCount val="12"/>
                <c:pt idx="0">
                  <c:v>4.5661787164447754</c:v>
                </c:pt>
                <c:pt idx="1">
                  <c:v>2.9959923249201066</c:v>
                </c:pt>
                <c:pt idx="2">
                  <c:v>2.4935952836248974</c:v>
                </c:pt>
                <c:pt idx="3">
                  <c:v>3.3414881095491324</c:v>
                </c:pt>
                <c:pt idx="4">
                  <c:v>10.544860017839476</c:v>
                </c:pt>
                <c:pt idx="5">
                  <c:v>16.738742544088044</c:v>
                </c:pt>
                <c:pt idx="6">
                  <c:v>9.2145251732882993</c:v>
                </c:pt>
                <c:pt idx="7">
                  <c:v>9.7505718606515686</c:v>
                </c:pt>
                <c:pt idx="8">
                  <c:v>18.088641136353207</c:v>
                </c:pt>
                <c:pt idx="9">
                  <c:v>28.621762905564296</c:v>
                </c:pt>
                <c:pt idx="10">
                  <c:v>30.75029865684618</c:v>
                </c:pt>
                <c:pt idx="11">
                  <c:v>13.080321721572307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305792"/>
        <c:axId val="-1570471072"/>
      </c:scatterChart>
      <c:valAx>
        <c:axId val="-157030579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471072"/>
        <c:crosses val="autoZero"/>
        <c:crossBetween val="midCat"/>
      </c:valAx>
      <c:valAx>
        <c:axId val="-157047107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305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</a:t>
            </a:r>
            <a:r>
              <a:rPr lang="en-US" baseline="0"/>
              <a:t> GRACIAS A DIOS A MAGANGUE  ESPERANZA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2542771587066642"/>
                  <c:y val="-7.4004926754928577E-2"/>
                </c:manualLayout>
              </c:layout>
              <c:numFmt formatCode="General" sourceLinked="0"/>
            </c:trendlineLbl>
          </c:trendline>
          <c:xVal>
            <c:numRef>
              <c:f>'GRACIAS A DIOS HDA'!$C$130:$N$130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xVal>
          <c:yVal>
            <c:numRef>
              <c:f>'GRACIAS A DIOS HDA'!$C$140:$O$140</c:f>
              <c:numCache>
                <c:formatCode>General</c:formatCode>
                <c:ptCount val="13"/>
                <c:pt idx="0">
                  <c:v>2629.090177941458</c:v>
                </c:pt>
                <c:pt idx="1">
                  <c:v>1857.7798102803993</c:v>
                </c:pt>
                <c:pt idx="2">
                  <c:v>1306.2514291034058</c:v>
                </c:pt>
                <c:pt idx="3">
                  <c:v>1239.9021501648201</c:v>
                </c:pt>
                <c:pt idx="4">
                  <c:v>2548.2269942350567</c:v>
                </c:pt>
                <c:pt idx="5">
                  <c:v>2691.2926269463819</c:v>
                </c:pt>
                <c:pt idx="6">
                  <c:v>1834.9722456452605</c:v>
                </c:pt>
                <c:pt idx="7">
                  <c:v>2216.4805995421279</c:v>
                </c:pt>
                <c:pt idx="8">
                  <c:v>5606.5140703104908</c:v>
                </c:pt>
                <c:pt idx="9">
                  <c:v>8258.4118128870869</c:v>
                </c:pt>
                <c:pt idx="10">
                  <c:v>11602.830154385172</c:v>
                </c:pt>
                <c:pt idx="11">
                  <c:v>6504.3027509482281</c:v>
                </c:pt>
                <c:pt idx="12" formatCode="0.00">
                  <c:v>4024.6712351991573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9967104"/>
        <c:axId val="-1399966016"/>
      </c:scatterChart>
      <c:valAx>
        <c:axId val="-139996710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9966016"/>
        <c:crosses val="autoZero"/>
        <c:crossBetween val="midCat"/>
      </c:valAx>
      <c:valAx>
        <c:axId val="-13999660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</a:t>
                </a:r>
                <a:r>
                  <a:rPr lang="en-US" baseline="0"/>
                  <a:t> </a:t>
                </a:r>
                <a:r>
                  <a:rPr lang="en-US"/>
                  <a:t>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9967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CANOAS A CANTACLARO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CANOAS'!$C$298:$N$298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xVal>
          <c:yVal>
            <c:numRef>
              <c:f>'PTE CANOAS'!$C$308:$N$308</c:f>
              <c:numCache>
                <c:formatCode>General</c:formatCode>
                <c:ptCount val="12"/>
                <c:pt idx="0">
                  <c:v>0.20254111783949885</c:v>
                </c:pt>
                <c:pt idx="1">
                  <c:v>0.13289265975124617</c:v>
                </c:pt>
                <c:pt idx="2">
                  <c:v>0.11060793007636044</c:v>
                </c:pt>
                <c:pt idx="3">
                  <c:v>0.14821775032984749</c:v>
                </c:pt>
                <c:pt idx="4">
                  <c:v>0.46773634325402691</c:v>
                </c:pt>
                <c:pt idx="5">
                  <c:v>0.74247720832680042</c:v>
                </c:pt>
                <c:pt idx="6">
                  <c:v>0.40872693445760055</c:v>
                </c:pt>
                <c:pt idx="7">
                  <c:v>0.43250425506086648</c:v>
                </c:pt>
                <c:pt idx="8">
                  <c:v>0.80235440254670365</c:v>
                </c:pt>
                <c:pt idx="9">
                  <c:v>1.2695700745466447</c:v>
                </c:pt>
                <c:pt idx="10">
                  <c:v>1.3639851286209268</c:v>
                </c:pt>
                <c:pt idx="11">
                  <c:v>0.58020133413662789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471616"/>
        <c:axId val="-1570465088"/>
      </c:scatterChart>
      <c:valAx>
        <c:axId val="-157047161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465088"/>
        <c:crosses val="autoZero"/>
        <c:crossBetween val="midCat"/>
      </c:valAx>
      <c:valAx>
        <c:axId val="-157046508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471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CANOAS A CALAMAR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CANOAS'!$C$331:$N$331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xVal>
          <c:yVal>
            <c:numRef>
              <c:f>'PTE CANOAS'!$C$341:$N$341</c:f>
              <c:numCache>
                <c:formatCode>General</c:formatCode>
                <c:ptCount val="12"/>
                <c:pt idx="0">
                  <c:v>2016.2209726077754</c:v>
                </c:pt>
                <c:pt idx="1">
                  <c:v>1322.8966570058044</c:v>
                </c:pt>
                <c:pt idx="2">
                  <c:v>1101.0605191456173</c:v>
                </c:pt>
                <c:pt idx="3">
                  <c:v>1475.4521941791261</c:v>
                </c:pt>
                <c:pt idx="4">
                  <c:v>4656.1401209751111</c:v>
                </c:pt>
                <c:pt idx="5">
                  <c:v>7391.0825371174496</c:v>
                </c:pt>
                <c:pt idx="6">
                  <c:v>4068.7235565478245</c:v>
                </c:pt>
                <c:pt idx="7">
                  <c:v>4305.4178780964667</c:v>
                </c:pt>
                <c:pt idx="8">
                  <c:v>7987.137580433372</c:v>
                </c:pt>
                <c:pt idx="9">
                  <c:v>12638.094614075302</c:v>
                </c:pt>
                <c:pt idx="10">
                  <c:v>13577.96111715896</c:v>
                </c:pt>
                <c:pt idx="11">
                  <c:v>5775.6869849424102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477056"/>
        <c:axId val="-1570473248"/>
      </c:scatterChart>
      <c:valAx>
        <c:axId val="-157047705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473248"/>
        <c:crosses val="autoZero"/>
        <c:crossBetween val="midCat"/>
      </c:valAx>
      <c:valAx>
        <c:axId val="-157047324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4770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CANOAS A PTO RICO HDA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CANOAS'!$C$364:$N$364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xVal>
          <c:yVal>
            <c:numRef>
              <c:f>'PTE CANOAS'!$C$374:$N$374</c:f>
              <c:numCache>
                <c:formatCode>General</c:formatCode>
                <c:ptCount val="12"/>
                <c:pt idx="0">
                  <c:v>5.2408814259166139</c:v>
                </c:pt>
                <c:pt idx="1">
                  <c:v>3.4386828687440882</c:v>
                </c:pt>
                <c:pt idx="2">
                  <c:v>2.8620511848643169</c:v>
                </c:pt>
                <c:pt idx="3">
                  <c:v>3.8352294239355507</c:v>
                </c:pt>
                <c:pt idx="4">
                  <c:v>12.102978100124485</c:v>
                </c:pt>
                <c:pt idx="5">
                  <c:v>19.21207432739612</c:v>
                </c:pt>
                <c:pt idx="6">
                  <c:v>10.576071772093938</c:v>
                </c:pt>
                <c:pt idx="7">
                  <c:v>11.191325204270953</c:v>
                </c:pt>
                <c:pt idx="8">
                  <c:v>20.761435160250645</c:v>
                </c:pt>
                <c:pt idx="9">
                  <c:v>32.850940557480747</c:v>
                </c:pt>
                <c:pt idx="10">
                  <c:v>35.293990682329621</c:v>
                </c:pt>
                <c:pt idx="11">
                  <c:v>15.013081925312116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476512"/>
        <c:axId val="-1570477600"/>
      </c:scatterChart>
      <c:valAx>
        <c:axId val="-157047651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477600"/>
        <c:crosses val="autoZero"/>
        <c:crossBetween val="midCat"/>
      </c:valAx>
      <c:valAx>
        <c:axId val="-157047760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476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CANOAS A FUNDACION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CANOAS'!$C$397:$N$397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xVal>
          <c:yVal>
            <c:numRef>
              <c:f>'PTE CANOAS'!$C$407:$N$407</c:f>
              <c:numCache>
                <c:formatCode>General</c:formatCode>
                <c:ptCount val="12"/>
                <c:pt idx="0">
                  <c:v>4.9487985779319228</c:v>
                </c:pt>
                <c:pt idx="1">
                  <c:v>3.2470394782540475</c:v>
                </c:pt>
                <c:pt idx="2">
                  <c:v>2.7025444162090957</c:v>
                </c:pt>
                <c:pt idx="3">
                  <c:v>3.6214858488036517</c:v>
                </c:pt>
                <c:pt idx="4">
                  <c:v>11.42845944089677</c:v>
                </c:pt>
                <c:pt idx="5">
                  <c:v>18.141354170002369</c:v>
                </c:pt>
                <c:pt idx="6">
                  <c:v>9.9866500865721317</c:v>
                </c:pt>
                <c:pt idx="7">
                  <c:v>10.567614444050003</c:v>
                </c:pt>
                <c:pt idx="8">
                  <c:v>19.604366603067074</c:v>
                </c:pt>
                <c:pt idx="9">
                  <c:v>31.02010419671981</c:v>
                </c:pt>
                <c:pt idx="10">
                  <c:v>33.326999163639229</c:v>
                </c:pt>
                <c:pt idx="11">
                  <c:v>14.176378445609613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463456"/>
        <c:axId val="-1570475968"/>
      </c:scatterChart>
      <c:valAx>
        <c:axId val="-157046345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475968"/>
        <c:crosses val="autoZero"/>
        <c:crossBetween val="midCat"/>
      </c:valAx>
      <c:valAx>
        <c:axId val="-157047596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463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PTE CANOAS A GANADERIA CARIBE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'PTE CANOAS'!$C$430:$N$430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xVal>
          <c:yVal>
            <c:numRef>
              <c:f>'PTE CANOAS'!$C$440:$N$440</c:f>
              <c:numCache>
                <c:formatCode>General</c:formatCode>
                <c:ptCount val="12"/>
                <c:pt idx="0">
                  <c:v>3.432780267461589</c:v>
                </c:pt>
                <c:pt idx="1">
                  <c:v>2.2523392037663572</c:v>
                </c:pt>
                <c:pt idx="2">
                  <c:v>1.8746451280662133</c:v>
                </c:pt>
                <c:pt idx="3">
                  <c:v>2.5120774193763471</c:v>
                </c:pt>
                <c:pt idx="4">
                  <c:v>7.9274574299991283</c:v>
                </c:pt>
                <c:pt idx="5">
                  <c:v>12.583919438046854</c:v>
                </c:pt>
                <c:pt idx="6">
                  <c:v>6.9273329304816134</c:v>
                </c:pt>
                <c:pt idx="7">
                  <c:v>7.3303242729342593</c:v>
                </c:pt>
                <c:pt idx="8">
                  <c:v>13.598751650792567</c:v>
                </c:pt>
                <c:pt idx="9">
                  <c:v>21.517384452854781</c:v>
                </c:pt>
                <c:pt idx="10">
                  <c:v>23.117583652082804</c:v>
                </c:pt>
                <c:pt idx="11">
                  <c:v>9.8335770643736868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479232"/>
        <c:axId val="-1570462368"/>
      </c:scatterChart>
      <c:valAx>
        <c:axId val="-157047923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462368"/>
        <c:crosses val="autoZero"/>
        <c:crossBetween val="midCat"/>
      </c:valAx>
      <c:valAx>
        <c:axId val="-157046236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479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CALAMAR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CALAMAR</c:v>
          </c:tx>
          <c:dLbls>
            <c:delete val="1"/>
          </c:dLbls>
          <c:cat>
            <c:strRef>
              <c:f>CALAMAR!$B$90:$M$90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CALAMAR!$B$94:$M$94</c:f>
              <c:numCache>
                <c:formatCode>General</c:formatCode>
                <c:ptCount val="12"/>
                <c:pt idx="0">
                  <c:v>1.9985394541598367E-2</c:v>
                </c:pt>
                <c:pt idx="1">
                  <c:v>1.4970594861675433E-2</c:v>
                </c:pt>
                <c:pt idx="2">
                  <c:v>1.4057753711573272E-2</c:v>
                </c:pt>
                <c:pt idx="3">
                  <c:v>1.5867898290073727E-2</c:v>
                </c:pt>
                <c:pt idx="4">
                  <c:v>2.2751109004886614E-2</c:v>
                </c:pt>
                <c:pt idx="5">
                  <c:v>2.9261414398806702E-2</c:v>
                </c:pt>
                <c:pt idx="6">
                  <c:v>2.8290306792315041E-2</c:v>
                </c:pt>
                <c:pt idx="7">
                  <c:v>2.6538428670204089E-2</c:v>
                </c:pt>
                <c:pt idx="8">
                  <c:v>2.7194897412192449E-2</c:v>
                </c:pt>
                <c:pt idx="9">
                  <c:v>3.0321863905095597E-2</c:v>
                </c:pt>
                <c:pt idx="10">
                  <c:v>3.5822217388264362E-2</c:v>
                </c:pt>
                <c:pt idx="11">
                  <c:v>3.3460483689276642E-2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0470528"/>
        <c:axId val="-1570467808"/>
      </c:lineChart>
      <c:catAx>
        <c:axId val="-157047052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570467808"/>
        <c:crossesAt val="0"/>
        <c:auto val="0"/>
        <c:lblAlgn val="ctr"/>
        <c:lblOffset val="100"/>
        <c:noMultiLvlLbl val="0"/>
      </c:catAx>
      <c:valAx>
        <c:axId val="-157046780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ESPECIFICO (m3/s/Km2)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570470528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CALAMAR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CALAMAR!$C$135:$N$135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CALAMAR!$C$136:$N$136</c:f>
              <c:numCache>
                <c:formatCode>General</c:formatCode>
                <c:ptCount val="12"/>
                <c:pt idx="0">
                  <c:v>8.4937926801793058</c:v>
                </c:pt>
                <c:pt idx="1">
                  <c:v>6.3625028162120589</c:v>
                </c:pt>
                <c:pt idx="2">
                  <c:v>5.9745453274186406</c:v>
                </c:pt>
                <c:pt idx="3">
                  <c:v>6.7438567732813341</c:v>
                </c:pt>
                <c:pt idx="4">
                  <c:v>9.6692213270768104</c:v>
                </c:pt>
                <c:pt idx="5">
                  <c:v>12.436101119492848</c:v>
                </c:pt>
                <c:pt idx="6">
                  <c:v>12.023380386733892</c:v>
                </c:pt>
                <c:pt idx="7">
                  <c:v>11.278832184836737</c:v>
                </c:pt>
                <c:pt idx="8">
                  <c:v>11.557831400181792</c:v>
                </c:pt>
                <c:pt idx="9">
                  <c:v>12.886792159665628</c:v>
                </c:pt>
                <c:pt idx="10">
                  <c:v>15.224442390012353</c:v>
                </c:pt>
                <c:pt idx="11">
                  <c:v>14.220705567942572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CALAMAR!$C$138:$N$138</c:f>
              <c:numCache>
                <c:formatCode>General</c:formatCode>
                <c:ptCount val="12"/>
                <c:pt idx="0">
                  <c:v>8.493800396556157</c:v>
                </c:pt>
                <c:pt idx="1">
                  <c:v>6.3625085963707351</c:v>
                </c:pt>
                <c:pt idx="2">
                  <c:v>5.9745507551286172</c:v>
                </c:pt>
                <c:pt idx="3">
                  <c:v>6.7438628998895833</c:v>
                </c:pt>
                <c:pt idx="4">
                  <c:v>9.6692301112982353</c:v>
                </c:pt>
                <c:pt idx="5">
                  <c:v>12.436112417348404</c:v>
                </c:pt>
                <c:pt idx="6">
                  <c:v>12.023391309644023</c:v>
                </c:pt>
                <c:pt idx="7">
                  <c:v>11.278842431345319</c:v>
                </c:pt>
                <c:pt idx="8">
                  <c:v>11.55784190015348</c:v>
                </c:pt>
                <c:pt idx="9">
                  <c:v>12.886803866961587</c:v>
                </c:pt>
                <c:pt idx="10">
                  <c:v>15.224456220999201</c:v>
                </c:pt>
                <c:pt idx="11">
                  <c:v>14.220718487062147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CALAMAR!$C$140:$N$140</c:f>
              <c:numCache>
                <c:formatCode>General</c:formatCode>
                <c:ptCount val="12"/>
                <c:pt idx="0">
                  <c:v>8.493784963823483</c:v>
                </c:pt>
                <c:pt idx="1">
                  <c:v>6.3624970360691355</c:v>
                </c:pt>
                <c:pt idx="2">
                  <c:v>5.9745398997234567</c:v>
                </c:pt>
                <c:pt idx="3">
                  <c:v>6.7438506466897818</c:v>
                </c:pt>
                <c:pt idx="4">
                  <c:v>9.6692125428793272</c:v>
                </c:pt>
                <c:pt idx="5">
                  <c:v>12.436089821668084</c:v>
                </c:pt>
                <c:pt idx="6">
                  <c:v>12.023369463853532</c:v>
                </c:pt>
                <c:pt idx="7">
                  <c:v>11.27882193835608</c:v>
                </c:pt>
                <c:pt idx="8">
                  <c:v>11.557820900238717</c:v>
                </c:pt>
                <c:pt idx="9">
                  <c:v>12.886780452401576</c:v>
                </c:pt>
                <c:pt idx="10">
                  <c:v>15.224428559063199</c:v>
                </c:pt>
                <c:pt idx="11">
                  <c:v>14.220692648858208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CALAMAR!$C$143:$N$143</c:f>
              <c:numCache>
                <c:formatCode>General</c:formatCode>
                <c:ptCount val="12"/>
                <c:pt idx="0">
                  <c:v>1.2534424086104821</c:v>
                </c:pt>
                <c:pt idx="1">
                  <c:v>0.93892459529344952</c:v>
                </c:pt>
                <c:pt idx="2">
                  <c:v>0.88167309558043438</c:v>
                </c:pt>
                <c:pt idx="3">
                  <c:v>0.99520160139432834</c:v>
                </c:pt>
                <c:pt idx="4">
                  <c:v>1.4269022715707664</c:v>
                </c:pt>
                <c:pt idx="5">
                  <c:v>1.8352150950559303</c:v>
                </c:pt>
                <c:pt idx="6">
                  <c:v>1.7743092442974036</c:v>
                </c:pt>
                <c:pt idx="7">
                  <c:v>1.6644350895290212</c:v>
                </c:pt>
                <c:pt idx="8">
                  <c:v>1.7056074446417853</c:v>
                </c:pt>
                <c:pt idx="9">
                  <c:v>1.9017242840842417</c:v>
                </c:pt>
                <c:pt idx="10">
                  <c:v>2.2466950227805373</c:v>
                </c:pt>
                <c:pt idx="11">
                  <c:v>2.0985719937358005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68896"/>
        <c:axId val="-1570469440"/>
      </c:lineChart>
      <c:catAx>
        <c:axId val="-1570468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69440"/>
        <c:crosses val="autoZero"/>
        <c:auto val="1"/>
        <c:lblAlgn val="ctr"/>
        <c:lblOffset val="100"/>
        <c:tickMarkSkip val="1"/>
        <c:noMultiLvlLbl val="0"/>
      </c:catAx>
      <c:valAx>
        <c:axId val="-157046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688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CALAMAR!$C$168:$N$168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CALAMAR!$C$169:$N$169</c:f>
              <c:numCache>
                <c:formatCode>General</c:formatCode>
                <c:ptCount val="12"/>
                <c:pt idx="0">
                  <c:v>3268.4513941220798</c:v>
                </c:pt>
                <c:pt idx="1">
                  <c:v>2448.3210248681235</c:v>
                </c:pt>
                <c:pt idx="2">
                  <c:v>2299.033157498116</c:v>
                </c:pt>
                <c:pt idx="3">
                  <c:v>2595.0678221552371</c:v>
                </c:pt>
                <c:pt idx="4">
                  <c:v>3720.7618688771663</c:v>
                </c:pt>
                <c:pt idx="5">
                  <c:v>4785.4702336096452</c:v>
                </c:pt>
                <c:pt idx="6">
                  <c:v>4626.6533534287864</c:v>
                </c:pt>
                <c:pt idx="7">
                  <c:v>4340.1477015825167</c:v>
                </c:pt>
                <c:pt idx="8">
                  <c:v>4447.5079125847778</c:v>
                </c:pt>
                <c:pt idx="9">
                  <c:v>4958.8982667671435</c:v>
                </c:pt>
                <c:pt idx="10">
                  <c:v>5858.4370761115297</c:v>
                </c:pt>
                <c:pt idx="11">
                  <c:v>5472.1944235116798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CALAMAR!$C$171:$N$171</c:f>
              <c:numCache>
                <c:formatCode>General</c:formatCode>
                <c:ptCount val="12"/>
                <c:pt idx="0">
                  <c:v>3792.9644228300217</c:v>
                </c:pt>
                <c:pt idx="1">
                  <c:v>2841.2215521062981</c:v>
                </c:pt>
                <c:pt idx="2">
                  <c:v>2667.9763355144505</c:v>
                </c:pt>
                <c:pt idx="3">
                  <c:v>3011.5179139476459</c:v>
                </c:pt>
                <c:pt idx="4">
                  <c:v>4317.8605684189379</c:v>
                </c:pt>
                <c:pt idx="5">
                  <c:v>5553.4307088782416</c:v>
                </c:pt>
                <c:pt idx="6">
                  <c:v>5369.1272869720206</c:v>
                </c:pt>
                <c:pt idx="7">
                  <c:v>5036.6439138531987</c:v>
                </c:pt>
                <c:pt idx="8">
                  <c:v>5161.233027061804</c:v>
                </c:pt>
                <c:pt idx="9">
                  <c:v>5754.6900455998348</c:v>
                </c:pt>
                <c:pt idx="10">
                  <c:v>6798.5846272766685</c:v>
                </c:pt>
                <c:pt idx="11">
                  <c:v>6350.3587052007397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CALAMAR!$C$173:$N$173</c:f>
              <c:numCache>
                <c:formatCode>General</c:formatCode>
                <c:ptCount val="12"/>
                <c:pt idx="0">
                  <c:v>2911.8058234129353</c:v>
                </c:pt>
                <c:pt idx="1">
                  <c:v>2181.1661114545095</c:v>
                </c:pt>
                <c:pt idx="2">
                  <c:v>2048.1681778292345</c:v>
                </c:pt>
                <c:pt idx="3">
                  <c:v>2311.9002504648861</c:v>
                </c:pt>
                <c:pt idx="4">
                  <c:v>3314.7612648648319</c:v>
                </c:pt>
                <c:pt idx="5">
                  <c:v>4263.2912085072185</c:v>
                </c:pt>
                <c:pt idx="6">
                  <c:v>4121.8040450760755</c:v>
                </c:pt>
                <c:pt idx="7">
                  <c:v>3866.5612022462919</c:v>
                </c:pt>
                <c:pt idx="8">
                  <c:v>3962.2065247257451</c:v>
                </c:pt>
                <c:pt idx="9">
                  <c:v>4417.7951909740277</c:v>
                </c:pt>
                <c:pt idx="10">
                  <c:v>5219.178484648025</c:v>
                </c:pt>
                <c:pt idx="11">
                  <c:v>4875.081703183484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CALAMAR!$C$176:$N$176</c:f>
              <c:numCache>
                <c:formatCode>General</c:formatCode>
                <c:ptCount val="12"/>
                <c:pt idx="0">
                  <c:v>2108.1276364999476</c:v>
                </c:pt>
                <c:pt idx="1">
                  <c:v>1579.1494482158985</c:v>
                </c:pt>
                <c:pt idx="2">
                  <c:v>1482.8598477149289</c:v>
                </c:pt>
                <c:pt idx="3">
                  <c:v>1673.800076793447</c:v>
                </c:pt>
                <c:pt idx="4">
                  <c:v>2399.8646388688421</c:v>
                </c:pt>
                <c:pt idx="5">
                  <c:v>3086.5938747821388</c:v>
                </c:pt>
                <c:pt idx="6">
                  <c:v>2984.1581295683413</c:v>
                </c:pt>
                <c:pt idx="7">
                  <c:v>2799.3640452026511</c:v>
                </c:pt>
                <c:pt idx="8">
                  <c:v>2868.6106089671785</c:v>
                </c:pt>
                <c:pt idx="9">
                  <c:v>3198.4537085556053</c:v>
                </c:pt>
                <c:pt idx="10">
                  <c:v>3778.6497694465529</c:v>
                </c:pt>
                <c:pt idx="11">
                  <c:v>3529.5260370865981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61824"/>
        <c:axId val="-1570478144"/>
      </c:lineChart>
      <c:catAx>
        <c:axId val="-157046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78144"/>
        <c:crosses val="autoZero"/>
        <c:auto val="1"/>
        <c:lblAlgn val="ctr"/>
        <c:lblOffset val="100"/>
        <c:tickMarkSkip val="1"/>
        <c:noMultiLvlLbl val="0"/>
      </c:catAx>
      <c:valAx>
        <c:axId val="-157047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618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CALAMAR!$C$201:$N$201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CALAMAR!$C$202:$N$202</c:f>
              <c:numCache>
                <c:formatCode>General</c:formatCode>
                <c:ptCount val="12"/>
                <c:pt idx="0">
                  <c:v>4931.8157964247703</c:v>
                </c:pt>
                <c:pt idx="1">
                  <c:v>3694.3086646105085</c:v>
                </c:pt>
                <c:pt idx="2">
                  <c:v>3469.045941158648</c:v>
                </c:pt>
                <c:pt idx="3">
                  <c:v>3915.7371289397838</c:v>
                </c:pt>
                <c:pt idx="4">
                  <c:v>5614.3139202448747</c:v>
                </c:pt>
                <c:pt idx="5">
                  <c:v>7220.8684926079286</c:v>
                </c:pt>
                <c:pt idx="6">
                  <c:v>6981.2272974463758</c:v>
                </c:pt>
                <c:pt idx="7">
                  <c:v>6548.9145813749328</c:v>
                </c:pt>
                <c:pt idx="8">
                  <c:v>6710.9120293041433</c:v>
                </c:pt>
                <c:pt idx="9">
                  <c:v>7482.5566777243457</c:v>
                </c:pt>
                <c:pt idx="10">
                  <c:v>8839.8844071193835</c:v>
                </c:pt>
                <c:pt idx="11">
                  <c:v>8257.0770204864857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CALAMAR!$C$204:$N$204</c:f>
              <c:numCache>
                <c:formatCode>General</c:formatCode>
                <c:ptCount val="12"/>
                <c:pt idx="0">
                  <c:v>7326.4957093722796</c:v>
                </c:pt>
                <c:pt idx="1">
                  <c:v>5488.1077675259021</c:v>
                </c:pt>
                <c:pt idx="2">
                  <c:v>5153.4670499938347</c:v>
                </c:pt>
                <c:pt idx="3">
                  <c:v>5817.0524728446571</c:v>
                </c:pt>
                <c:pt idx="4">
                  <c:v>8340.3858833417762</c:v>
                </c:pt>
                <c:pt idx="5">
                  <c:v>10727.015000719413</c:v>
                </c:pt>
                <c:pt idx="6">
                  <c:v>10371.014237387428</c:v>
                </c:pt>
                <c:pt idx="7">
                  <c:v>9728.7888603365245</c:v>
                </c:pt>
                <c:pt idx="8">
                  <c:v>9969.4453763489473</c:v>
                </c:pt>
                <c:pt idx="9">
                  <c:v>11115.767834277944</c:v>
                </c:pt>
                <c:pt idx="10">
                  <c:v>13132.156157790314</c:v>
                </c:pt>
                <c:pt idx="11">
                  <c:v>12266.362301366922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CALAMAR!$C$206:$N$206</c:f>
              <c:numCache>
                <c:formatCode>General</c:formatCode>
                <c:ptCount val="12"/>
                <c:pt idx="0">
                  <c:v>3932.0426306662857</c:v>
                </c:pt>
                <c:pt idx="1">
                  <c:v>2945.4018073057073</c:v>
                </c:pt>
                <c:pt idx="2">
                  <c:v>2765.80413612853</c:v>
                </c:pt>
                <c:pt idx="3">
                  <c:v>3121.9424968458266</c:v>
                </c:pt>
                <c:pt idx="4">
                  <c:v>4476.1853620626698</c:v>
                </c:pt>
                <c:pt idx="5">
                  <c:v>5757.060667990113</c:v>
                </c:pt>
                <c:pt idx="6">
                  <c:v>5565.9993156739665</c:v>
                </c:pt>
                <c:pt idx="7">
                  <c:v>5221.3246360956391</c:v>
                </c:pt>
                <c:pt idx="8">
                  <c:v>5350.4821102613541</c:v>
                </c:pt>
                <c:pt idx="9">
                  <c:v>5965.6996647193437</c:v>
                </c:pt>
                <c:pt idx="10">
                  <c:v>7047.8711642379949</c:v>
                </c:pt>
                <c:pt idx="11">
                  <c:v>6583.2099554051283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CALAMAR!$C$209:$N$209</c:f>
              <c:numCache>
                <c:formatCode>General</c:formatCode>
                <c:ptCount val="12"/>
                <c:pt idx="0">
                  <c:v>4030.2767591918268</c:v>
                </c:pt>
                <c:pt idx="1">
                  <c:v>3018.9867113557434</c:v>
                </c:pt>
                <c:pt idx="2">
                  <c:v>2834.9021557852711</c:v>
                </c:pt>
                <c:pt idx="3">
                  <c:v>3199.937912788846</c:v>
                </c:pt>
                <c:pt idx="4">
                  <c:v>4588.0137956436402</c:v>
                </c:pt>
                <c:pt idx="5">
                  <c:v>5900.8891792015611</c:v>
                </c:pt>
                <c:pt idx="6">
                  <c:v>5705.0545456159525</c:v>
                </c:pt>
                <c:pt idx="7">
                  <c:v>5351.7688666275144</c:v>
                </c:pt>
                <c:pt idx="8">
                  <c:v>5484.1530789313856</c:v>
                </c:pt>
                <c:pt idx="9">
                  <c:v>6114.7405990770458</c:v>
                </c:pt>
                <c:pt idx="10">
                  <c:v>7223.947963705933</c:v>
                </c:pt>
                <c:pt idx="11">
                  <c:v>6747.6781348257327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73792"/>
        <c:axId val="-1570460736"/>
      </c:lineChart>
      <c:catAx>
        <c:axId val="-1570473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60736"/>
        <c:crosses val="autoZero"/>
        <c:auto val="1"/>
        <c:lblAlgn val="ctr"/>
        <c:lblOffset val="100"/>
        <c:tickMarkSkip val="1"/>
        <c:noMultiLvlLbl val="0"/>
      </c:catAx>
      <c:valAx>
        <c:axId val="-157046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737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CALAMAR!$C$234:$N$234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CALAMAR!$C$235:$N$235</c:f>
              <c:numCache>
                <c:formatCode>General</c:formatCode>
                <c:ptCount val="12"/>
                <c:pt idx="0">
                  <c:v>9.473077012717626</c:v>
                </c:pt>
                <c:pt idx="1">
                  <c:v>7.0960619644341554</c:v>
                </c:pt>
                <c:pt idx="2">
                  <c:v>6.6633752592857309</c:v>
                </c:pt>
                <c:pt idx="3">
                  <c:v>7.5213837894949469</c:v>
                </c:pt>
                <c:pt idx="4">
                  <c:v>10.784025668316255</c:v>
                </c:pt>
                <c:pt idx="5">
                  <c:v>13.869910425034378</c:v>
                </c:pt>
                <c:pt idx="6">
                  <c:v>13.40960541955733</c:v>
                </c:pt>
                <c:pt idx="7">
                  <c:v>12.579215189676738</c:v>
                </c:pt>
                <c:pt idx="8">
                  <c:v>12.890381373379222</c:v>
                </c:pt>
                <c:pt idx="9">
                  <c:v>14.372563491015313</c:v>
                </c:pt>
                <c:pt idx="10">
                  <c:v>16.979731042037308</c:v>
                </c:pt>
                <c:pt idx="11">
                  <c:v>15.860269268717129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CALAMAR!$C$237:$N$237</c:f>
              <c:numCache>
                <c:formatCode>General</c:formatCode>
                <c:ptCount val="12"/>
                <c:pt idx="0">
                  <c:v>9.4730877175970498</c:v>
                </c:pt>
                <c:pt idx="1">
                  <c:v>7.0960699832106959</c:v>
                </c:pt>
                <c:pt idx="2">
                  <c:v>6.6633827891124824</c:v>
                </c:pt>
                <c:pt idx="3">
                  <c:v>7.5213922888987268</c:v>
                </c:pt>
                <c:pt idx="4">
                  <c:v>10.784037854609508</c:v>
                </c:pt>
                <c:pt idx="5">
                  <c:v>13.869926098475913</c:v>
                </c:pt>
                <c:pt idx="6">
                  <c:v>13.409620572839517</c:v>
                </c:pt>
                <c:pt idx="7">
                  <c:v>12.579229404591457</c:v>
                </c:pt>
                <c:pt idx="8">
                  <c:v>12.89039593992166</c:v>
                </c:pt>
                <c:pt idx="9">
                  <c:v>14.372579732470859</c:v>
                </c:pt>
                <c:pt idx="10">
                  <c:v>16.97975022967541</c:v>
                </c:pt>
                <c:pt idx="11">
                  <c:v>15.860287191327695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CALAMAR!$C$239:$N$239</c:f>
              <c:numCache>
                <c:formatCode>General</c:formatCode>
                <c:ptCount val="12"/>
                <c:pt idx="0">
                  <c:v>9.4730663078744914</c:v>
                </c:pt>
                <c:pt idx="1">
                  <c:v>7.0960539456847984</c:v>
                </c:pt>
                <c:pt idx="2">
                  <c:v>6.6633677294845057</c:v>
                </c:pt>
                <c:pt idx="3">
                  <c:v>7.5213752901199795</c:v>
                </c:pt>
                <c:pt idx="4">
                  <c:v>10.784013482064314</c:v>
                </c:pt>
                <c:pt idx="5">
                  <c:v>13.869894751645974</c:v>
                </c:pt>
                <c:pt idx="6">
                  <c:v>13.409590266326514</c:v>
                </c:pt>
                <c:pt idx="7">
                  <c:v>12.57920097481021</c:v>
                </c:pt>
                <c:pt idx="8">
                  <c:v>12.890366806886163</c:v>
                </c:pt>
                <c:pt idx="9">
                  <c:v>14.372547249614826</c:v>
                </c:pt>
                <c:pt idx="10">
                  <c:v>16.979711854464249</c:v>
                </c:pt>
                <c:pt idx="11">
                  <c:v>15.86025134616732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CALAMAR!$C$242:$N$242</c:f>
              <c:numCache>
                <c:formatCode>General</c:formatCode>
                <c:ptCount val="12"/>
                <c:pt idx="0">
                  <c:v>3.2465668039340136</c:v>
                </c:pt>
                <c:pt idx="1">
                  <c:v>2.4319277866592204</c:v>
                </c:pt>
                <c:pt idx="2">
                  <c:v>2.2836395069848776</c:v>
                </c:pt>
                <c:pt idx="3">
                  <c:v>2.5776920105093191</c:v>
                </c:pt>
                <c:pt idx="4">
                  <c:v>3.6958487406494691</c:v>
                </c:pt>
                <c:pt idx="5">
                  <c:v>4.7534281310077597</c:v>
                </c:pt>
                <c:pt idx="6">
                  <c:v>4.5956746419925016</c:v>
                </c:pt>
                <c:pt idx="7">
                  <c:v>4.311087347808976</c:v>
                </c:pt>
                <c:pt idx="8">
                  <c:v>4.4177287063832908</c:v>
                </c:pt>
                <c:pt idx="9">
                  <c:v>4.9256949410124218</c:v>
                </c:pt>
                <c:pt idx="10">
                  <c:v>5.8192107027948445</c:v>
                </c:pt>
                <c:pt idx="11">
                  <c:v>5.4355542175097362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75424"/>
        <c:axId val="-1570458560"/>
      </c:lineChart>
      <c:catAx>
        <c:axId val="-1570475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58560"/>
        <c:crosses val="autoZero"/>
        <c:auto val="1"/>
        <c:lblAlgn val="ctr"/>
        <c:lblOffset val="100"/>
        <c:tickMarkSkip val="1"/>
        <c:noMultiLvlLbl val="0"/>
      </c:catAx>
      <c:valAx>
        <c:axId val="-157045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754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</a:t>
            </a:r>
            <a:r>
              <a:rPr lang="en-US" baseline="0"/>
              <a:t> GRACIAS A DIOS A LA MINA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2542771587066642"/>
                  <c:y val="-7.4004926754928577E-2"/>
                </c:manualLayout>
              </c:layout>
              <c:numFmt formatCode="General" sourceLinked="0"/>
            </c:trendlineLbl>
          </c:trendline>
          <c:xVal>
            <c:numRef>
              <c:f>'GRACIAS A DIOS HDA'!$C$163:$N$163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xVal>
          <c:yVal>
            <c:numRef>
              <c:f>'GRACIAS A DIOS HDA'!$C$173:$N$173</c:f>
              <c:numCache>
                <c:formatCode>General</c:formatCode>
                <c:ptCount val="12"/>
                <c:pt idx="0">
                  <c:v>2.2633776822561575</c:v>
                </c:pt>
                <c:pt idx="1">
                  <c:v>1.5993583622251712</c:v>
                </c:pt>
                <c:pt idx="2">
                  <c:v>1.1245488484395734</c:v>
                </c:pt>
                <c:pt idx="3">
                  <c:v>1.0674289069315317</c:v>
                </c:pt>
                <c:pt idx="4">
                  <c:v>2.1937627535432314</c:v>
                </c:pt>
                <c:pt idx="5">
                  <c:v>2.3169276274199468</c:v>
                </c:pt>
                <c:pt idx="6">
                  <c:v>1.5797233823317818</c:v>
                </c:pt>
                <c:pt idx="7">
                  <c:v>1.9081630460030221</c:v>
                </c:pt>
                <c:pt idx="8">
                  <c:v>4.8266350574295345</c:v>
                </c:pt>
                <c:pt idx="9">
                  <c:v>7.1096477195790815</c:v>
                </c:pt>
                <c:pt idx="10">
                  <c:v>9.9888497712188151</c:v>
                </c:pt>
                <c:pt idx="11">
                  <c:v>5.5995392659602254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9962752"/>
        <c:axId val="-1399963296"/>
      </c:scatterChart>
      <c:valAx>
        <c:axId val="-139996275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9963296"/>
        <c:crosses val="autoZero"/>
        <c:crossBetween val="midCat"/>
      </c:valAx>
      <c:valAx>
        <c:axId val="-139996329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</a:t>
                </a:r>
                <a:r>
                  <a:rPr lang="en-US" baseline="0"/>
                  <a:t> </a:t>
                </a:r>
                <a:r>
                  <a:rPr lang="en-US"/>
                  <a:t>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9962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</a:t>
            </a:r>
            <a:r>
              <a:rPr lang="es-CO" b="1" baseline="0"/>
              <a:t>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CALAMAR!$C$267:$N$267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CALAMAR!$C$268:$N$268</c:f>
              <c:numCache>
                <c:formatCode>General</c:formatCode>
                <c:ptCount val="12"/>
                <c:pt idx="0">
                  <c:v>7.4545521640161896</c:v>
                </c:pt>
                <c:pt idx="1">
                  <c:v>5.5840318834049363</c:v>
                </c:pt>
                <c:pt idx="2">
                  <c:v>5.2435421344168303</c:v>
                </c:pt>
                <c:pt idx="3">
                  <c:v>5.9187260621975</c:v>
                </c:pt>
                <c:pt idx="4">
                  <c:v>8.4861636588227061</c:v>
                </c:pt>
                <c:pt idx="5">
                  <c:v>10.9145075707549</c:v>
                </c:pt>
                <c:pt idx="6">
                  <c:v>10.55228443353351</c:v>
                </c:pt>
                <c:pt idx="7">
                  <c:v>9.898833893986124</c:v>
                </c:pt>
                <c:pt idx="8">
                  <c:v>10.143696734747783</c:v>
                </c:pt>
                <c:pt idx="9">
                  <c:v>11.310055236600656</c:v>
                </c:pt>
                <c:pt idx="10">
                  <c:v>13.361687085822606</c:v>
                </c:pt>
                <c:pt idx="11">
                  <c:v>12.480760416100187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CALAMAR!$C$270:$N$270</c:f>
              <c:numCache>
                <c:formatCode>General</c:formatCode>
                <c:ptCount val="12"/>
                <c:pt idx="0">
                  <c:v>7.4545573804418925</c:v>
                </c:pt>
                <c:pt idx="1">
                  <c:v>5.5840357909082714</c:v>
                </c:pt>
                <c:pt idx="2">
                  <c:v>5.2435458036577662</c:v>
                </c:pt>
                <c:pt idx="3">
                  <c:v>5.9187302039077032</c:v>
                </c:pt>
                <c:pt idx="4">
                  <c:v>8.4861695971327826</c:v>
                </c:pt>
                <c:pt idx="5">
                  <c:v>10.914515208332125</c:v>
                </c:pt>
                <c:pt idx="6">
                  <c:v>10.552291817640098</c:v>
                </c:pt>
                <c:pt idx="7">
                  <c:v>9.8988408208316834</c:v>
                </c:pt>
                <c:pt idx="8">
                  <c:v>10.143703832939492</c:v>
                </c:pt>
                <c:pt idx="9">
                  <c:v>11.310063150967816</c:v>
                </c:pt>
                <c:pt idx="10">
                  <c:v>13.361696435847451</c:v>
                </c:pt>
                <c:pt idx="11">
                  <c:v>12.480769149684443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CALAMAR!$C$272:$N$272</c:f>
              <c:numCache>
                <c:formatCode>General</c:formatCode>
                <c:ptCount val="12"/>
                <c:pt idx="0">
                  <c:v>7.4545469476014379</c:v>
                </c:pt>
                <c:pt idx="1">
                  <c:v>5.5840279759098044</c:v>
                </c:pt>
                <c:pt idx="2">
                  <c:v>5.2435384651835966</c:v>
                </c:pt>
                <c:pt idx="3">
                  <c:v>5.9187219204959911</c:v>
                </c:pt>
                <c:pt idx="4">
                  <c:v>8.486157720525096</c:v>
                </c:pt>
                <c:pt idx="5">
                  <c:v>10.914499933193708</c:v>
                </c:pt>
                <c:pt idx="6">
                  <c:v>10.552277049442424</c:v>
                </c:pt>
                <c:pt idx="7">
                  <c:v>9.8988269671551077</c:v>
                </c:pt>
                <c:pt idx="8">
                  <c:v>10.143689636570976</c:v>
                </c:pt>
                <c:pt idx="9">
                  <c:v>11.310047322250112</c:v>
                </c:pt>
                <c:pt idx="10">
                  <c:v>13.361677735817388</c:v>
                </c:pt>
                <c:pt idx="11">
                  <c:v>12.480751682534263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CALAMAR!$C$275:$N$275</c:f>
              <c:numCache>
                <c:formatCode>General</c:formatCode>
                <c:ptCount val="12"/>
                <c:pt idx="0">
                  <c:v>1.036666803727907</c:v>
                </c:pt>
                <c:pt idx="1">
                  <c:v>0.77654302460006874</c:v>
                </c:pt>
                <c:pt idx="2">
                  <c:v>0.72919284017323527</c:v>
                </c:pt>
                <c:pt idx="3">
                  <c:v>0.82308724844091352</c:v>
                </c:pt>
                <c:pt idx="4">
                  <c:v>1.1801277880338876</c:v>
                </c:pt>
                <c:pt idx="5">
                  <c:v>1.5178252735631339</c:v>
                </c:pt>
                <c:pt idx="6">
                  <c:v>1.4674527369388428</c:v>
                </c:pt>
                <c:pt idx="7">
                  <c:v>1.3765806808686221</c:v>
                </c:pt>
                <c:pt idx="8">
                  <c:v>1.4106325156266428</c:v>
                </c:pt>
                <c:pt idx="9">
                  <c:v>1.5728320835568594</c:v>
                </c:pt>
                <c:pt idx="10">
                  <c:v>1.8581421309968431</c:v>
                </c:pt>
                <c:pt idx="11">
                  <c:v>1.7356361219265677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56928"/>
        <c:axId val="-1570454208"/>
      </c:lineChart>
      <c:catAx>
        <c:axId val="-1570456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54208"/>
        <c:crosses val="autoZero"/>
        <c:auto val="1"/>
        <c:lblAlgn val="ctr"/>
        <c:lblOffset val="100"/>
        <c:tickMarkSkip val="1"/>
        <c:noMultiLvlLbl val="0"/>
      </c:catAx>
      <c:valAx>
        <c:axId val="-157045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5692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</a:t>
            </a:r>
            <a:r>
              <a:rPr lang="es-CO" b="1" baseline="0"/>
              <a:t>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CALAMAR!$C$300:$N$300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CALAMAR!$C$301:$N$301</c:f>
              <c:numCache>
                <c:formatCode>General</c:formatCode>
                <c:ptCount val="12"/>
                <c:pt idx="0">
                  <c:v>75.025171109160269</c:v>
                </c:pt>
                <c:pt idx="1">
                  <c:v>56.199613110729572</c:v>
                </c:pt>
                <c:pt idx="2">
                  <c:v>52.772807433246065</c:v>
                </c:pt>
                <c:pt idx="3">
                  <c:v>59.568090180936771</c:v>
                </c:pt>
                <c:pt idx="4">
                  <c:v>85.407663204344345</c:v>
                </c:pt>
                <c:pt idx="5">
                  <c:v>109.84734965312036</c:v>
                </c:pt>
                <c:pt idx="6">
                  <c:v>106.20181169835067</c:v>
                </c:pt>
                <c:pt idx="7">
                  <c:v>99.62526122794614</c:v>
                </c:pt>
                <c:pt idx="8">
                  <c:v>102.08964488537046</c:v>
                </c:pt>
                <c:pt idx="9">
                  <c:v>113.82827709972887</c:v>
                </c:pt>
                <c:pt idx="10">
                  <c:v>134.4766040755444</c:v>
                </c:pt>
                <c:pt idx="11">
                  <c:v>125.61065576954451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CALAMAR!$C$303:$N$303</c:f>
              <c:numCache>
                <c:formatCode>General</c:formatCode>
                <c:ptCount val="12"/>
                <c:pt idx="0">
                  <c:v>75.030489324417999</c:v>
                </c:pt>
                <c:pt idx="1">
                  <c:v>56.203596862255971</c:v>
                </c:pt>
                <c:pt idx="2">
                  <c:v>52.776548273094022</c:v>
                </c:pt>
                <c:pt idx="3">
                  <c:v>59.572312709474737</c:v>
                </c:pt>
                <c:pt idx="4">
                  <c:v>85.413717390304413</c:v>
                </c:pt>
                <c:pt idx="5">
                  <c:v>109.85513626449772</c:v>
                </c:pt>
                <c:pt idx="6">
                  <c:v>106.20933989304883</c:v>
                </c:pt>
                <c:pt idx="7">
                  <c:v>99.632323238955053</c:v>
                </c:pt>
                <c:pt idx="8">
                  <c:v>102.09688158605449</c:v>
                </c:pt>
                <c:pt idx="9">
                  <c:v>113.8363459021199</c:v>
                </c:pt>
                <c:pt idx="10">
                  <c:v>134.48613655000636</c:v>
                </c:pt>
                <c:pt idx="11">
                  <c:v>125.61955977464268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CALAMAR!$C$305:$N$305</c:f>
              <c:numCache>
                <c:formatCode>General</c:formatCode>
                <c:ptCount val="12"/>
                <c:pt idx="0">
                  <c:v>75.019854024603021</c:v>
                </c:pt>
                <c:pt idx="1">
                  <c:v>56.195630206184653</c:v>
                </c:pt>
                <c:pt idx="2">
                  <c:v>52.769067388734371</c:v>
                </c:pt>
                <c:pt idx="3">
                  <c:v>59.563868550146417</c:v>
                </c:pt>
                <c:pt idx="4">
                  <c:v>85.401610305558776</c:v>
                </c:pt>
                <c:pt idx="5">
                  <c:v>109.83956469724676</c:v>
                </c:pt>
                <c:pt idx="6">
                  <c:v>106.19428510421453</c:v>
                </c:pt>
                <c:pt idx="7">
                  <c:v>99.618200718384415</c:v>
                </c:pt>
                <c:pt idx="8">
                  <c:v>102.0824097232742</c:v>
                </c:pt>
                <c:pt idx="9">
                  <c:v>113.82021001283793</c:v>
                </c:pt>
                <c:pt idx="10">
                  <c:v>134.46707362777241</c:v>
                </c:pt>
                <c:pt idx="11">
                  <c:v>125.60175365751806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CALAMAR!$C$308:$N$308</c:f>
              <c:numCache>
                <c:formatCode>General</c:formatCode>
                <c:ptCount val="12"/>
                <c:pt idx="0">
                  <c:v>7.929370700108163</c:v>
                </c:pt>
                <c:pt idx="1">
                  <c:v>5.9397074204503131</c:v>
                </c:pt>
                <c:pt idx="2">
                  <c:v>5.577530138715538</c:v>
                </c:pt>
                <c:pt idx="3">
                  <c:v>6.2957199824959851</c:v>
                </c:pt>
                <c:pt idx="4">
                  <c:v>9.0266908047684176</c:v>
                </c:pt>
                <c:pt idx="5">
                  <c:v>11.60970835450239</c:v>
                </c:pt>
                <c:pt idx="6">
                  <c:v>11.22441337393348</c:v>
                </c:pt>
                <c:pt idx="7">
                  <c:v>10.529341228987166</c:v>
                </c:pt>
                <c:pt idx="8">
                  <c:v>10.78980063585175</c:v>
                </c:pt>
                <c:pt idx="9">
                  <c:v>12.030450473283638</c:v>
                </c:pt>
                <c:pt idx="10">
                  <c:v>14.212761243225943</c:v>
                </c:pt>
                <c:pt idx="11">
                  <c:v>13.275723850482354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56384"/>
        <c:axId val="-1570449312"/>
      </c:lineChart>
      <c:catAx>
        <c:axId val="-157045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9312"/>
        <c:crosses val="autoZero"/>
        <c:auto val="1"/>
        <c:lblAlgn val="ctr"/>
        <c:lblOffset val="100"/>
        <c:tickMarkSkip val="1"/>
        <c:noMultiLvlLbl val="0"/>
      </c:catAx>
      <c:valAx>
        <c:axId val="-157044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5638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CALAMAR!$C$333:$N$333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CALAMAR!$C$334:$N$334</c:f>
              <c:numCache>
                <c:formatCode>General</c:formatCode>
                <c:ptCount val="12"/>
                <c:pt idx="0">
                  <c:v>2.118451821409427</c:v>
                </c:pt>
                <c:pt idx="1">
                  <c:v>1.5868830553375959</c:v>
                </c:pt>
                <c:pt idx="2">
                  <c:v>1.4901218934267668</c:v>
                </c:pt>
                <c:pt idx="3">
                  <c:v>1.6819972187478152</c:v>
                </c:pt>
                <c:pt idx="4">
                  <c:v>2.411617554517981</c:v>
                </c:pt>
                <c:pt idx="5">
                  <c:v>3.1017099262735108</c:v>
                </c:pt>
                <c:pt idx="6">
                  <c:v>2.9987725199853945</c:v>
                </c:pt>
                <c:pt idx="7">
                  <c:v>2.8130734390416334</c:v>
                </c:pt>
                <c:pt idx="8">
                  <c:v>2.8826591256923999</c:v>
                </c:pt>
                <c:pt idx="9">
                  <c:v>3.2141175739401331</c:v>
                </c:pt>
                <c:pt idx="10">
                  <c:v>3.7971550431560224</c:v>
                </c:pt>
                <c:pt idx="11">
                  <c:v>3.5468112710633242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CALAMAR!$C$336:$N$336</c:f>
              <c:numCache>
                <c:formatCode>General</c:formatCode>
                <c:ptCount val="12"/>
                <c:pt idx="0">
                  <c:v>2.1184519411286225</c:v>
                </c:pt>
                <c:pt idx="1">
                  <c:v>1.5868831450164649</c:v>
                </c:pt>
                <c:pt idx="2">
                  <c:v>1.4901219776374122</c:v>
                </c:pt>
                <c:pt idx="3">
                  <c:v>1.6819973138018316</c:v>
                </c:pt>
                <c:pt idx="4">
                  <c:v>2.4116176908047313</c:v>
                </c:pt>
                <c:pt idx="5">
                  <c:v>3.101710101559167</c:v>
                </c:pt>
                <c:pt idx="6">
                  <c:v>2.9987726894537916</c:v>
                </c:pt>
                <c:pt idx="7">
                  <c:v>2.8130735980156949</c:v>
                </c:pt>
                <c:pt idx="8">
                  <c:v>2.8826592885989286</c:v>
                </c:pt>
                <c:pt idx="9">
                  <c:v>3.2141177555782368</c:v>
                </c:pt>
                <c:pt idx="10">
                  <c:v>3.797155257743082</c:v>
                </c:pt>
                <c:pt idx="11">
                  <c:v>3.5468114715028096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CALAMAR!$C$338:$N$338</c:f>
              <c:numCache>
                <c:formatCode>General</c:formatCode>
                <c:ptCount val="12"/>
                <c:pt idx="0">
                  <c:v>2.1184517016902511</c:v>
                </c:pt>
                <c:pt idx="1">
                  <c:v>1.586882965658742</c:v>
                </c:pt>
                <c:pt idx="2">
                  <c:v>1.4901218092161359</c:v>
                </c:pt>
                <c:pt idx="3">
                  <c:v>1.6819971236938145</c:v>
                </c:pt>
                <c:pt idx="4">
                  <c:v>2.4116174182312538</c:v>
                </c:pt>
                <c:pt idx="5">
                  <c:v>3.1017097509878835</c:v>
                </c:pt>
                <c:pt idx="6">
                  <c:v>2.9987723505170258</c:v>
                </c:pt>
                <c:pt idx="7">
                  <c:v>2.8130732800675986</c:v>
                </c:pt>
                <c:pt idx="8">
                  <c:v>2.8826589627858987</c:v>
                </c:pt>
                <c:pt idx="9">
                  <c:v>3.2141173923020601</c:v>
                </c:pt>
                <c:pt idx="10">
                  <c:v>3.7971548285689982</c:v>
                </c:pt>
                <c:pt idx="11">
                  <c:v>3.5468110706238725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CALAMAR!$C$341:$N$341</c:f>
              <c:numCache>
                <c:formatCode>General</c:formatCode>
                <c:ptCount val="12"/>
                <c:pt idx="0">
                  <c:v>0.43150597973045624</c:v>
                </c:pt>
                <c:pt idx="1">
                  <c:v>0.3232311070711717</c:v>
                </c:pt>
                <c:pt idx="2">
                  <c:v>0.30352189322536854</c:v>
                </c:pt>
                <c:pt idx="3">
                  <c:v>0.34260484493662074</c:v>
                </c:pt>
                <c:pt idx="4">
                  <c:v>0.49122070423348535</c:v>
                </c:pt>
                <c:pt idx="5">
                  <c:v>0.63178514000185171</c:v>
                </c:pt>
                <c:pt idx="6">
                  <c:v>0.61081789122972063</c:v>
                </c:pt>
                <c:pt idx="7">
                  <c:v>0.57299297444479635</c:v>
                </c:pt>
                <c:pt idx="8">
                  <c:v>0.58716683461475683</c:v>
                </c:pt>
                <c:pt idx="9">
                  <c:v>0.65468137566101869</c:v>
                </c:pt>
                <c:pt idx="10">
                  <c:v>0.77343987270636883</c:v>
                </c:pt>
                <c:pt idx="11">
                  <c:v>0.72244752369254617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46592"/>
        <c:axId val="-1570453664"/>
      </c:lineChart>
      <c:catAx>
        <c:axId val="-157044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53664"/>
        <c:crosses val="autoZero"/>
        <c:auto val="1"/>
        <c:lblAlgn val="ctr"/>
        <c:lblOffset val="100"/>
        <c:tickMarkSkip val="1"/>
        <c:noMultiLvlLbl val="0"/>
      </c:catAx>
      <c:valAx>
        <c:axId val="-157045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65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</a:t>
            </a:r>
            <a:r>
              <a:rPr lang="es-CO" b="1" baseline="0"/>
              <a:t> 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CALAMAR!$C$366:$N$366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CALAMAR!$C$367:$N$367</c:f>
              <c:numCache>
                <c:formatCode>General</c:formatCode>
                <c:ptCount val="12"/>
                <c:pt idx="0">
                  <c:v>201.45277697931152</c:v>
                </c:pt>
                <c:pt idx="1">
                  <c:v>150.90359620568836</c:v>
                </c:pt>
                <c:pt idx="2">
                  <c:v>141.70215741265858</c:v>
                </c:pt>
                <c:pt idx="3">
                  <c:v>159.94841476394316</c:v>
                </c:pt>
                <c:pt idx="4">
                  <c:v>229.33117876925706</c:v>
                </c:pt>
                <c:pt idx="5">
                  <c:v>294.95505713997159</c:v>
                </c:pt>
                <c:pt idx="6">
                  <c:v>285.16629246653565</c:v>
                </c:pt>
                <c:pt idx="7">
                  <c:v>267.50736099565722</c:v>
                </c:pt>
                <c:pt idx="8">
                  <c:v>274.1245659148999</c:v>
                </c:pt>
                <c:pt idx="9">
                  <c:v>305.6443881633636</c:v>
                </c:pt>
                <c:pt idx="10">
                  <c:v>361.08795127370473</c:v>
                </c:pt>
                <c:pt idx="11">
                  <c:v>337.28167558790852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CALAMAR!$C$369:$N$369</c:f>
              <c:numCache>
                <c:formatCode>General</c:formatCode>
                <c:ptCount val="12"/>
                <c:pt idx="0">
                  <c:v>201.55579048711081</c:v>
                </c:pt>
                <c:pt idx="1">
                  <c:v>150.98076123174442</c:v>
                </c:pt>
                <c:pt idx="2">
                  <c:v>141.77461725419903</c:v>
                </c:pt>
                <c:pt idx="3">
                  <c:v>160.03020488626777</c:v>
                </c:pt>
                <c:pt idx="4">
                  <c:v>229.44844798503559</c:v>
                </c:pt>
                <c:pt idx="5">
                  <c:v>295.10588333127419</c:v>
                </c:pt>
                <c:pt idx="6">
                  <c:v>285.31211314239613</c:v>
                </c:pt>
                <c:pt idx="7">
                  <c:v>267.64415172166008</c:v>
                </c:pt>
                <c:pt idx="8">
                  <c:v>274.26474036934167</c:v>
                </c:pt>
                <c:pt idx="9">
                  <c:v>305.80068037752909</c:v>
                </c:pt>
                <c:pt idx="10">
                  <c:v>361.27259472733448</c:v>
                </c:pt>
                <c:pt idx="11">
                  <c:v>337.454145627983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CALAMAR!$C$371:$N$371</c:f>
              <c:numCache>
                <c:formatCode>General</c:formatCode>
                <c:ptCount val="12"/>
                <c:pt idx="0">
                  <c:v>201.34992124220713</c:v>
                </c:pt>
                <c:pt idx="1">
                  <c:v>150.8265493619954</c:v>
                </c:pt>
                <c:pt idx="2">
                  <c:v>141.62980854723958</c:v>
                </c:pt>
                <c:pt idx="3">
                  <c:v>159.86674990756387</c:v>
                </c:pt>
                <c:pt idx="4">
                  <c:v>229.21408915755242</c:v>
                </c:pt>
                <c:pt idx="5">
                  <c:v>294.80446194704496</c:v>
                </c:pt>
                <c:pt idx="6">
                  <c:v>285.02069512283663</c:v>
                </c:pt>
                <c:pt idx="7">
                  <c:v>267.37077977196486</c:v>
                </c:pt>
                <c:pt idx="8">
                  <c:v>273.98460614512965</c:v>
                </c:pt>
                <c:pt idx="9">
                  <c:v>305.48833531908042</c:v>
                </c:pt>
                <c:pt idx="10">
                  <c:v>360.90359061139634</c:v>
                </c:pt>
                <c:pt idx="11">
                  <c:v>337.1094696949217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CALAMAR!$C$374:$N$374</c:f>
              <c:numCache>
                <c:formatCode>General</c:formatCode>
                <c:ptCount val="12"/>
                <c:pt idx="0">
                  <c:v>19.786161243917476</c:v>
                </c:pt>
                <c:pt idx="1">
                  <c:v>14.821353825861605</c:v>
                </c:pt>
                <c:pt idx="2">
                  <c:v>13.917612738918825</c:v>
                </c:pt>
                <c:pt idx="3">
                  <c:v>15.709712085792594</c:v>
                </c:pt>
                <c:pt idx="4">
                  <c:v>22.524304452016455</c:v>
                </c:pt>
                <c:pt idx="5">
                  <c:v>28.96970896995731</c:v>
                </c:pt>
                <c:pt idx="6">
                  <c:v>28.008282281720309</c:v>
                </c:pt>
                <c:pt idx="7">
                  <c:v>26.27386853614076</c:v>
                </c:pt>
                <c:pt idx="8">
                  <c:v>26.92379297738897</c:v>
                </c:pt>
                <c:pt idx="9">
                  <c:v>30.019586913512114</c:v>
                </c:pt>
                <c:pt idx="10">
                  <c:v>35.46510767568649</c:v>
                </c:pt>
                <c:pt idx="11">
                  <c:v>33.126917969894102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51488"/>
        <c:axId val="-1570448224"/>
      </c:lineChart>
      <c:catAx>
        <c:axId val="-157045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8224"/>
        <c:crosses val="autoZero"/>
        <c:auto val="1"/>
        <c:lblAlgn val="ctr"/>
        <c:lblOffset val="100"/>
        <c:tickMarkSkip val="1"/>
        <c:noMultiLvlLbl val="0"/>
      </c:catAx>
      <c:valAx>
        <c:axId val="-15704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5148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</a:t>
            </a:r>
            <a:r>
              <a:rPr lang="es-CO" b="1" baseline="0"/>
              <a:t> 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CALAMAR!$C$399:$N$399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CALAMAR!$C$400:$N$400</c:f>
              <c:numCache>
                <c:formatCode>General</c:formatCode>
                <c:ptCount val="12"/>
                <c:pt idx="0">
                  <c:v>19.126022576309637</c:v>
                </c:pt>
                <c:pt idx="1">
                  <c:v>14.326859282623388</c:v>
                </c:pt>
                <c:pt idx="2">
                  <c:v>13.453270301975621</c:v>
                </c:pt>
                <c:pt idx="3">
                  <c:v>15.185578663600557</c:v>
                </c:pt>
                <c:pt idx="4">
                  <c:v>21.772811317676489</c:v>
                </c:pt>
                <c:pt idx="5">
                  <c:v>28.003173579658014</c:v>
                </c:pt>
                <c:pt idx="6">
                  <c:v>27.073823600245497</c:v>
                </c:pt>
                <c:pt idx="7">
                  <c:v>25.397276237385313</c:v>
                </c:pt>
                <c:pt idx="8">
                  <c:v>26.025516823468173</c:v>
                </c:pt>
                <c:pt idx="9">
                  <c:v>29.018023757176486</c:v>
                </c:pt>
                <c:pt idx="10">
                  <c:v>34.281862040568988</c:v>
                </c:pt>
                <c:pt idx="11">
                  <c:v>32.021682890637749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CALAMAR!$C$402:$N$402</c:f>
              <c:numCache>
                <c:formatCode>General</c:formatCode>
                <c:ptCount val="12"/>
                <c:pt idx="0">
                  <c:v>19.126110678028169</c:v>
                </c:pt>
                <c:pt idx="1">
                  <c:v>14.326925277574453</c:v>
                </c:pt>
                <c:pt idx="2">
                  <c:v>13.453332272844303</c:v>
                </c:pt>
                <c:pt idx="3">
                  <c:v>15.185648614138984</c:v>
                </c:pt>
                <c:pt idx="4">
                  <c:v>21.772911611508452</c:v>
                </c:pt>
                <c:pt idx="5">
                  <c:v>28.003302572903049</c:v>
                </c:pt>
                <c:pt idx="6">
                  <c:v>27.073948312551828</c:v>
                </c:pt>
                <c:pt idx="7">
                  <c:v>25.397393226878222</c:v>
                </c:pt>
                <c:pt idx="8">
                  <c:v>26.025636706875648</c:v>
                </c:pt>
                <c:pt idx="9">
                  <c:v>29.018157425206585</c:v>
                </c:pt>
                <c:pt idx="10">
                  <c:v>34.282019955835914</c:v>
                </c:pt>
                <c:pt idx="11">
                  <c:v>32.021830394661741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CALAMAR!$C$404:$N$404</c:f>
              <c:numCache>
                <c:formatCode>General</c:formatCode>
                <c:ptCount val="12"/>
                <c:pt idx="0">
                  <c:v>19.125934475808574</c:v>
                </c:pt>
                <c:pt idx="1">
                  <c:v>14.326793288584303</c:v>
                </c:pt>
                <c:pt idx="2">
                  <c:v>13.45320833196331</c:v>
                </c:pt>
                <c:pt idx="3">
                  <c:v>15.185508714028771</c:v>
                </c:pt>
                <c:pt idx="4">
                  <c:v>21.772711025230478</c:v>
                </c:pt>
                <c:pt idx="5">
                  <c:v>28.003044588195529</c:v>
                </c:pt>
                <c:pt idx="6">
                  <c:v>27.073698889662555</c:v>
                </c:pt>
                <c:pt idx="7">
                  <c:v>25.397159249509073</c:v>
                </c:pt>
                <c:pt idx="8">
                  <c:v>26.025396941717361</c:v>
                </c:pt>
                <c:pt idx="9">
                  <c:v>29.017890090993532</c:v>
                </c:pt>
                <c:pt idx="10">
                  <c:v>34.281704127484289</c:v>
                </c:pt>
                <c:pt idx="11">
                  <c:v>32.021535388652097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CALAMAR!$C$407:$N$407</c:f>
              <c:numCache>
                <c:formatCode>General</c:formatCode>
                <c:ptCount val="12"/>
                <c:pt idx="0">
                  <c:v>13.208158517709903</c:v>
                </c:pt>
                <c:pt idx="1">
                  <c:v>9.8939247672019377</c:v>
                </c:pt>
                <c:pt idx="2">
                  <c:v>9.2906366716408435</c:v>
                </c:pt>
                <c:pt idx="3">
                  <c:v>10.486944129221564</c:v>
                </c:pt>
                <c:pt idx="4">
                  <c:v>15.035993088090748</c:v>
                </c:pt>
                <c:pt idx="5">
                  <c:v>19.33859244196476</c:v>
                </c:pt>
                <c:pt idx="6">
                  <c:v>18.696796595623173</c:v>
                </c:pt>
                <c:pt idx="7">
                  <c:v>17.538996888822947</c:v>
                </c:pt>
                <c:pt idx="8">
                  <c:v>17.97285088094986</c:v>
                </c:pt>
                <c:pt idx="9">
                  <c:v>20.039433506169775</c:v>
                </c:pt>
                <c:pt idx="10">
                  <c:v>23.674565179848535</c:v>
                </c:pt>
                <c:pt idx="11">
                  <c:v>22.113717681545793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52032"/>
        <c:axId val="-1570447680"/>
      </c:lineChart>
      <c:catAx>
        <c:axId val="-1570452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7680"/>
        <c:crosses val="autoZero"/>
        <c:auto val="1"/>
        <c:lblAlgn val="ctr"/>
        <c:lblOffset val="100"/>
        <c:tickMarkSkip val="1"/>
        <c:noMultiLvlLbl val="0"/>
      </c:catAx>
      <c:valAx>
        <c:axId val="-157044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5203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CALAMAR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CALAMAR!$C$432:$N$432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CALAMAR!$C$433:$N$433</c:f>
              <c:numCache>
                <c:formatCode>General</c:formatCode>
                <c:ptCount val="12"/>
                <c:pt idx="0">
                  <c:v>19.825511385265578</c:v>
                </c:pt>
                <c:pt idx="1">
                  <c:v>14.850830102782028</c:v>
                </c:pt>
                <c:pt idx="2">
                  <c:v>13.945291681880686</c:v>
                </c:pt>
                <c:pt idx="3">
                  <c:v>15.740955103753137</c:v>
                </c:pt>
                <c:pt idx="4">
                  <c:v>22.56910013284752</c:v>
                </c:pt>
                <c:pt idx="5">
                  <c:v>29.027323083616249</c:v>
                </c:pt>
                <c:pt idx="6">
                  <c:v>28.063984337976521</c:v>
                </c:pt>
                <c:pt idx="7">
                  <c:v>26.326121240842454</c:v>
                </c:pt>
                <c:pt idx="8">
                  <c:v>26.977338232894908</c:v>
                </c:pt>
                <c:pt idx="9">
                  <c:v>30.079288993854831</c:v>
                </c:pt>
                <c:pt idx="10">
                  <c:v>35.535639649158242</c:v>
                </c:pt>
                <c:pt idx="11">
                  <c:v>33.192799819762428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CALAMAR!$C$435:$N$435</c:f>
              <c:numCache>
                <c:formatCode>General</c:formatCode>
                <c:ptCount val="12"/>
                <c:pt idx="0">
                  <c:v>19.825609511190162</c:v>
                </c:pt>
                <c:pt idx="1">
                  <c:v>14.85090360663302</c:v>
                </c:pt>
                <c:pt idx="2">
                  <c:v>13.945360703789543</c:v>
                </c:pt>
                <c:pt idx="3">
                  <c:v>15.741033013257885</c:v>
                </c:pt>
                <c:pt idx="4">
                  <c:v>22.569211838103165</c:v>
                </c:pt>
                <c:pt idx="5">
                  <c:v>29.027466753701749</c:v>
                </c:pt>
                <c:pt idx="6">
                  <c:v>28.064123240038477</c:v>
                </c:pt>
                <c:pt idx="7">
                  <c:v>26.326251541389929</c:v>
                </c:pt>
                <c:pt idx="8">
                  <c:v>26.977471756626304</c:v>
                </c:pt>
                <c:pt idx="9">
                  <c:v>30.079437870622044</c:v>
                </c:pt>
                <c:pt idx="10">
                  <c:v>35.535815532010822</c:v>
                </c:pt>
                <c:pt idx="11">
                  <c:v>33.192964106781744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CALAMAR!$C$437:$N$437</c:f>
              <c:numCache>
                <c:formatCode>General</c:formatCode>
                <c:ptCount val="12"/>
                <c:pt idx="0">
                  <c:v>19.825413260797987</c:v>
                </c:pt>
                <c:pt idx="1">
                  <c:v>14.850756600022438</c:v>
                </c:pt>
                <c:pt idx="2">
                  <c:v>13.945222660996679</c:v>
                </c:pt>
                <c:pt idx="3">
                  <c:v>15.740877195405204</c:v>
                </c:pt>
                <c:pt idx="4">
                  <c:v>22.568988429250496</c:v>
                </c:pt>
                <c:pt idx="5">
                  <c:v>29.027179415663991</c:v>
                </c:pt>
                <c:pt idx="6">
                  <c:v>28.063845437977012</c:v>
                </c:pt>
                <c:pt idx="7">
                  <c:v>26.325990942229708</c:v>
                </c:pt>
                <c:pt idx="8">
                  <c:v>26.977204711146104</c:v>
                </c:pt>
                <c:pt idx="9">
                  <c:v>30.07914011929817</c:v>
                </c:pt>
                <c:pt idx="10">
                  <c:v>35.535463768917204</c:v>
                </c:pt>
                <c:pt idx="11">
                  <c:v>33.192635535182475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CALAMAR!$C$440:$N$440</c:f>
              <c:numCache>
                <c:formatCode>General</c:formatCode>
                <c:ptCount val="12"/>
                <c:pt idx="0">
                  <c:v>11.979416324254872</c:v>
                </c:pt>
                <c:pt idx="1">
                  <c:v>8.9735025293835324</c:v>
                </c:pt>
                <c:pt idx="2">
                  <c:v>8.4263377410064884</c:v>
                </c:pt>
                <c:pt idx="3">
                  <c:v>9.5113538745541586</c:v>
                </c:pt>
                <c:pt idx="4">
                  <c:v>13.637209214997236</c:v>
                </c:pt>
                <c:pt idx="5">
                  <c:v>17.539541918486286</c:v>
                </c:pt>
                <c:pt idx="6">
                  <c:v>16.957451718085174</c:v>
                </c:pt>
                <c:pt idx="7">
                  <c:v>15.907360996561572</c:v>
                </c:pt>
                <c:pt idx="8">
                  <c:v>16.300853972032723</c:v>
                </c:pt>
                <c:pt idx="9">
                  <c:v>18.175184417324299</c:v>
                </c:pt>
                <c:pt idx="10">
                  <c:v>21.472143312396195</c:v>
                </c:pt>
                <c:pt idx="11">
                  <c:v>20.056499945020693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47136"/>
        <c:axId val="-1570445504"/>
      </c:lineChart>
      <c:catAx>
        <c:axId val="-1570447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5504"/>
        <c:crosses val="autoZero"/>
        <c:auto val="1"/>
        <c:lblAlgn val="ctr"/>
        <c:lblOffset val="100"/>
        <c:tickMarkSkip val="1"/>
        <c:noMultiLvlLbl val="0"/>
      </c:catAx>
      <c:valAx>
        <c:axId val="-157044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71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CALAMAR!$C$465:$N$465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CALAMAR!$C$466:$N$466</c:f>
              <c:numCache>
                <c:formatCode>General</c:formatCode>
                <c:ptCount val="12"/>
                <c:pt idx="0">
                  <c:v>14.089703151826846</c:v>
                </c:pt>
                <c:pt idx="1">
                  <c:v>10.55426937748118</c:v>
                </c:pt>
                <c:pt idx="2">
                  <c:v>9.9107163666591571</c:v>
                </c:pt>
                <c:pt idx="3">
                  <c:v>11.186868294501977</c:v>
                </c:pt>
                <c:pt idx="4">
                  <c:v>16.039531848445062</c:v>
                </c:pt>
                <c:pt idx="5">
                  <c:v>20.629297151158724</c:v>
                </c:pt>
                <c:pt idx="6">
                  <c:v>19.944666288582106</c:v>
                </c:pt>
                <c:pt idx="7">
                  <c:v>18.709592212493881</c:v>
                </c:pt>
                <c:pt idx="8">
                  <c:v>19.172402675595677</c:v>
                </c:pt>
                <c:pt idx="9">
                  <c:v>21.376914053092396</c:v>
                </c:pt>
                <c:pt idx="10">
                  <c:v>25.254663258726371</c:v>
                </c:pt>
                <c:pt idx="11">
                  <c:v>23.589641000940031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CALAMAR!$C$468:$N$468</c:f>
              <c:numCache>
                <c:formatCode>General</c:formatCode>
                <c:ptCount val="12"/>
                <c:pt idx="0">
                  <c:v>14.089738373892299</c:v>
                </c:pt>
                <c:pt idx="1">
                  <c:v>10.554295761512327</c:v>
                </c:pt>
                <c:pt idx="2">
                  <c:v>9.9107411419079163</c:v>
                </c:pt>
                <c:pt idx="3">
                  <c:v>11.186896259931981</c:v>
                </c:pt>
                <c:pt idx="4">
                  <c:v>16.039571944778853</c:v>
                </c:pt>
                <c:pt idx="5">
                  <c:v>20.629348721191583</c:v>
                </c:pt>
                <c:pt idx="6">
                  <c:v>19.944716147144337</c:v>
                </c:pt>
                <c:pt idx="7">
                  <c:v>18.709638983563107</c:v>
                </c:pt>
                <c:pt idx="8">
                  <c:v>19.172450603619044</c:v>
                </c:pt>
                <c:pt idx="9">
                  <c:v>21.376967492051175</c:v>
                </c:pt>
                <c:pt idx="10">
                  <c:v>25.254726391454767</c:v>
                </c:pt>
                <c:pt idx="11">
                  <c:v>23.589699971371868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CALAMAR!$C$470:$N$470</c:f>
              <c:numCache>
                <c:formatCode>General</c:formatCode>
                <c:ptCount val="12"/>
                <c:pt idx="0">
                  <c:v>14.089667930025543</c:v>
                </c:pt>
                <c:pt idx="1">
                  <c:v>10.5542429936479</c:v>
                </c:pt>
                <c:pt idx="2">
                  <c:v>9.9106915915961977</c:v>
                </c:pt>
                <c:pt idx="3">
                  <c:v>11.186840329281699</c:v>
                </c:pt>
                <c:pt idx="4">
                  <c:v>16.039491752411973</c:v>
                </c:pt>
                <c:pt idx="5">
                  <c:v>20.629245581512617</c:v>
                </c:pt>
                <c:pt idx="6">
                  <c:v>19.944616430393786</c:v>
                </c:pt>
                <c:pt idx="7">
                  <c:v>18.709545441775415</c:v>
                </c:pt>
                <c:pt idx="8">
                  <c:v>19.172354747931745</c:v>
                </c:pt>
                <c:pt idx="9">
                  <c:v>21.37686061453438</c:v>
                </c:pt>
                <c:pt idx="10">
                  <c:v>25.254600126471441</c:v>
                </c:pt>
                <c:pt idx="11">
                  <c:v>23.589582030950442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CALAMAR!$C$473:$N$473</c:f>
              <c:numCache>
                <c:formatCode>General</c:formatCode>
                <c:ptCount val="12"/>
                <c:pt idx="0">
                  <c:v>7.7359414874621741</c:v>
                </c:pt>
                <c:pt idx="1">
                  <c:v>5.7948140899279341</c:v>
                </c:pt>
                <c:pt idx="2">
                  <c:v>5.4414717673713522</c:v>
                </c:pt>
                <c:pt idx="3">
                  <c:v>6.1421420750792963</c:v>
                </c:pt>
                <c:pt idx="4">
                  <c:v>8.8064935455910511</c:v>
                </c:pt>
                <c:pt idx="5">
                  <c:v>11.326500918377562</c:v>
                </c:pt>
                <c:pt idx="6">
                  <c:v>10.950604830551411</c:v>
                </c:pt>
                <c:pt idx="7">
                  <c:v>10.272488288113037</c:v>
                </c:pt>
                <c:pt idx="8">
                  <c:v>10.526594043483515</c:v>
                </c:pt>
                <c:pt idx="9">
                  <c:v>11.736979446283719</c:v>
                </c:pt>
                <c:pt idx="10">
                  <c:v>13.866054887731034</c:v>
                </c:pt>
                <c:pt idx="11">
                  <c:v>12.951875602137836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30272"/>
        <c:axId val="-1570442784"/>
      </c:lineChart>
      <c:catAx>
        <c:axId val="-157043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2784"/>
        <c:crosses val="autoZero"/>
        <c:auto val="1"/>
        <c:lblAlgn val="ctr"/>
        <c:lblOffset val="100"/>
        <c:tickMarkSkip val="1"/>
        <c:noMultiLvlLbl val="0"/>
      </c:catAx>
      <c:valAx>
        <c:axId val="-1570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3027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CALAMAR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CALAMAR!$C$135:$N$135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CALAMAR!$C$136:$N$136</c:f>
              <c:numCache>
                <c:formatCode>General</c:formatCode>
                <c:ptCount val="12"/>
                <c:pt idx="0">
                  <c:v>8.4937926801793058</c:v>
                </c:pt>
                <c:pt idx="1">
                  <c:v>6.3625028162120589</c:v>
                </c:pt>
                <c:pt idx="2">
                  <c:v>5.9745453274186406</c:v>
                </c:pt>
                <c:pt idx="3">
                  <c:v>6.7438567732813341</c:v>
                </c:pt>
                <c:pt idx="4">
                  <c:v>9.6692213270768104</c:v>
                </c:pt>
                <c:pt idx="5">
                  <c:v>12.436101119492848</c:v>
                </c:pt>
                <c:pt idx="6">
                  <c:v>12.023380386733892</c:v>
                </c:pt>
                <c:pt idx="7">
                  <c:v>11.278832184836737</c:v>
                </c:pt>
                <c:pt idx="8">
                  <c:v>11.557831400181792</c:v>
                </c:pt>
                <c:pt idx="9">
                  <c:v>12.886792159665628</c:v>
                </c:pt>
                <c:pt idx="10">
                  <c:v>15.224442390012353</c:v>
                </c:pt>
                <c:pt idx="11">
                  <c:v>14.220705567942572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CALAMAR!$C$138:$N$138</c:f>
              <c:numCache>
                <c:formatCode>General</c:formatCode>
                <c:ptCount val="12"/>
                <c:pt idx="0">
                  <c:v>8.493800396556157</c:v>
                </c:pt>
                <c:pt idx="1">
                  <c:v>6.3625085963707351</c:v>
                </c:pt>
                <c:pt idx="2">
                  <c:v>5.9745507551286172</c:v>
                </c:pt>
                <c:pt idx="3">
                  <c:v>6.7438628998895833</c:v>
                </c:pt>
                <c:pt idx="4">
                  <c:v>9.6692301112982353</c:v>
                </c:pt>
                <c:pt idx="5">
                  <c:v>12.436112417348404</c:v>
                </c:pt>
                <c:pt idx="6">
                  <c:v>12.023391309644023</c:v>
                </c:pt>
                <c:pt idx="7">
                  <c:v>11.278842431345319</c:v>
                </c:pt>
                <c:pt idx="8">
                  <c:v>11.55784190015348</c:v>
                </c:pt>
                <c:pt idx="9">
                  <c:v>12.886803866961587</c:v>
                </c:pt>
                <c:pt idx="10">
                  <c:v>15.224456220999201</c:v>
                </c:pt>
                <c:pt idx="11">
                  <c:v>14.220718487062147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CALAMAR!$C$140:$N$140</c:f>
              <c:numCache>
                <c:formatCode>General</c:formatCode>
                <c:ptCount val="12"/>
                <c:pt idx="0">
                  <c:v>8.493784963823483</c:v>
                </c:pt>
                <c:pt idx="1">
                  <c:v>6.3624970360691355</c:v>
                </c:pt>
                <c:pt idx="2">
                  <c:v>5.9745398997234567</c:v>
                </c:pt>
                <c:pt idx="3">
                  <c:v>6.7438506466897818</c:v>
                </c:pt>
                <c:pt idx="4">
                  <c:v>9.6692125428793272</c:v>
                </c:pt>
                <c:pt idx="5">
                  <c:v>12.436089821668084</c:v>
                </c:pt>
                <c:pt idx="6">
                  <c:v>12.023369463853532</c:v>
                </c:pt>
                <c:pt idx="7">
                  <c:v>11.27882193835608</c:v>
                </c:pt>
                <c:pt idx="8">
                  <c:v>11.557820900238717</c:v>
                </c:pt>
                <c:pt idx="9">
                  <c:v>12.886780452401576</c:v>
                </c:pt>
                <c:pt idx="10">
                  <c:v>15.224428559063199</c:v>
                </c:pt>
                <c:pt idx="11">
                  <c:v>14.220692648858208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CALAMAR!$C$145:$N$145</c:f>
              <c:numCache>
                <c:formatCode>General</c:formatCode>
                <c:ptCount val="12"/>
                <c:pt idx="0">
                  <c:v>0.90219902493883741</c:v>
                </c:pt>
                <c:pt idx="1">
                  <c:v>0.67581633471608926</c:v>
                </c:pt>
                <c:pt idx="2">
                  <c:v>0.63460802162364482</c:v>
                </c:pt>
                <c:pt idx="3">
                  <c:v>0.71632322971334317</c:v>
                </c:pt>
                <c:pt idx="4">
                  <c:v>1.0270514458827542</c:v>
                </c:pt>
                <c:pt idx="5">
                  <c:v>1.3209456277675922</c:v>
                </c:pt>
                <c:pt idx="6">
                  <c:v>1.2771069968181832</c:v>
                </c:pt>
                <c:pt idx="7">
                  <c:v>1.1980221065854493</c:v>
                </c:pt>
                <c:pt idx="8">
                  <c:v>1.2276570211072499</c:v>
                </c:pt>
                <c:pt idx="9">
                  <c:v>1.3688174127643469</c:v>
                </c:pt>
                <c:pt idx="10">
                  <c:v>1.6171194184617994</c:v>
                </c:pt>
                <c:pt idx="11">
                  <c:v>1.5105038679928369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29184"/>
        <c:axId val="-1570441152"/>
      </c:lineChart>
      <c:catAx>
        <c:axId val="-1570429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1152"/>
        <c:crosses val="autoZero"/>
        <c:auto val="1"/>
        <c:lblAlgn val="ctr"/>
        <c:lblOffset val="100"/>
        <c:tickMarkSkip val="1"/>
        <c:noMultiLvlLbl val="0"/>
      </c:catAx>
      <c:valAx>
        <c:axId val="-157044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2918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CALAMAR!$C$168:$N$168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CALAMAR!$C$169:$N$169</c:f>
              <c:numCache>
                <c:formatCode>General</c:formatCode>
                <c:ptCount val="12"/>
                <c:pt idx="0">
                  <c:v>3268.4513941220798</c:v>
                </c:pt>
                <c:pt idx="1">
                  <c:v>2448.3210248681235</c:v>
                </c:pt>
                <c:pt idx="2">
                  <c:v>2299.033157498116</c:v>
                </c:pt>
                <c:pt idx="3">
                  <c:v>2595.0678221552371</c:v>
                </c:pt>
                <c:pt idx="4">
                  <c:v>3720.7618688771663</c:v>
                </c:pt>
                <c:pt idx="5">
                  <c:v>4785.4702336096452</c:v>
                </c:pt>
                <c:pt idx="6">
                  <c:v>4626.6533534287864</c:v>
                </c:pt>
                <c:pt idx="7">
                  <c:v>4340.1477015825167</c:v>
                </c:pt>
                <c:pt idx="8">
                  <c:v>4447.5079125847778</c:v>
                </c:pt>
                <c:pt idx="9">
                  <c:v>4958.8982667671435</c:v>
                </c:pt>
                <c:pt idx="10">
                  <c:v>5858.4370761115297</c:v>
                </c:pt>
                <c:pt idx="11">
                  <c:v>5472.1944235116798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CALAMAR!$C$171:$N$171</c:f>
              <c:numCache>
                <c:formatCode>General</c:formatCode>
                <c:ptCount val="12"/>
                <c:pt idx="0">
                  <c:v>3792.9644228300217</c:v>
                </c:pt>
                <c:pt idx="1">
                  <c:v>2841.2215521062981</c:v>
                </c:pt>
                <c:pt idx="2">
                  <c:v>2667.9763355144505</c:v>
                </c:pt>
                <c:pt idx="3">
                  <c:v>3011.5179139476459</c:v>
                </c:pt>
                <c:pt idx="4">
                  <c:v>4317.8605684189379</c:v>
                </c:pt>
                <c:pt idx="5">
                  <c:v>5553.4307088782416</c:v>
                </c:pt>
                <c:pt idx="6">
                  <c:v>5369.1272869720206</c:v>
                </c:pt>
                <c:pt idx="7">
                  <c:v>5036.6439138531987</c:v>
                </c:pt>
                <c:pt idx="8">
                  <c:v>5161.233027061804</c:v>
                </c:pt>
                <c:pt idx="9">
                  <c:v>5754.6900455998348</c:v>
                </c:pt>
                <c:pt idx="10">
                  <c:v>6798.5846272766685</c:v>
                </c:pt>
                <c:pt idx="11">
                  <c:v>6350.3587052007397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CALAMAR!$C$173:$N$173</c:f>
              <c:numCache>
                <c:formatCode>General</c:formatCode>
                <c:ptCount val="12"/>
                <c:pt idx="0">
                  <c:v>2911.8058234129353</c:v>
                </c:pt>
                <c:pt idx="1">
                  <c:v>2181.1661114545095</c:v>
                </c:pt>
                <c:pt idx="2">
                  <c:v>2048.1681778292345</c:v>
                </c:pt>
                <c:pt idx="3">
                  <c:v>2311.9002504648861</c:v>
                </c:pt>
                <c:pt idx="4">
                  <c:v>3314.7612648648319</c:v>
                </c:pt>
                <c:pt idx="5">
                  <c:v>4263.2912085072185</c:v>
                </c:pt>
                <c:pt idx="6">
                  <c:v>4121.8040450760755</c:v>
                </c:pt>
                <c:pt idx="7">
                  <c:v>3866.5612022462919</c:v>
                </c:pt>
                <c:pt idx="8">
                  <c:v>3962.2065247257451</c:v>
                </c:pt>
                <c:pt idx="9">
                  <c:v>4417.7951909740277</c:v>
                </c:pt>
                <c:pt idx="10">
                  <c:v>5219.178484648025</c:v>
                </c:pt>
                <c:pt idx="11">
                  <c:v>4875.081703183484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CALAMAR!$C$178:$N$178</c:f>
              <c:numCache>
                <c:formatCode>General</c:formatCode>
                <c:ptCount val="12"/>
                <c:pt idx="0">
                  <c:v>1966.3167594013935</c:v>
                </c:pt>
                <c:pt idx="1">
                  <c:v>1472.9222139422682</c:v>
                </c:pt>
                <c:pt idx="2">
                  <c:v>1383.1098838238372</c:v>
                </c:pt>
                <c:pt idx="3">
                  <c:v>1561.2058235480451</c:v>
                </c:pt>
                <c:pt idx="4">
                  <c:v>2238.429010653831</c:v>
                </c:pt>
                <c:pt idx="5">
                  <c:v>2878.9629054559177</c:v>
                </c:pt>
                <c:pt idx="6">
                  <c:v>2783.4178734150337</c:v>
                </c:pt>
                <c:pt idx="7">
                  <c:v>2611.0546356132791</c:v>
                </c:pt>
                <c:pt idx="8">
                  <c:v>2675.6430772729163</c:v>
                </c:pt>
                <c:pt idx="9">
                  <c:v>2983.2980804445633</c:v>
                </c:pt>
                <c:pt idx="10">
                  <c:v>3524.4651419241304</c:v>
                </c:pt>
                <c:pt idx="11">
                  <c:v>3292.0996240007003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40608"/>
        <c:axId val="-1570431904"/>
      </c:lineChart>
      <c:catAx>
        <c:axId val="-157044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31904"/>
        <c:crosses val="autoZero"/>
        <c:auto val="1"/>
        <c:lblAlgn val="ctr"/>
        <c:lblOffset val="100"/>
        <c:tickMarkSkip val="1"/>
        <c:noMultiLvlLbl val="0"/>
      </c:catAx>
      <c:valAx>
        <c:axId val="-157043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06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CALAMAR!$C$201:$N$201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CALAMAR!$C$202:$N$202</c:f>
              <c:numCache>
                <c:formatCode>General</c:formatCode>
                <c:ptCount val="12"/>
                <c:pt idx="0">
                  <c:v>4931.8157964247703</c:v>
                </c:pt>
                <c:pt idx="1">
                  <c:v>3694.3086646105085</c:v>
                </c:pt>
                <c:pt idx="2">
                  <c:v>3469.045941158648</c:v>
                </c:pt>
                <c:pt idx="3">
                  <c:v>3915.7371289397838</c:v>
                </c:pt>
                <c:pt idx="4">
                  <c:v>5614.3139202448747</c:v>
                </c:pt>
                <c:pt idx="5">
                  <c:v>7220.8684926079286</c:v>
                </c:pt>
                <c:pt idx="6">
                  <c:v>6981.2272974463758</c:v>
                </c:pt>
                <c:pt idx="7">
                  <c:v>6548.9145813749328</c:v>
                </c:pt>
                <c:pt idx="8">
                  <c:v>6710.9120293041433</c:v>
                </c:pt>
                <c:pt idx="9">
                  <c:v>7482.5566777243457</c:v>
                </c:pt>
                <c:pt idx="10">
                  <c:v>8839.8844071193835</c:v>
                </c:pt>
                <c:pt idx="11">
                  <c:v>8257.0770204864857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CALAMAR!$C$204:$N$204</c:f>
              <c:numCache>
                <c:formatCode>General</c:formatCode>
                <c:ptCount val="12"/>
                <c:pt idx="0">
                  <c:v>7326.4957093722796</c:v>
                </c:pt>
                <c:pt idx="1">
                  <c:v>5488.1077675259021</c:v>
                </c:pt>
                <c:pt idx="2">
                  <c:v>5153.4670499938347</c:v>
                </c:pt>
                <c:pt idx="3">
                  <c:v>5817.0524728446571</c:v>
                </c:pt>
                <c:pt idx="4">
                  <c:v>8340.3858833417762</c:v>
                </c:pt>
                <c:pt idx="5">
                  <c:v>10727.015000719413</c:v>
                </c:pt>
                <c:pt idx="6">
                  <c:v>10371.014237387428</c:v>
                </c:pt>
                <c:pt idx="7">
                  <c:v>9728.7888603365245</c:v>
                </c:pt>
                <c:pt idx="8">
                  <c:v>9969.4453763489473</c:v>
                </c:pt>
                <c:pt idx="9">
                  <c:v>11115.767834277944</c:v>
                </c:pt>
                <c:pt idx="10">
                  <c:v>13132.156157790314</c:v>
                </c:pt>
                <c:pt idx="11">
                  <c:v>12266.362301366922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CALAMAR!$C$206:$N$206</c:f>
              <c:numCache>
                <c:formatCode>General</c:formatCode>
                <c:ptCount val="12"/>
                <c:pt idx="0">
                  <c:v>3932.0426306662857</c:v>
                </c:pt>
                <c:pt idx="1">
                  <c:v>2945.4018073057073</c:v>
                </c:pt>
                <c:pt idx="2">
                  <c:v>2765.80413612853</c:v>
                </c:pt>
                <c:pt idx="3">
                  <c:v>3121.9424968458266</c:v>
                </c:pt>
                <c:pt idx="4">
                  <c:v>4476.1853620626698</c:v>
                </c:pt>
                <c:pt idx="5">
                  <c:v>5757.060667990113</c:v>
                </c:pt>
                <c:pt idx="6">
                  <c:v>5565.9993156739665</c:v>
                </c:pt>
                <c:pt idx="7">
                  <c:v>5221.3246360956391</c:v>
                </c:pt>
                <c:pt idx="8">
                  <c:v>5350.4821102613541</c:v>
                </c:pt>
                <c:pt idx="9">
                  <c:v>5965.6996647193437</c:v>
                </c:pt>
                <c:pt idx="10">
                  <c:v>7047.8711642379949</c:v>
                </c:pt>
                <c:pt idx="11">
                  <c:v>6583.2099554051283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CALAMAR!$C$211:$N$211</c:f>
              <c:numCache>
                <c:formatCode>General</c:formatCode>
                <c:ptCount val="12"/>
                <c:pt idx="0">
                  <c:v>3979.4925052537133</c:v>
                </c:pt>
                <c:pt idx="1">
                  <c:v>2980.9454062677964</c:v>
                </c:pt>
                <c:pt idx="2">
                  <c:v>2799.1804424709794</c:v>
                </c:pt>
                <c:pt idx="3">
                  <c:v>3159.6164983404119</c:v>
                </c:pt>
                <c:pt idx="4">
                  <c:v>4530.2016721615164</c:v>
                </c:pt>
                <c:pt idx="5">
                  <c:v>5826.5339246017929</c:v>
                </c:pt>
                <c:pt idx="6">
                  <c:v>5633.1669418392212</c:v>
                </c:pt>
                <c:pt idx="7">
                  <c:v>5284.3329049355434</c:v>
                </c:pt>
                <c:pt idx="8">
                  <c:v>5415.0489852830415</c:v>
                </c:pt>
                <c:pt idx="9">
                  <c:v>6037.6906697785207</c:v>
                </c:pt>
                <c:pt idx="10">
                  <c:v>7132.921260145723</c:v>
                </c:pt>
                <c:pt idx="11">
                  <c:v>6662.65275806715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38976"/>
        <c:axId val="-1570429728"/>
      </c:lineChart>
      <c:catAx>
        <c:axId val="-157043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29728"/>
        <c:crosses val="autoZero"/>
        <c:auto val="1"/>
        <c:lblAlgn val="ctr"/>
        <c:lblOffset val="100"/>
        <c:tickMarkSkip val="1"/>
        <c:noMultiLvlLbl val="0"/>
      </c:catAx>
      <c:valAx>
        <c:axId val="-157042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389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</a:t>
            </a:r>
            <a:r>
              <a:rPr lang="en-US" baseline="0"/>
              <a:t> GRACIAS A DIOS A LAS FLORES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2542771587066642"/>
                  <c:y val="-7.4004926754928577E-2"/>
                </c:manualLayout>
              </c:layout>
              <c:numFmt formatCode="General" sourceLinked="0"/>
            </c:trendlineLbl>
          </c:trendline>
          <c:xVal>
            <c:numRef>
              <c:f>'GRACIAS A DIOS HDA'!$C$196:$N$196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xVal>
          <c:yVal>
            <c:numRef>
              <c:f>'GRACIAS A DIOS HDA'!$C$206:$N$206</c:f>
              <c:numCache>
                <c:formatCode>General</c:formatCode>
                <c:ptCount val="12"/>
                <c:pt idx="0">
                  <c:v>0.76219636001822089</c:v>
                </c:pt>
                <c:pt idx="1">
                  <c:v>0.53858670234726014</c:v>
                </c:pt>
                <c:pt idx="2">
                  <c:v>0.37869377508791729</c:v>
                </c:pt>
                <c:pt idx="3">
                  <c:v>0.35945853571837227</c:v>
                </c:pt>
                <c:pt idx="4">
                  <c:v>0.73875341203658795</c:v>
                </c:pt>
                <c:pt idx="5">
                  <c:v>0.78022939692716931</c:v>
                </c:pt>
                <c:pt idx="6">
                  <c:v>0.53197458881397908</c:v>
                </c:pt>
                <c:pt idx="7">
                  <c:v>0.64257721518886279</c:v>
                </c:pt>
                <c:pt idx="8">
                  <c:v>1.6253777267265532</c:v>
                </c:pt>
                <c:pt idx="9">
                  <c:v>2.394186200278055</c:v>
                </c:pt>
                <c:pt idx="10">
                  <c:v>3.3637624847491829</c:v>
                </c:pt>
                <c:pt idx="11">
                  <c:v>1.8856545594457088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9964384"/>
        <c:axId val="-1399963840"/>
      </c:scatterChart>
      <c:valAx>
        <c:axId val="-139996438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9963840"/>
        <c:crosses val="autoZero"/>
        <c:crossBetween val="midCat"/>
      </c:valAx>
      <c:valAx>
        <c:axId val="-139996384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</a:t>
                </a:r>
                <a:r>
                  <a:rPr lang="en-US" baseline="0"/>
                  <a:t> </a:t>
                </a:r>
                <a:r>
                  <a:rPr lang="en-US"/>
                  <a:t>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9964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CALAMAR!$C$234:$N$234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CALAMAR!$C$235:$N$235</c:f>
              <c:numCache>
                <c:formatCode>General</c:formatCode>
                <c:ptCount val="12"/>
                <c:pt idx="0">
                  <c:v>9.473077012717626</c:v>
                </c:pt>
                <c:pt idx="1">
                  <c:v>7.0960619644341554</c:v>
                </c:pt>
                <c:pt idx="2">
                  <c:v>6.6633752592857309</c:v>
                </c:pt>
                <c:pt idx="3">
                  <c:v>7.5213837894949469</c:v>
                </c:pt>
                <c:pt idx="4">
                  <c:v>10.784025668316255</c:v>
                </c:pt>
                <c:pt idx="5">
                  <c:v>13.869910425034378</c:v>
                </c:pt>
                <c:pt idx="6">
                  <c:v>13.40960541955733</c:v>
                </c:pt>
                <c:pt idx="7">
                  <c:v>12.579215189676738</c:v>
                </c:pt>
                <c:pt idx="8">
                  <c:v>12.890381373379222</c:v>
                </c:pt>
                <c:pt idx="9">
                  <c:v>14.372563491015313</c:v>
                </c:pt>
                <c:pt idx="10">
                  <c:v>16.979731042037308</c:v>
                </c:pt>
                <c:pt idx="11">
                  <c:v>15.860269268717129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CALAMAR!$C$237:$N$237</c:f>
              <c:numCache>
                <c:formatCode>General</c:formatCode>
                <c:ptCount val="12"/>
                <c:pt idx="0">
                  <c:v>9.4730877175970498</c:v>
                </c:pt>
                <c:pt idx="1">
                  <c:v>7.0960699832106959</c:v>
                </c:pt>
                <c:pt idx="2">
                  <c:v>6.6633827891124824</c:v>
                </c:pt>
                <c:pt idx="3">
                  <c:v>7.5213922888987268</c:v>
                </c:pt>
                <c:pt idx="4">
                  <c:v>10.784037854609508</c:v>
                </c:pt>
                <c:pt idx="5">
                  <c:v>13.869926098475913</c:v>
                </c:pt>
                <c:pt idx="6">
                  <c:v>13.409620572839517</c:v>
                </c:pt>
                <c:pt idx="7">
                  <c:v>12.579229404591457</c:v>
                </c:pt>
                <c:pt idx="8">
                  <c:v>12.89039593992166</c:v>
                </c:pt>
                <c:pt idx="9">
                  <c:v>14.372579732470859</c:v>
                </c:pt>
                <c:pt idx="10">
                  <c:v>16.97975022967541</c:v>
                </c:pt>
                <c:pt idx="11">
                  <c:v>15.860287191327695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CALAMAR!$C$239:$N$239</c:f>
              <c:numCache>
                <c:formatCode>General</c:formatCode>
                <c:ptCount val="12"/>
                <c:pt idx="0">
                  <c:v>9.4730663078744914</c:v>
                </c:pt>
                <c:pt idx="1">
                  <c:v>7.0960539456847984</c:v>
                </c:pt>
                <c:pt idx="2">
                  <c:v>6.6633677294845057</c:v>
                </c:pt>
                <c:pt idx="3">
                  <c:v>7.5213752901199795</c:v>
                </c:pt>
                <c:pt idx="4">
                  <c:v>10.784013482064314</c:v>
                </c:pt>
                <c:pt idx="5">
                  <c:v>13.869894751645974</c:v>
                </c:pt>
                <c:pt idx="6">
                  <c:v>13.409590266326514</c:v>
                </c:pt>
                <c:pt idx="7">
                  <c:v>12.57920097481021</c:v>
                </c:pt>
                <c:pt idx="8">
                  <c:v>12.890366806886163</c:v>
                </c:pt>
                <c:pt idx="9">
                  <c:v>14.372547249614826</c:v>
                </c:pt>
                <c:pt idx="10">
                  <c:v>16.979711854464249</c:v>
                </c:pt>
                <c:pt idx="11">
                  <c:v>15.86025134616732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CALAMAR!$C$244:$N$244</c:f>
              <c:numCache>
                <c:formatCode>General</c:formatCode>
                <c:ptCount val="12"/>
                <c:pt idx="0">
                  <c:v>3.2465668039340136</c:v>
                </c:pt>
                <c:pt idx="1">
                  <c:v>2.4319277866592204</c:v>
                </c:pt>
                <c:pt idx="2">
                  <c:v>2.2836395069848776</c:v>
                </c:pt>
                <c:pt idx="3">
                  <c:v>2.5776920105093191</c:v>
                </c:pt>
                <c:pt idx="4">
                  <c:v>3.6958487406494691</c:v>
                </c:pt>
                <c:pt idx="5">
                  <c:v>4.7534281310077597</c:v>
                </c:pt>
                <c:pt idx="6">
                  <c:v>4.5956746419925016</c:v>
                </c:pt>
                <c:pt idx="7">
                  <c:v>4.311087347808976</c:v>
                </c:pt>
                <c:pt idx="8">
                  <c:v>4.4177287063832908</c:v>
                </c:pt>
                <c:pt idx="9">
                  <c:v>4.9256949410124218</c:v>
                </c:pt>
                <c:pt idx="10">
                  <c:v>5.8192107027948445</c:v>
                </c:pt>
                <c:pt idx="11">
                  <c:v>5.4355542175097362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40064"/>
        <c:axId val="-1570444416"/>
      </c:lineChart>
      <c:catAx>
        <c:axId val="-1570440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4416"/>
        <c:crosses val="autoZero"/>
        <c:auto val="1"/>
        <c:lblAlgn val="ctr"/>
        <c:lblOffset val="100"/>
        <c:tickMarkSkip val="1"/>
        <c:noMultiLvlLbl val="0"/>
      </c:catAx>
      <c:valAx>
        <c:axId val="-157044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006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</a:t>
            </a:r>
            <a:r>
              <a:rPr lang="es-CO" b="1" baseline="0"/>
              <a:t>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CALAMAR!$C$267:$N$267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CALAMAR!$C$268:$N$268</c:f>
              <c:numCache>
                <c:formatCode>General</c:formatCode>
                <c:ptCount val="12"/>
                <c:pt idx="0">
                  <c:v>7.4545521640161896</c:v>
                </c:pt>
                <c:pt idx="1">
                  <c:v>5.5840318834049363</c:v>
                </c:pt>
                <c:pt idx="2">
                  <c:v>5.2435421344168303</c:v>
                </c:pt>
                <c:pt idx="3">
                  <c:v>5.9187260621975</c:v>
                </c:pt>
                <c:pt idx="4">
                  <c:v>8.4861636588227061</c:v>
                </c:pt>
                <c:pt idx="5">
                  <c:v>10.9145075707549</c:v>
                </c:pt>
                <c:pt idx="6">
                  <c:v>10.55228443353351</c:v>
                </c:pt>
                <c:pt idx="7">
                  <c:v>9.898833893986124</c:v>
                </c:pt>
                <c:pt idx="8">
                  <c:v>10.143696734747783</c:v>
                </c:pt>
                <c:pt idx="9">
                  <c:v>11.310055236600656</c:v>
                </c:pt>
                <c:pt idx="10">
                  <c:v>13.361687085822606</c:v>
                </c:pt>
                <c:pt idx="11">
                  <c:v>12.480760416100187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CALAMAR!$C$270:$N$270</c:f>
              <c:numCache>
                <c:formatCode>General</c:formatCode>
                <c:ptCount val="12"/>
                <c:pt idx="0">
                  <c:v>7.4545573804418925</c:v>
                </c:pt>
                <c:pt idx="1">
                  <c:v>5.5840357909082714</c:v>
                </c:pt>
                <c:pt idx="2">
                  <c:v>5.2435458036577662</c:v>
                </c:pt>
                <c:pt idx="3">
                  <c:v>5.9187302039077032</c:v>
                </c:pt>
                <c:pt idx="4">
                  <c:v>8.4861695971327826</c:v>
                </c:pt>
                <c:pt idx="5">
                  <c:v>10.914515208332125</c:v>
                </c:pt>
                <c:pt idx="6">
                  <c:v>10.552291817640098</c:v>
                </c:pt>
                <c:pt idx="7">
                  <c:v>9.8988408208316834</c:v>
                </c:pt>
                <c:pt idx="8">
                  <c:v>10.143703832939492</c:v>
                </c:pt>
                <c:pt idx="9">
                  <c:v>11.310063150967816</c:v>
                </c:pt>
                <c:pt idx="10">
                  <c:v>13.361696435847451</c:v>
                </c:pt>
                <c:pt idx="11">
                  <c:v>12.480769149684443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CALAMAR!$C$272:$N$272</c:f>
              <c:numCache>
                <c:formatCode>General</c:formatCode>
                <c:ptCount val="12"/>
                <c:pt idx="0">
                  <c:v>7.4545469476014379</c:v>
                </c:pt>
                <c:pt idx="1">
                  <c:v>5.5840279759098044</c:v>
                </c:pt>
                <c:pt idx="2">
                  <c:v>5.2435384651835966</c:v>
                </c:pt>
                <c:pt idx="3">
                  <c:v>5.9187219204959911</c:v>
                </c:pt>
                <c:pt idx="4">
                  <c:v>8.486157720525096</c:v>
                </c:pt>
                <c:pt idx="5">
                  <c:v>10.914499933193708</c:v>
                </c:pt>
                <c:pt idx="6">
                  <c:v>10.552277049442424</c:v>
                </c:pt>
                <c:pt idx="7">
                  <c:v>9.8988269671551077</c:v>
                </c:pt>
                <c:pt idx="8">
                  <c:v>10.143689636570976</c:v>
                </c:pt>
                <c:pt idx="9">
                  <c:v>11.310047322250112</c:v>
                </c:pt>
                <c:pt idx="10">
                  <c:v>13.361677735817388</c:v>
                </c:pt>
                <c:pt idx="11">
                  <c:v>12.480751682534263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CALAMAR!$C$277:$N$277</c:f>
              <c:numCache>
                <c:formatCode>General</c:formatCode>
                <c:ptCount val="12"/>
                <c:pt idx="0">
                  <c:v>0.75645695596388773</c:v>
                </c:pt>
                <c:pt idx="1">
                  <c:v>0.56664433591541752</c:v>
                </c:pt>
                <c:pt idx="2">
                  <c:v>0.53209285201813594</c:v>
                </c:pt>
                <c:pt idx="3">
                  <c:v>0.60060770944849007</c:v>
                </c:pt>
                <c:pt idx="4">
                  <c:v>0.86114060079309818</c:v>
                </c:pt>
                <c:pt idx="5">
                  <c:v>1.1075588433966892</c:v>
                </c:pt>
                <c:pt idx="6">
                  <c:v>1.0708019456336237</c:v>
                </c:pt>
                <c:pt idx="7">
                  <c:v>1.0044925020690536</c:v>
                </c:pt>
                <c:pt idx="8">
                  <c:v>1.0293401649568859</c:v>
                </c:pt>
                <c:pt idx="9">
                  <c:v>1.1476973757539568</c:v>
                </c:pt>
                <c:pt idx="10">
                  <c:v>1.3558884446839596</c:v>
                </c:pt>
                <c:pt idx="11">
                  <c:v>1.2664956693241844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31360"/>
        <c:axId val="-1570432448"/>
      </c:lineChart>
      <c:catAx>
        <c:axId val="-1570431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32448"/>
        <c:crosses val="autoZero"/>
        <c:auto val="1"/>
        <c:lblAlgn val="ctr"/>
        <c:lblOffset val="100"/>
        <c:tickMarkSkip val="1"/>
        <c:noMultiLvlLbl val="0"/>
      </c:catAx>
      <c:valAx>
        <c:axId val="-15704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3136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</a:t>
            </a:r>
            <a:r>
              <a:rPr lang="es-CO" b="1" baseline="0"/>
              <a:t>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CALAMAR!$C$300:$N$300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CALAMAR!$C$301:$N$301</c:f>
              <c:numCache>
                <c:formatCode>General</c:formatCode>
                <c:ptCount val="12"/>
                <c:pt idx="0">
                  <c:v>75.025171109160269</c:v>
                </c:pt>
                <c:pt idx="1">
                  <c:v>56.199613110729572</c:v>
                </c:pt>
                <c:pt idx="2">
                  <c:v>52.772807433246065</c:v>
                </c:pt>
                <c:pt idx="3">
                  <c:v>59.568090180936771</c:v>
                </c:pt>
                <c:pt idx="4">
                  <c:v>85.407663204344345</c:v>
                </c:pt>
                <c:pt idx="5">
                  <c:v>109.84734965312036</c:v>
                </c:pt>
                <c:pt idx="6">
                  <c:v>106.20181169835067</c:v>
                </c:pt>
                <c:pt idx="7">
                  <c:v>99.62526122794614</c:v>
                </c:pt>
                <c:pt idx="8">
                  <c:v>102.08964488537046</c:v>
                </c:pt>
                <c:pt idx="9">
                  <c:v>113.82827709972887</c:v>
                </c:pt>
                <c:pt idx="10">
                  <c:v>134.4766040755444</c:v>
                </c:pt>
                <c:pt idx="11">
                  <c:v>125.61065576954451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CALAMAR!$C$303:$N$303</c:f>
              <c:numCache>
                <c:formatCode>General</c:formatCode>
                <c:ptCount val="12"/>
                <c:pt idx="0">
                  <c:v>75.030489324417999</c:v>
                </c:pt>
                <c:pt idx="1">
                  <c:v>56.203596862255971</c:v>
                </c:pt>
                <c:pt idx="2">
                  <c:v>52.776548273094022</c:v>
                </c:pt>
                <c:pt idx="3">
                  <c:v>59.572312709474737</c:v>
                </c:pt>
                <c:pt idx="4">
                  <c:v>85.413717390304413</c:v>
                </c:pt>
                <c:pt idx="5">
                  <c:v>109.85513626449772</c:v>
                </c:pt>
                <c:pt idx="6">
                  <c:v>106.20933989304883</c:v>
                </c:pt>
                <c:pt idx="7">
                  <c:v>99.632323238955053</c:v>
                </c:pt>
                <c:pt idx="8">
                  <c:v>102.09688158605449</c:v>
                </c:pt>
                <c:pt idx="9">
                  <c:v>113.8363459021199</c:v>
                </c:pt>
                <c:pt idx="10">
                  <c:v>134.48613655000636</c:v>
                </c:pt>
                <c:pt idx="11">
                  <c:v>125.61955977464268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CALAMAR!$C$305:$N$305</c:f>
              <c:numCache>
                <c:formatCode>General</c:formatCode>
                <c:ptCount val="12"/>
                <c:pt idx="0">
                  <c:v>75.019854024603021</c:v>
                </c:pt>
                <c:pt idx="1">
                  <c:v>56.195630206184653</c:v>
                </c:pt>
                <c:pt idx="2">
                  <c:v>52.769067388734371</c:v>
                </c:pt>
                <c:pt idx="3">
                  <c:v>59.563868550146417</c:v>
                </c:pt>
                <c:pt idx="4">
                  <c:v>85.401610305558776</c:v>
                </c:pt>
                <c:pt idx="5">
                  <c:v>109.83956469724676</c:v>
                </c:pt>
                <c:pt idx="6">
                  <c:v>106.19428510421453</c:v>
                </c:pt>
                <c:pt idx="7">
                  <c:v>99.618200718384415</c:v>
                </c:pt>
                <c:pt idx="8">
                  <c:v>102.0824097232742</c:v>
                </c:pt>
                <c:pt idx="9">
                  <c:v>113.82021001283793</c:v>
                </c:pt>
                <c:pt idx="10">
                  <c:v>134.46707362777241</c:v>
                </c:pt>
                <c:pt idx="11">
                  <c:v>125.60175365751806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CALAMAR!$C$310:$N$310</c:f>
              <c:numCache>
                <c:formatCode>General</c:formatCode>
                <c:ptCount val="12"/>
                <c:pt idx="0">
                  <c:v>5.4547694081660207</c:v>
                </c:pt>
                <c:pt idx="1">
                  <c:v>4.0860410688186288</c:v>
                </c:pt>
                <c:pt idx="2">
                  <c:v>3.836892223158956</c:v>
                </c:pt>
                <c:pt idx="3">
                  <c:v>4.3309490830628175</c:v>
                </c:pt>
                <c:pt idx="4">
                  <c:v>6.2096374001221344</c:v>
                </c:pt>
                <c:pt idx="5">
                  <c:v>7.9865457632098416</c:v>
                </c:pt>
                <c:pt idx="6">
                  <c:v>7.7214937997421043</c:v>
                </c:pt>
                <c:pt idx="7">
                  <c:v>7.2433400576463081</c:v>
                </c:pt>
                <c:pt idx="8">
                  <c:v>7.4225151849504973</c:v>
                </c:pt>
                <c:pt idx="9">
                  <c:v>8.2759825073166091</c:v>
                </c:pt>
                <c:pt idx="10">
                  <c:v>9.7772368283978697</c:v>
                </c:pt>
                <c:pt idx="11">
                  <c:v>9.1326304532443352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34080"/>
        <c:axId val="-1570433536"/>
      </c:lineChart>
      <c:catAx>
        <c:axId val="-1570434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33536"/>
        <c:crosses val="autoZero"/>
        <c:auto val="1"/>
        <c:lblAlgn val="ctr"/>
        <c:lblOffset val="100"/>
        <c:tickMarkSkip val="1"/>
        <c:noMultiLvlLbl val="0"/>
      </c:catAx>
      <c:valAx>
        <c:axId val="-157043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340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CALAMAR!$C$333:$N$333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CALAMAR!$C$334:$N$334</c:f>
              <c:numCache>
                <c:formatCode>General</c:formatCode>
                <c:ptCount val="12"/>
                <c:pt idx="0">
                  <c:v>2.118451821409427</c:v>
                </c:pt>
                <c:pt idx="1">
                  <c:v>1.5868830553375959</c:v>
                </c:pt>
                <c:pt idx="2">
                  <c:v>1.4901218934267668</c:v>
                </c:pt>
                <c:pt idx="3">
                  <c:v>1.6819972187478152</c:v>
                </c:pt>
                <c:pt idx="4">
                  <c:v>2.411617554517981</c:v>
                </c:pt>
                <c:pt idx="5">
                  <c:v>3.1017099262735108</c:v>
                </c:pt>
                <c:pt idx="6">
                  <c:v>2.9987725199853945</c:v>
                </c:pt>
                <c:pt idx="7">
                  <c:v>2.8130734390416334</c:v>
                </c:pt>
                <c:pt idx="8">
                  <c:v>2.8826591256923999</c:v>
                </c:pt>
                <c:pt idx="9">
                  <c:v>3.2141175739401331</c:v>
                </c:pt>
                <c:pt idx="10">
                  <c:v>3.7971550431560224</c:v>
                </c:pt>
                <c:pt idx="11">
                  <c:v>3.5468112710633242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CALAMAR!$C$336:$N$336</c:f>
              <c:numCache>
                <c:formatCode>General</c:formatCode>
                <c:ptCount val="12"/>
                <c:pt idx="0">
                  <c:v>2.1184519411286225</c:v>
                </c:pt>
                <c:pt idx="1">
                  <c:v>1.5868831450164649</c:v>
                </c:pt>
                <c:pt idx="2">
                  <c:v>1.4901219776374122</c:v>
                </c:pt>
                <c:pt idx="3">
                  <c:v>1.6819973138018316</c:v>
                </c:pt>
                <c:pt idx="4">
                  <c:v>2.4116176908047313</c:v>
                </c:pt>
                <c:pt idx="5">
                  <c:v>3.101710101559167</c:v>
                </c:pt>
                <c:pt idx="6">
                  <c:v>2.9987726894537916</c:v>
                </c:pt>
                <c:pt idx="7">
                  <c:v>2.8130735980156949</c:v>
                </c:pt>
                <c:pt idx="8">
                  <c:v>2.8826592885989286</c:v>
                </c:pt>
                <c:pt idx="9">
                  <c:v>3.2141177555782368</c:v>
                </c:pt>
                <c:pt idx="10">
                  <c:v>3.797155257743082</c:v>
                </c:pt>
                <c:pt idx="11">
                  <c:v>3.5468114715028096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CALAMAR!$C$338:$N$338</c:f>
              <c:numCache>
                <c:formatCode>General</c:formatCode>
                <c:ptCount val="12"/>
                <c:pt idx="0">
                  <c:v>2.1184517016902511</c:v>
                </c:pt>
                <c:pt idx="1">
                  <c:v>1.586882965658742</c:v>
                </c:pt>
                <c:pt idx="2">
                  <c:v>1.4901218092161359</c:v>
                </c:pt>
                <c:pt idx="3">
                  <c:v>1.6819971236938145</c:v>
                </c:pt>
                <c:pt idx="4">
                  <c:v>2.4116174182312538</c:v>
                </c:pt>
                <c:pt idx="5">
                  <c:v>3.1017097509878835</c:v>
                </c:pt>
                <c:pt idx="6">
                  <c:v>2.9987723505170258</c:v>
                </c:pt>
                <c:pt idx="7">
                  <c:v>2.8130732800675986</c:v>
                </c:pt>
                <c:pt idx="8">
                  <c:v>2.8826589627858987</c:v>
                </c:pt>
                <c:pt idx="9">
                  <c:v>3.2141173923020601</c:v>
                </c:pt>
                <c:pt idx="10">
                  <c:v>3.7971548285689982</c:v>
                </c:pt>
                <c:pt idx="11">
                  <c:v>3.5468110706238725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CALAMAR!$C$343:$N$343</c:f>
              <c:numCache>
                <c:formatCode>General</c:formatCode>
                <c:ptCount val="12"/>
                <c:pt idx="0">
                  <c:v>0.38127462123481931</c:v>
                </c:pt>
                <c:pt idx="1">
                  <c:v>0.28560396311739428</c:v>
                </c:pt>
                <c:pt idx="2">
                  <c:v>0.2681890873175532</c:v>
                </c:pt>
                <c:pt idx="3">
                  <c:v>0.30272241549936579</c:v>
                </c:pt>
                <c:pt idx="4">
                  <c:v>0.43403798961561452</c:v>
                </c:pt>
                <c:pt idx="5">
                  <c:v>0.55823940170299202</c:v>
                </c:pt>
                <c:pt idx="6">
                  <c:v>0.53971293808613974</c:v>
                </c:pt>
                <c:pt idx="7">
                  <c:v>0.50629119772133835</c:v>
                </c:pt>
                <c:pt idx="8">
                  <c:v>0.5188150871263304</c:v>
                </c:pt>
                <c:pt idx="9">
                  <c:v>0.57847029997259469</c:v>
                </c:pt>
                <c:pt idx="10">
                  <c:v>0.68340418989844576</c:v>
                </c:pt>
                <c:pt idx="11">
                  <c:v>0.63834783038226117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28640"/>
        <c:axId val="-1570444960"/>
      </c:lineChart>
      <c:catAx>
        <c:axId val="-1570428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44960"/>
        <c:crosses val="autoZero"/>
        <c:auto val="1"/>
        <c:lblAlgn val="ctr"/>
        <c:lblOffset val="100"/>
        <c:tickMarkSkip val="1"/>
        <c:noMultiLvlLbl val="0"/>
      </c:catAx>
      <c:valAx>
        <c:axId val="-157044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286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</a:t>
            </a:r>
            <a:r>
              <a:rPr lang="es-CO" b="1" baseline="0"/>
              <a:t> 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CALAMAR!$C$366:$N$366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CALAMAR!$C$367:$N$367</c:f>
              <c:numCache>
                <c:formatCode>General</c:formatCode>
                <c:ptCount val="12"/>
                <c:pt idx="0">
                  <c:v>201.45277697931152</c:v>
                </c:pt>
                <c:pt idx="1">
                  <c:v>150.90359620568836</c:v>
                </c:pt>
                <c:pt idx="2">
                  <c:v>141.70215741265858</c:v>
                </c:pt>
                <c:pt idx="3">
                  <c:v>159.94841476394316</c:v>
                </c:pt>
                <c:pt idx="4">
                  <c:v>229.33117876925706</c:v>
                </c:pt>
                <c:pt idx="5">
                  <c:v>294.95505713997159</c:v>
                </c:pt>
                <c:pt idx="6">
                  <c:v>285.16629246653565</c:v>
                </c:pt>
                <c:pt idx="7">
                  <c:v>267.50736099565722</c:v>
                </c:pt>
                <c:pt idx="8">
                  <c:v>274.1245659148999</c:v>
                </c:pt>
                <c:pt idx="9">
                  <c:v>305.6443881633636</c:v>
                </c:pt>
                <c:pt idx="10">
                  <c:v>361.08795127370473</c:v>
                </c:pt>
                <c:pt idx="11">
                  <c:v>337.28167558790852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CALAMAR!$C$369:$N$369</c:f>
              <c:numCache>
                <c:formatCode>General</c:formatCode>
                <c:ptCount val="12"/>
                <c:pt idx="0">
                  <c:v>201.55579048711081</c:v>
                </c:pt>
                <c:pt idx="1">
                  <c:v>150.98076123174442</c:v>
                </c:pt>
                <c:pt idx="2">
                  <c:v>141.77461725419903</c:v>
                </c:pt>
                <c:pt idx="3">
                  <c:v>160.03020488626777</c:v>
                </c:pt>
                <c:pt idx="4">
                  <c:v>229.44844798503559</c:v>
                </c:pt>
                <c:pt idx="5">
                  <c:v>295.10588333127419</c:v>
                </c:pt>
                <c:pt idx="6">
                  <c:v>285.31211314239613</c:v>
                </c:pt>
                <c:pt idx="7">
                  <c:v>267.64415172166008</c:v>
                </c:pt>
                <c:pt idx="8">
                  <c:v>274.26474036934167</c:v>
                </c:pt>
                <c:pt idx="9">
                  <c:v>305.80068037752909</c:v>
                </c:pt>
                <c:pt idx="10">
                  <c:v>361.27259472733448</c:v>
                </c:pt>
                <c:pt idx="11">
                  <c:v>337.454145627983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CALAMAR!$C$371:$N$371</c:f>
              <c:numCache>
                <c:formatCode>General</c:formatCode>
                <c:ptCount val="12"/>
                <c:pt idx="0">
                  <c:v>201.34992124220713</c:v>
                </c:pt>
                <c:pt idx="1">
                  <c:v>150.8265493619954</c:v>
                </c:pt>
                <c:pt idx="2">
                  <c:v>141.62980854723958</c:v>
                </c:pt>
                <c:pt idx="3">
                  <c:v>159.86674990756387</c:v>
                </c:pt>
                <c:pt idx="4">
                  <c:v>229.21408915755242</c:v>
                </c:pt>
                <c:pt idx="5">
                  <c:v>294.80446194704496</c:v>
                </c:pt>
                <c:pt idx="6">
                  <c:v>285.02069512283663</c:v>
                </c:pt>
                <c:pt idx="7">
                  <c:v>267.37077977196486</c:v>
                </c:pt>
                <c:pt idx="8">
                  <c:v>273.98460614512965</c:v>
                </c:pt>
                <c:pt idx="9">
                  <c:v>305.48833531908042</c:v>
                </c:pt>
                <c:pt idx="10">
                  <c:v>360.90359061139634</c:v>
                </c:pt>
                <c:pt idx="11">
                  <c:v>337.1094696949217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CALAMAR!$C$376:$N$376</c:f>
              <c:numCache>
                <c:formatCode>General</c:formatCode>
                <c:ptCount val="12"/>
                <c:pt idx="0">
                  <c:v>11.636613027475031</c:v>
                </c:pt>
                <c:pt idx="1">
                  <c:v>8.7167165418637076</c:v>
                </c:pt>
                <c:pt idx="2">
                  <c:v>8.1852094356525047</c:v>
                </c:pt>
                <c:pt idx="3">
                  <c:v>9.2391767186074834</c:v>
                </c:pt>
                <c:pt idx="4">
                  <c:v>13.246966472676629</c:v>
                </c:pt>
                <c:pt idx="5">
                  <c:v>17.037629919527582</c:v>
                </c:pt>
                <c:pt idx="6">
                  <c:v>16.472196827813537</c:v>
                </c:pt>
                <c:pt idx="7">
                  <c:v>15.452155530361402</c:v>
                </c:pt>
                <c:pt idx="8">
                  <c:v>15.834388300360096</c:v>
                </c:pt>
                <c:pt idx="9">
                  <c:v>17.655082855679318</c:v>
                </c:pt>
                <c:pt idx="10">
                  <c:v>20.857695887147667</c:v>
                </c:pt>
                <c:pt idx="11">
                  <c:v>19.482562608099109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28096"/>
        <c:axId val="-1570422656"/>
      </c:lineChart>
      <c:catAx>
        <c:axId val="-157042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22656"/>
        <c:crosses val="autoZero"/>
        <c:auto val="1"/>
        <c:lblAlgn val="ctr"/>
        <c:lblOffset val="100"/>
        <c:tickMarkSkip val="1"/>
        <c:noMultiLvlLbl val="0"/>
      </c:catAx>
      <c:valAx>
        <c:axId val="-157042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280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</a:t>
            </a:r>
            <a:r>
              <a:rPr lang="es-CO" b="1" baseline="0"/>
              <a:t> 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CALAMAR!$C$399:$N$399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CALAMAR!$C$400:$N$400</c:f>
              <c:numCache>
                <c:formatCode>General</c:formatCode>
                <c:ptCount val="12"/>
                <c:pt idx="0">
                  <c:v>19.126022576309637</c:v>
                </c:pt>
                <c:pt idx="1">
                  <c:v>14.326859282623388</c:v>
                </c:pt>
                <c:pt idx="2">
                  <c:v>13.453270301975621</c:v>
                </c:pt>
                <c:pt idx="3">
                  <c:v>15.185578663600557</c:v>
                </c:pt>
                <c:pt idx="4">
                  <c:v>21.772811317676489</c:v>
                </c:pt>
                <c:pt idx="5">
                  <c:v>28.003173579658014</c:v>
                </c:pt>
                <c:pt idx="6">
                  <c:v>27.073823600245497</c:v>
                </c:pt>
                <c:pt idx="7">
                  <c:v>25.397276237385313</c:v>
                </c:pt>
                <c:pt idx="8">
                  <c:v>26.025516823468173</c:v>
                </c:pt>
                <c:pt idx="9">
                  <c:v>29.018023757176486</c:v>
                </c:pt>
                <c:pt idx="10">
                  <c:v>34.281862040568988</c:v>
                </c:pt>
                <c:pt idx="11">
                  <c:v>32.021682890637749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CALAMAR!$C$402:$N$402</c:f>
              <c:numCache>
                <c:formatCode>General</c:formatCode>
                <c:ptCount val="12"/>
                <c:pt idx="0">
                  <c:v>19.126110678028169</c:v>
                </c:pt>
                <c:pt idx="1">
                  <c:v>14.326925277574453</c:v>
                </c:pt>
                <c:pt idx="2">
                  <c:v>13.453332272844303</c:v>
                </c:pt>
                <c:pt idx="3">
                  <c:v>15.185648614138984</c:v>
                </c:pt>
                <c:pt idx="4">
                  <c:v>21.772911611508452</c:v>
                </c:pt>
                <c:pt idx="5">
                  <c:v>28.003302572903049</c:v>
                </c:pt>
                <c:pt idx="6">
                  <c:v>27.073948312551828</c:v>
                </c:pt>
                <c:pt idx="7">
                  <c:v>25.397393226878222</c:v>
                </c:pt>
                <c:pt idx="8">
                  <c:v>26.025636706875648</c:v>
                </c:pt>
                <c:pt idx="9">
                  <c:v>29.018157425206585</c:v>
                </c:pt>
                <c:pt idx="10">
                  <c:v>34.282019955835914</c:v>
                </c:pt>
                <c:pt idx="11">
                  <c:v>32.021830394661741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CALAMAR!$C$404:$N$404</c:f>
              <c:numCache>
                <c:formatCode>General</c:formatCode>
                <c:ptCount val="12"/>
                <c:pt idx="0">
                  <c:v>19.125934475808574</c:v>
                </c:pt>
                <c:pt idx="1">
                  <c:v>14.326793288584303</c:v>
                </c:pt>
                <c:pt idx="2">
                  <c:v>13.45320833196331</c:v>
                </c:pt>
                <c:pt idx="3">
                  <c:v>15.185508714028771</c:v>
                </c:pt>
                <c:pt idx="4">
                  <c:v>21.772711025230478</c:v>
                </c:pt>
                <c:pt idx="5">
                  <c:v>28.003044588195529</c:v>
                </c:pt>
                <c:pt idx="6">
                  <c:v>27.073698889662555</c:v>
                </c:pt>
                <c:pt idx="7">
                  <c:v>25.397159249509073</c:v>
                </c:pt>
                <c:pt idx="8">
                  <c:v>26.025396941717361</c:v>
                </c:pt>
                <c:pt idx="9">
                  <c:v>29.017890090993532</c:v>
                </c:pt>
                <c:pt idx="10">
                  <c:v>34.281704127484289</c:v>
                </c:pt>
                <c:pt idx="11">
                  <c:v>32.021535388652097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CALAMAR!$C$409:$N$409</c:f>
              <c:numCache>
                <c:formatCode>General</c:formatCode>
                <c:ptCount val="12"/>
                <c:pt idx="0">
                  <c:v>13.672219470115845</c:v>
                </c:pt>
                <c:pt idx="1">
                  <c:v>10.241542048168409</c:v>
                </c:pt>
                <c:pt idx="2">
                  <c:v>9.6170577769386281</c:v>
                </c:pt>
                <c:pt idx="3">
                  <c:v>10.855396799887897</c:v>
                </c:pt>
                <c:pt idx="4">
                  <c:v>15.564273942948203</c:v>
                </c:pt>
                <c:pt idx="5">
                  <c:v>20.018042617761452</c:v>
                </c:pt>
                <c:pt idx="6">
                  <c:v>19.353697648368065</c:v>
                </c:pt>
                <c:pt idx="7">
                  <c:v>18.155219323582401</c:v>
                </c:pt>
                <c:pt idx="8">
                  <c:v>18.604316522892329</c:v>
                </c:pt>
                <c:pt idx="9">
                  <c:v>20.743507324339024</c:v>
                </c:pt>
                <c:pt idx="10">
                  <c:v>24.506357230983152</c:v>
                </c:pt>
                <c:pt idx="11">
                  <c:v>22.890670265418443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24288"/>
        <c:axId val="-1570427008"/>
      </c:lineChart>
      <c:catAx>
        <c:axId val="-1570424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27008"/>
        <c:crosses val="autoZero"/>
        <c:auto val="1"/>
        <c:lblAlgn val="ctr"/>
        <c:lblOffset val="100"/>
        <c:tickMarkSkip val="1"/>
        <c:noMultiLvlLbl val="0"/>
      </c:catAx>
      <c:valAx>
        <c:axId val="-157042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2428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CALAMAR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CALAMAR!$C$432:$N$432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CALAMAR!$C$433:$N$433</c:f>
              <c:numCache>
                <c:formatCode>General</c:formatCode>
                <c:ptCount val="12"/>
                <c:pt idx="0">
                  <c:v>19.825511385265578</c:v>
                </c:pt>
                <c:pt idx="1">
                  <c:v>14.850830102782028</c:v>
                </c:pt>
                <c:pt idx="2">
                  <c:v>13.945291681880686</c:v>
                </c:pt>
                <c:pt idx="3">
                  <c:v>15.740955103753137</c:v>
                </c:pt>
                <c:pt idx="4">
                  <c:v>22.56910013284752</c:v>
                </c:pt>
                <c:pt idx="5">
                  <c:v>29.027323083616249</c:v>
                </c:pt>
                <c:pt idx="6">
                  <c:v>28.063984337976521</c:v>
                </c:pt>
                <c:pt idx="7">
                  <c:v>26.326121240842454</c:v>
                </c:pt>
                <c:pt idx="8">
                  <c:v>26.977338232894908</c:v>
                </c:pt>
                <c:pt idx="9">
                  <c:v>30.079288993854831</c:v>
                </c:pt>
                <c:pt idx="10">
                  <c:v>35.535639649158242</c:v>
                </c:pt>
                <c:pt idx="11">
                  <c:v>33.192799819762428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CALAMAR!$C$435:$N$435</c:f>
              <c:numCache>
                <c:formatCode>General</c:formatCode>
                <c:ptCount val="12"/>
                <c:pt idx="0">
                  <c:v>19.825609511190162</c:v>
                </c:pt>
                <c:pt idx="1">
                  <c:v>14.85090360663302</c:v>
                </c:pt>
                <c:pt idx="2">
                  <c:v>13.945360703789543</c:v>
                </c:pt>
                <c:pt idx="3">
                  <c:v>15.741033013257885</c:v>
                </c:pt>
                <c:pt idx="4">
                  <c:v>22.569211838103165</c:v>
                </c:pt>
                <c:pt idx="5">
                  <c:v>29.027466753701749</c:v>
                </c:pt>
                <c:pt idx="6">
                  <c:v>28.064123240038477</c:v>
                </c:pt>
                <c:pt idx="7">
                  <c:v>26.326251541389929</c:v>
                </c:pt>
                <c:pt idx="8">
                  <c:v>26.977471756626304</c:v>
                </c:pt>
                <c:pt idx="9">
                  <c:v>30.079437870622044</c:v>
                </c:pt>
                <c:pt idx="10">
                  <c:v>35.535815532010822</c:v>
                </c:pt>
                <c:pt idx="11">
                  <c:v>33.192964106781744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CALAMAR!$C$437:$N$437</c:f>
              <c:numCache>
                <c:formatCode>General</c:formatCode>
                <c:ptCount val="12"/>
                <c:pt idx="0">
                  <c:v>19.825413260797987</c:v>
                </c:pt>
                <c:pt idx="1">
                  <c:v>14.850756600022438</c:v>
                </c:pt>
                <c:pt idx="2">
                  <c:v>13.945222660996679</c:v>
                </c:pt>
                <c:pt idx="3">
                  <c:v>15.740877195405204</c:v>
                </c:pt>
                <c:pt idx="4">
                  <c:v>22.568988429250496</c:v>
                </c:pt>
                <c:pt idx="5">
                  <c:v>29.027179415663991</c:v>
                </c:pt>
                <c:pt idx="6">
                  <c:v>28.063845437977012</c:v>
                </c:pt>
                <c:pt idx="7">
                  <c:v>26.325990942229708</c:v>
                </c:pt>
                <c:pt idx="8">
                  <c:v>26.977204711146104</c:v>
                </c:pt>
                <c:pt idx="9">
                  <c:v>30.07914011929817</c:v>
                </c:pt>
                <c:pt idx="10">
                  <c:v>35.535463768917204</c:v>
                </c:pt>
                <c:pt idx="11">
                  <c:v>33.192635535182475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CALAMAR!$C$442:$N$442</c:f>
              <c:numCache>
                <c:formatCode>General</c:formatCode>
                <c:ptCount val="12"/>
                <c:pt idx="0">
                  <c:v>11.979416324254872</c:v>
                </c:pt>
                <c:pt idx="1">
                  <c:v>8.9735025293835324</c:v>
                </c:pt>
                <c:pt idx="2">
                  <c:v>8.4263377410064884</c:v>
                </c:pt>
                <c:pt idx="3">
                  <c:v>9.5113538745541586</c:v>
                </c:pt>
                <c:pt idx="4">
                  <c:v>13.637209214997236</c:v>
                </c:pt>
                <c:pt idx="5">
                  <c:v>17.539541918486286</c:v>
                </c:pt>
                <c:pt idx="6">
                  <c:v>16.957451718085174</c:v>
                </c:pt>
                <c:pt idx="7">
                  <c:v>15.907360996561572</c:v>
                </c:pt>
                <c:pt idx="8">
                  <c:v>16.300853972032723</c:v>
                </c:pt>
                <c:pt idx="9">
                  <c:v>18.175184417324299</c:v>
                </c:pt>
                <c:pt idx="10">
                  <c:v>21.472143312396195</c:v>
                </c:pt>
                <c:pt idx="11">
                  <c:v>20.056499945020693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25376"/>
        <c:axId val="-1570422112"/>
      </c:lineChart>
      <c:catAx>
        <c:axId val="-1570425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22112"/>
        <c:crosses val="autoZero"/>
        <c:auto val="1"/>
        <c:lblAlgn val="ctr"/>
        <c:lblOffset val="100"/>
        <c:tickMarkSkip val="1"/>
        <c:noMultiLvlLbl val="0"/>
      </c:catAx>
      <c:valAx>
        <c:axId val="-157042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253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CALAMAR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CALAMAR!$C$465:$N$465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CALAMAR!$C$466:$N$466</c:f>
              <c:numCache>
                <c:formatCode>General</c:formatCode>
                <c:ptCount val="12"/>
                <c:pt idx="0">
                  <c:v>14.089703151826846</c:v>
                </c:pt>
                <c:pt idx="1">
                  <c:v>10.55426937748118</c:v>
                </c:pt>
                <c:pt idx="2">
                  <c:v>9.9107163666591571</c:v>
                </c:pt>
                <c:pt idx="3">
                  <c:v>11.186868294501977</c:v>
                </c:pt>
                <c:pt idx="4">
                  <c:v>16.039531848445062</c:v>
                </c:pt>
                <c:pt idx="5">
                  <c:v>20.629297151158724</c:v>
                </c:pt>
                <c:pt idx="6">
                  <c:v>19.944666288582106</c:v>
                </c:pt>
                <c:pt idx="7">
                  <c:v>18.709592212493881</c:v>
                </c:pt>
                <c:pt idx="8">
                  <c:v>19.172402675595677</c:v>
                </c:pt>
                <c:pt idx="9">
                  <c:v>21.376914053092396</c:v>
                </c:pt>
                <c:pt idx="10">
                  <c:v>25.254663258726371</c:v>
                </c:pt>
                <c:pt idx="11">
                  <c:v>23.589641000940031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CALAMAR!$C$468:$N$468</c:f>
              <c:numCache>
                <c:formatCode>General</c:formatCode>
                <c:ptCount val="12"/>
                <c:pt idx="0">
                  <c:v>14.089738373892299</c:v>
                </c:pt>
                <c:pt idx="1">
                  <c:v>10.554295761512327</c:v>
                </c:pt>
                <c:pt idx="2">
                  <c:v>9.9107411419079163</c:v>
                </c:pt>
                <c:pt idx="3">
                  <c:v>11.186896259931981</c:v>
                </c:pt>
                <c:pt idx="4">
                  <c:v>16.039571944778853</c:v>
                </c:pt>
                <c:pt idx="5">
                  <c:v>20.629348721191583</c:v>
                </c:pt>
                <c:pt idx="6">
                  <c:v>19.944716147144337</c:v>
                </c:pt>
                <c:pt idx="7">
                  <c:v>18.709638983563107</c:v>
                </c:pt>
                <c:pt idx="8">
                  <c:v>19.172450603619044</c:v>
                </c:pt>
                <c:pt idx="9">
                  <c:v>21.376967492051175</c:v>
                </c:pt>
                <c:pt idx="10">
                  <c:v>25.254726391454767</c:v>
                </c:pt>
                <c:pt idx="11">
                  <c:v>23.589699971371868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CALAMAR!$C$470:$N$470</c:f>
              <c:numCache>
                <c:formatCode>General</c:formatCode>
                <c:ptCount val="12"/>
                <c:pt idx="0">
                  <c:v>14.089667930025543</c:v>
                </c:pt>
                <c:pt idx="1">
                  <c:v>10.5542429936479</c:v>
                </c:pt>
                <c:pt idx="2">
                  <c:v>9.9106915915961977</c:v>
                </c:pt>
                <c:pt idx="3">
                  <c:v>11.186840329281699</c:v>
                </c:pt>
                <c:pt idx="4">
                  <c:v>16.039491752411973</c:v>
                </c:pt>
                <c:pt idx="5">
                  <c:v>20.629245581512617</c:v>
                </c:pt>
                <c:pt idx="6">
                  <c:v>19.944616430393786</c:v>
                </c:pt>
                <c:pt idx="7">
                  <c:v>18.709545441775415</c:v>
                </c:pt>
                <c:pt idx="8">
                  <c:v>19.172354747931745</c:v>
                </c:pt>
                <c:pt idx="9">
                  <c:v>21.37686061453438</c:v>
                </c:pt>
                <c:pt idx="10">
                  <c:v>25.254600126471441</c:v>
                </c:pt>
                <c:pt idx="11">
                  <c:v>23.589582030950442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CALAMAR!$C$475:$N$475</c:f>
              <c:numCache>
                <c:formatCode>General</c:formatCode>
                <c:ptCount val="12"/>
                <c:pt idx="0">
                  <c:v>7.3625567337515516</c:v>
                </c:pt>
                <c:pt idx="1">
                  <c:v>5.5151202433194326</c:v>
                </c:pt>
                <c:pt idx="2">
                  <c:v>5.1788324236048329</c:v>
                </c:pt>
                <c:pt idx="3">
                  <c:v>5.8456840150388905</c:v>
                </c:pt>
                <c:pt idx="4">
                  <c:v>8.3814372768868495</c:v>
                </c:pt>
                <c:pt idx="5">
                  <c:v>10.779813386851398</c:v>
                </c:pt>
                <c:pt idx="6">
                  <c:v>10.422060387155016</c:v>
                </c:pt>
                <c:pt idx="7">
                  <c:v>9.7766739757027405</c:v>
                </c:pt>
                <c:pt idx="8">
                  <c:v>10.018515003497496</c:v>
                </c:pt>
                <c:pt idx="9">
                  <c:v>11.170479662519847</c:v>
                </c:pt>
                <c:pt idx="10">
                  <c:v>13.196792652800157</c:v>
                </c:pt>
                <c:pt idx="11">
                  <c:v>12.326737357538555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20480"/>
        <c:axId val="-1570537984"/>
      </c:lineChart>
      <c:catAx>
        <c:axId val="-157042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37984"/>
        <c:crosses val="autoZero"/>
        <c:auto val="1"/>
        <c:lblAlgn val="ctr"/>
        <c:lblOffset val="100"/>
        <c:tickMarkSkip val="1"/>
        <c:noMultiLvlLbl val="0"/>
      </c:catAx>
      <c:valAx>
        <c:axId val="-157053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204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CALAMAR A GRACIAS</a:t>
            </a:r>
            <a:r>
              <a:rPr lang="en-US" baseline="0"/>
              <a:t> A DIOS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CALAMAR!$C$135:$N$135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xVal>
          <c:yVal>
            <c:numRef>
              <c:f>CALAMAR!$C$145:$N$145</c:f>
              <c:numCache>
                <c:formatCode>General</c:formatCode>
                <c:ptCount val="12"/>
                <c:pt idx="0">
                  <c:v>0.90219902493883741</c:v>
                </c:pt>
                <c:pt idx="1">
                  <c:v>0.67581633471608926</c:v>
                </c:pt>
                <c:pt idx="2">
                  <c:v>0.63460802162364482</c:v>
                </c:pt>
                <c:pt idx="3">
                  <c:v>0.71632322971334317</c:v>
                </c:pt>
                <c:pt idx="4">
                  <c:v>1.0270514458827542</c:v>
                </c:pt>
                <c:pt idx="5">
                  <c:v>1.3209456277675922</c:v>
                </c:pt>
                <c:pt idx="6">
                  <c:v>1.2771069968181832</c:v>
                </c:pt>
                <c:pt idx="7">
                  <c:v>1.1980221065854493</c:v>
                </c:pt>
                <c:pt idx="8">
                  <c:v>1.2276570211072499</c:v>
                </c:pt>
                <c:pt idx="9">
                  <c:v>1.3688174127643469</c:v>
                </c:pt>
                <c:pt idx="10">
                  <c:v>1.6171194184617994</c:v>
                </c:pt>
                <c:pt idx="11">
                  <c:v>1.5105038679928369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536896"/>
        <c:axId val="-1570535808"/>
      </c:scatterChart>
      <c:valAx>
        <c:axId val="-157053689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535808"/>
        <c:crosses val="autoZero"/>
        <c:crossBetween val="midCat"/>
      </c:valAx>
      <c:valAx>
        <c:axId val="-157053580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5368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CALAMAR A RIONUEVO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CALAMAR!$C$168:$N$168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xVal>
          <c:yVal>
            <c:numRef>
              <c:f>CALAMAR!$C$178:$N$178</c:f>
              <c:numCache>
                <c:formatCode>General</c:formatCode>
                <c:ptCount val="12"/>
                <c:pt idx="0">
                  <c:v>1966.3167594013935</c:v>
                </c:pt>
                <c:pt idx="1">
                  <c:v>1472.9222139422682</c:v>
                </c:pt>
                <c:pt idx="2">
                  <c:v>1383.1098838238372</c:v>
                </c:pt>
                <c:pt idx="3">
                  <c:v>1561.2058235480451</c:v>
                </c:pt>
                <c:pt idx="4">
                  <c:v>2238.429010653831</c:v>
                </c:pt>
                <c:pt idx="5">
                  <c:v>2878.9629054559177</c:v>
                </c:pt>
                <c:pt idx="6">
                  <c:v>2783.4178734150337</c:v>
                </c:pt>
                <c:pt idx="7">
                  <c:v>2611.0546356132791</c:v>
                </c:pt>
                <c:pt idx="8">
                  <c:v>2675.6430772729163</c:v>
                </c:pt>
                <c:pt idx="9">
                  <c:v>2983.2980804445633</c:v>
                </c:pt>
                <c:pt idx="10">
                  <c:v>3524.4651419241304</c:v>
                </c:pt>
                <c:pt idx="11">
                  <c:v>3292.0996240007003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542336"/>
        <c:axId val="-1570546144"/>
      </c:scatterChart>
      <c:valAx>
        <c:axId val="-157054233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546144"/>
        <c:crosses val="autoZero"/>
        <c:crossBetween val="midCat"/>
      </c:valAx>
      <c:valAx>
        <c:axId val="-157054614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542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GRACIAS A DIOS HDA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GRACIAS A DIOS HDA</c:v>
          </c:tx>
          <c:dLbls>
            <c:delete val="1"/>
          </c:dLbls>
          <c:cat>
            <c:strRef>
              <c:f>'GRACIAS A DIOS HDA'!$B$53:$M$53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HDA'!$B$57:$M$57</c:f>
              <c:numCache>
                <c:formatCode>General</c:formatCode>
                <c:ptCount val="12"/>
                <c:pt idx="0">
                  <c:v>2.9835294117647061E-3</c:v>
                </c:pt>
                <c:pt idx="1">
                  <c:v>2.1082352941176473E-3</c:v>
                </c:pt>
                <c:pt idx="2">
                  <c:v>1.4823529411764707E-3</c:v>
                </c:pt>
                <c:pt idx="3">
                  <c:v>1.4070588235294116E-3</c:v>
                </c:pt>
                <c:pt idx="4">
                  <c:v>2.8917647058823532E-3</c:v>
                </c:pt>
                <c:pt idx="5">
                  <c:v>3.0541176470588235E-3</c:v>
                </c:pt>
                <c:pt idx="6">
                  <c:v>2.0823529411764705E-3</c:v>
                </c:pt>
                <c:pt idx="7">
                  <c:v>2.5152941176470587E-3</c:v>
                </c:pt>
                <c:pt idx="8">
                  <c:v>6.3623529411764709E-3</c:v>
                </c:pt>
                <c:pt idx="9">
                  <c:v>9.3717647058823537E-3</c:v>
                </c:pt>
                <c:pt idx="10">
                  <c:v>1.3167058823529412E-2</c:v>
                </c:pt>
                <c:pt idx="11">
                  <c:v>7.3811764705882356E-3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5177648"/>
        <c:axId val="-1345183088"/>
      </c:lineChart>
      <c:catAx>
        <c:axId val="-134517764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5183088"/>
        <c:crossesAt val="0"/>
        <c:auto val="0"/>
        <c:lblAlgn val="ctr"/>
        <c:lblOffset val="100"/>
        <c:noMultiLvlLbl val="0"/>
      </c:catAx>
      <c:valAx>
        <c:axId val="-134518308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ESPECIFICO (m3/s/Km2)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345177648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</a:t>
            </a:r>
            <a:r>
              <a:rPr lang="en-US" baseline="0"/>
              <a:t> GRACIAS A DIOS A PTE SALGUERO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2542771587066642"/>
                  <c:y val="-7.4004926754928577E-2"/>
                </c:manualLayout>
              </c:layout>
              <c:numFmt formatCode="General" sourceLinked="0"/>
            </c:trendlineLbl>
          </c:trendline>
          <c:xVal>
            <c:numRef>
              <c:f>'GRACIAS A DIOS HDA'!$C$229:$N$229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xVal>
          <c:yVal>
            <c:numRef>
              <c:f>'GRACIAS A DIOS HDA'!$C$239:$N$239</c:f>
              <c:numCache>
                <c:formatCode>General</c:formatCode>
                <c:ptCount val="12"/>
                <c:pt idx="0">
                  <c:v>6.2197961395195627</c:v>
                </c:pt>
                <c:pt idx="1">
                  <c:v>4.3950609944870092</c:v>
                </c:pt>
                <c:pt idx="2">
                  <c:v>3.0902772617486787</c:v>
                </c:pt>
                <c:pt idx="3">
                  <c:v>2.9333107976598565</c:v>
                </c:pt>
                <c:pt idx="4">
                  <c:v>6.0284932614113114</c:v>
                </c:pt>
                <c:pt idx="5">
                  <c:v>6.3669521996028333</c:v>
                </c:pt>
                <c:pt idx="6">
                  <c:v>4.3411037724564769</c:v>
                </c:pt>
                <c:pt idx="7">
                  <c:v>5.2436609409672021</c:v>
                </c:pt>
                <c:pt idx="8">
                  <c:v>13.26366621550544</c:v>
                </c:pt>
                <c:pt idx="9">
                  <c:v>19.537419577055534</c:v>
                </c:pt>
                <c:pt idx="10">
                  <c:v>27.449510407532706</c:v>
                </c:pt>
                <c:pt idx="11">
                  <c:v>15.387618682707309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9967648"/>
        <c:axId val="-1393089952"/>
      </c:scatterChart>
      <c:valAx>
        <c:axId val="-139996764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089952"/>
        <c:crosses val="autoZero"/>
        <c:crossBetween val="midCat"/>
      </c:valAx>
      <c:valAx>
        <c:axId val="-139308995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</a:t>
                </a:r>
                <a:r>
                  <a:rPr lang="en-US" baseline="0"/>
                  <a:t> </a:t>
                </a:r>
                <a:r>
                  <a:rPr lang="en-US"/>
                  <a:t>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9967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CALAMAR A MAGANGUE ESPERANZA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CALAMAR!$C$201:$N$201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xVal>
          <c:yVal>
            <c:numRef>
              <c:f>CALAMAR!$C$211:$N$211</c:f>
              <c:numCache>
                <c:formatCode>General</c:formatCode>
                <c:ptCount val="12"/>
                <c:pt idx="0">
                  <c:v>3979.4925052537133</c:v>
                </c:pt>
                <c:pt idx="1">
                  <c:v>2980.9454062677964</c:v>
                </c:pt>
                <c:pt idx="2">
                  <c:v>2799.1804424709794</c:v>
                </c:pt>
                <c:pt idx="3">
                  <c:v>3159.6164983404119</c:v>
                </c:pt>
                <c:pt idx="4">
                  <c:v>4530.2016721615164</c:v>
                </c:pt>
                <c:pt idx="5">
                  <c:v>5826.5339246017929</c:v>
                </c:pt>
                <c:pt idx="6">
                  <c:v>5633.1669418392212</c:v>
                </c:pt>
                <c:pt idx="7">
                  <c:v>5284.3329049355434</c:v>
                </c:pt>
                <c:pt idx="8">
                  <c:v>5415.0489852830415</c:v>
                </c:pt>
                <c:pt idx="9">
                  <c:v>6037.6906697785207</c:v>
                </c:pt>
                <c:pt idx="10">
                  <c:v>7132.921260145723</c:v>
                </c:pt>
                <c:pt idx="11">
                  <c:v>6662.65275806715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550496"/>
        <c:axId val="-1570542880"/>
      </c:scatterChart>
      <c:valAx>
        <c:axId val="-157055049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542880"/>
        <c:crosses val="autoZero"/>
        <c:crossBetween val="midCat"/>
      </c:valAx>
      <c:valAx>
        <c:axId val="-157054288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550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CALAMAR A LA MINA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CALAMAR!$C$234:$N$234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xVal>
          <c:yVal>
            <c:numRef>
              <c:f>CALAMAR!$C$244:$N$244</c:f>
              <c:numCache>
                <c:formatCode>General</c:formatCode>
                <c:ptCount val="12"/>
                <c:pt idx="0">
                  <c:v>3.2465668039340136</c:v>
                </c:pt>
                <c:pt idx="1">
                  <c:v>2.4319277866592204</c:v>
                </c:pt>
                <c:pt idx="2">
                  <c:v>2.2836395069848776</c:v>
                </c:pt>
                <c:pt idx="3">
                  <c:v>2.5776920105093191</c:v>
                </c:pt>
                <c:pt idx="4">
                  <c:v>3.6958487406494691</c:v>
                </c:pt>
                <c:pt idx="5">
                  <c:v>4.7534281310077597</c:v>
                </c:pt>
                <c:pt idx="6">
                  <c:v>4.5956746419925016</c:v>
                </c:pt>
                <c:pt idx="7">
                  <c:v>4.311087347808976</c:v>
                </c:pt>
                <c:pt idx="8">
                  <c:v>4.4177287063832908</c:v>
                </c:pt>
                <c:pt idx="9">
                  <c:v>4.9256949410124218</c:v>
                </c:pt>
                <c:pt idx="10">
                  <c:v>5.8192107027948445</c:v>
                </c:pt>
                <c:pt idx="11">
                  <c:v>5.4355542175097362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541248"/>
        <c:axId val="-1570538528"/>
      </c:scatterChart>
      <c:valAx>
        <c:axId val="-157054124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538528"/>
        <c:crosses val="autoZero"/>
        <c:crossBetween val="midCat"/>
      </c:valAx>
      <c:valAx>
        <c:axId val="-157053852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541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CALAMAR A LAS FLORES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CALAMAR!$C$267:$N$267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xVal>
          <c:yVal>
            <c:numRef>
              <c:f>CALAMAR!$C$277:$N$277</c:f>
              <c:numCache>
                <c:formatCode>General</c:formatCode>
                <c:ptCount val="12"/>
                <c:pt idx="0">
                  <c:v>0.75645695596388773</c:v>
                </c:pt>
                <c:pt idx="1">
                  <c:v>0.56664433591541752</c:v>
                </c:pt>
                <c:pt idx="2">
                  <c:v>0.53209285201813594</c:v>
                </c:pt>
                <c:pt idx="3">
                  <c:v>0.60060770944849007</c:v>
                </c:pt>
                <c:pt idx="4">
                  <c:v>0.86114060079309818</c:v>
                </c:pt>
                <c:pt idx="5">
                  <c:v>1.1075588433966892</c:v>
                </c:pt>
                <c:pt idx="6">
                  <c:v>1.0708019456336237</c:v>
                </c:pt>
                <c:pt idx="7">
                  <c:v>1.0044925020690536</c:v>
                </c:pt>
                <c:pt idx="8">
                  <c:v>1.0293401649568859</c:v>
                </c:pt>
                <c:pt idx="9">
                  <c:v>1.1476973757539568</c:v>
                </c:pt>
                <c:pt idx="10">
                  <c:v>1.3558884446839596</c:v>
                </c:pt>
                <c:pt idx="11">
                  <c:v>1.2664956693241844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544512"/>
        <c:axId val="-1570543968"/>
      </c:scatterChart>
      <c:valAx>
        <c:axId val="-157054451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543968"/>
        <c:crosses val="autoZero"/>
        <c:crossBetween val="midCat"/>
      </c:valAx>
      <c:valAx>
        <c:axId val="-157054396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544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CALAMAR A PTE SALGUERO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CALAMAR!$C$300:$N$300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xVal>
          <c:yVal>
            <c:numRef>
              <c:f>CALAMAR!$C$310:$N$310</c:f>
              <c:numCache>
                <c:formatCode>General</c:formatCode>
                <c:ptCount val="12"/>
                <c:pt idx="0">
                  <c:v>5.4547694081660207</c:v>
                </c:pt>
                <c:pt idx="1">
                  <c:v>4.0860410688186288</c:v>
                </c:pt>
                <c:pt idx="2">
                  <c:v>3.836892223158956</c:v>
                </c:pt>
                <c:pt idx="3">
                  <c:v>4.3309490830628175</c:v>
                </c:pt>
                <c:pt idx="4">
                  <c:v>6.2096374001221344</c:v>
                </c:pt>
                <c:pt idx="5">
                  <c:v>7.9865457632098416</c:v>
                </c:pt>
                <c:pt idx="6">
                  <c:v>7.7214937997421043</c:v>
                </c:pt>
                <c:pt idx="7">
                  <c:v>7.2433400576463081</c:v>
                </c:pt>
                <c:pt idx="8">
                  <c:v>7.4225151849504973</c:v>
                </c:pt>
                <c:pt idx="9">
                  <c:v>8.2759825073166091</c:v>
                </c:pt>
                <c:pt idx="10">
                  <c:v>9.7772368283978697</c:v>
                </c:pt>
                <c:pt idx="11">
                  <c:v>9.1326304532443352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540704"/>
        <c:axId val="-1570543424"/>
      </c:scatterChart>
      <c:valAx>
        <c:axId val="-157054070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543424"/>
        <c:crosses val="autoZero"/>
        <c:crossBetween val="midCat"/>
      </c:valAx>
      <c:valAx>
        <c:axId val="-157054342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540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CALAMAR A CANTACLARO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CALAMAR!$C$333:$N$333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xVal>
          <c:yVal>
            <c:numRef>
              <c:f>CALAMAR!$C$343:$N$343</c:f>
              <c:numCache>
                <c:formatCode>General</c:formatCode>
                <c:ptCount val="12"/>
                <c:pt idx="0">
                  <c:v>0.38127462123481931</c:v>
                </c:pt>
                <c:pt idx="1">
                  <c:v>0.28560396311739428</c:v>
                </c:pt>
                <c:pt idx="2">
                  <c:v>0.2681890873175532</c:v>
                </c:pt>
                <c:pt idx="3">
                  <c:v>0.30272241549936579</c:v>
                </c:pt>
                <c:pt idx="4">
                  <c:v>0.43403798961561452</c:v>
                </c:pt>
                <c:pt idx="5">
                  <c:v>0.55823940170299202</c:v>
                </c:pt>
                <c:pt idx="6">
                  <c:v>0.53971293808613974</c:v>
                </c:pt>
                <c:pt idx="7">
                  <c:v>0.50629119772133835</c:v>
                </c:pt>
                <c:pt idx="8">
                  <c:v>0.5188150871263304</c:v>
                </c:pt>
                <c:pt idx="9">
                  <c:v>0.57847029997259469</c:v>
                </c:pt>
                <c:pt idx="10">
                  <c:v>0.68340418989844576</c:v>
                </c:pt>
                <c:pt idx="11">
                  <c:v>0.63834783038226117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535264"/>
        <c:axId val="-1570534720"/>
      </c:scatterChart>
      <c:valAx>
        <c:axId val="-157053526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534720"/>
        <c:crosses val="autoZero"/>
        <c:crossBetween val="midCat"/>
      </c:valAx>
      <c:valAx>
        <c:axId val="-157053472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535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CALAMAR A PTE CANOAS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CALAMAR!$C$366:$N$366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xVal>
          <c:yVal>
            <c:numRef>
              <c:f>CALAMAR!$C$376:$N$376</c:f>
              <c:numCache>
                <c:formatCode>General</c:formatCode>
                <c:ptCount val="12"/>
                <c:pt idx="0">
                  <c:v>11.636613027475031</c:v>
                </c:pt>
                <c:pt idx="1">
                  <c:v>8.7167165418637076</c:v>
                </c:pt>
                <c:pt idx="2">
                  <c:v>8.1852094356525047</c:v>
                </c:pt>
                <c:pt idx="3">
                  <c:v>9.2391767186074834</c:v>
                </c:pt>
                <c:pt idx="4">
                  <c:v>13.246966472676629</c:v>
                </c:pt>
                <c:pt idx="5">
                  <c:v>17.037629919527582</c:v>
                </c:pt>
                <c:pt idx="6">
                  <c:v>16.472196827813537</c:v>
                </c:pt>
                <c:pt idx="7">
                  <c:v>15.452155530361402</c:v>
                </c:pt>
                <c:pt idx="8">
                  <c:v>15.834388300360096</c:v>
                </c:pt>
                <c:pt idx="9">
                  <c:v>17.655082855679318</c:v>
                </c:pt>
                <c:pt idx="10">
                  <c:v>20.857695887147667</c:v>
                </c:pt>
                <c:pt idx="11">
                  <c:v>19.482562608099109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533088"/>
        <c:axId val="-1570532544"/>
      </c:scatterChart>
      <c:valAx>
        <c:axId val="-157053308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532544"/>
        <c:crosses val="autoZero"/>
        <c:crossBetween val="midCat"/>
      </c:valAx>
      <c:valAx>
        <c:axId val="-157053254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533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CALAMAR A PTO RICO HDA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CALAMAR!$C$399:$N$399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xVal>
          <c:yVal>
            <c:numRef>
              <c:f>CALAMAR!$C$409:$N$409</c:f>
              <c:numCache>
                <c:formatCode>General</c:formatCode>
                <c:ptCount val="12"/>
                <c:pt idx="0">
                  <c:v>13.672219470115845</c:v>
                </c:pt>
                <c:pt idx="1">
                  <c:v>10.241542048168409</c:v>
                </c:pt>
                <c:pt idx="2">
                  <c:v>9.6170577769386281</c:v>
                </c:pt>
                <c:pt idx="3">
                  <c:v>10.855396799887897</c:v>
                </c:pt>
                <c:pt idx="4">
                  <c:v>15.564273942948203</c:v>
                </c:pt>
                <c:pt idx="5">
                  <c:v>20.018042617761452</c:v>
                </c:pt>
                <c:pt idx="6">
                  <c:v>19.353697648368065</c:v>
                </c:pt>
                <c:pt idx="7">
                  <c:v>18.155219323582401</c:v>
                </c:pt>
                <c:pt idx="8">
                  <c:v>18.604316522892329</c:v>
                </c:pt>
                <c:pt idx="9">
                  <c:v>20.743507324339024</c:v>
                </c:pt>
                <c:pt idx="10">
                  <c:v>24.506357230983152</c:v>
                </c:pt>
                <c:pt idx="11">
                  <c:v>22.890670265418443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526560"/>
        <c:axId val="-1570530368"/>
      </c:scatterChart>
      <c:valAx>
        <c:axId val="-157052656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530368"/>
        <c:crosses val="autoZero"/>
        <c:crossBetween val="midCat"/>
      </c:valAx>
      <c:valAx>
        <c:axId val="-157053036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5265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CALAMAR A FUNDACION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CALAMAR!$C$432:$N$432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xVal>
          <c:yVal>
            <c:numRef>
              <c:f>CALAMAR!$C$442:$N$442</c:f>
              <c:numCache>
                <c:formatCode>General</c:formatCode>
                <c:ptCount val="12"/>
                <c:pt idx="0">
                  <c:v>11.979416324254872</c:v>
                </c:pt>
                <c:pt idx="1">
                  <c:v>8.9735025293835324</c:v>
                </c:pt>
                <c:pt idx="2">
                  <c:v>8.4263377410064884</c:v>
                </c:pt>
                <c:pt idx="3">
                  <c:v>9.5113538745541586</c:v>
                </c:pt>
                <c:pt idx="4">
                  <c:v>13.637209214997236</c:v>
                </c:pt>
                <c:pt idx="5">
                  <c:v>17.539541918486286</c:v>
                </c:pt>
                <c:pt idx="6">
                  <c:v>16.957451718085174</c:v>
                </c:pt>
                <c:pt idx="7">
                  <c:v>15.907360996561572</c:v>
                </c:pt>
                <c:pt idx="8">
                  <c:v>16.300853972032723</c:v>
                </c:pt>
                <c:pt idx="9">
                  <c:v>18.175184417324299</c:v>
                </c:pt>
                <c:pt idx="10">
                  <c:v>21.472143312396195</c:v>
                </c:pt>
                <c:pt idx="11">
                  <c:v>20.056499945020693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520032"/>
        <c:axId val="-1570525472"/>
      </c:scatterChart>
      <c:valAx>
        <c:axId val="-157052003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525472"/>
        <c:crosses val="autoZero"/>
        <c:crossBetween val="midCat"/>
      </c:valAx>
      <c:valAx>
        <c:axId val="-157052547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520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CALAMAR A GANADERIA CARIBE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CALAMAR!$C$465:$N$465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xVal>
          <c:yVal>
            <c:numRef>
              <c:f>CALAMAR!$C$475:$N$475</c:f>
              <c:numCache>
                <c:formatCode>General</c:formatCode>
                <c:ptCount val="12"/>
                <c:pt idx="0">
                  <c:v>7.3625567337515516</c:v>
                </c:pt>
                <c:pt idx="1">
                  <c:v>5.5151202433194326</c:v>
                </c:pt>
                <c:pt idx="2">
                  <c:v>5.1788324236048329</c:v>
                </c:pt>
                <c:pt idx="3">
                  <c:v>5.8456840150388905</c:v>
                </c:pt>
                <c:pt idx="4">
                  <c:v>8.3814372768868495</c:v>
                </c:pt>
                <c:pt idx="5">
                  <c:v>10.779813386851398</c:v>
                </c:pt>
                <c:pt idx="6">
                  <c:v>10.422060387155016</c:v>
                </c:pt>
                <c:pt idx="7">
                  <c:v>9.7766739757027405</c:v>
                </c:pt>
                <c:pt idx="8">
                  <c:v>10.018515003497496</c:v>
                </c:pt>
                <c:pt idx="9">
                  <c:v>11.170479662519847</c:v>
                </c:pt>
                <c:pt idx="10">
                  <c:v>13.196792652800157</c:v>
                </c:pt>
                <c:pt idx="11">
                  <c:v>12.326737357538555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0528736"/>
        <c:axId val="-1570526016"/>
      </c:scatterChart>
      <c:valAx>
        <c:axId val="-157052873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0526016"/>
        <c:crosses val="autoZero"/>
        <c:crossBetween val="midCat"/>
      </c:valAx>
      <c:valAx>
        <c:axId val="-15705260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0528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PTO RICO HDA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PTO RICO HDA</c:v>
          </c:tx>
          <c:dLbls>
            <c:delete val="1"/>
          </c:dLbls>
          <c:cat>
            <c:strRef>
              <c:f>'PTO RICO HDA'!$B$52:$M$52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HDA'!$B$56:$M$56</c:f>
              <c:numCache>
                <c:formatCode>General</c:formatCode>
                <c:ptCount val="12"/>
                <c:pt idx="0">
                  <c:v>1.3113897596656219E-2</c:v>
                </c:pt>
                <c:pt idx="1">
                  <c:v>1.1400208986415883E-2</c:v>
                </c:pt>
                <c:pt idx="2">
                  <c:v>1.0449320794148381E-2</c:v>
                </c:pt>
                <c:pt idx="3">
                  <c:v>1.1473354231974922E-2</c:v>
                </c:pt>
                <c:pt idx="4">
                  <c:v>1.8025078369905956E-2</c:v>
                </c:pt>
                <c:pt idx="5">
                  <c:v>1.8735632183908047E-2</c:v>
                </c:pt>
                <c:pt idx="6">
                  <c:v>1.6165099268547544E-2</c:v>
                </c:pt>
                <c:pt idx="7">
                  <c:v>1.7063740856844305E-2</c:v>
                </c:pt>
                <c:pt idx="8">
                  <c:v>2.1379310344827589E-2</c:v>
                </c:pt>
                <c:pt idx="9">
                  <c:v>2.4367816091954025E-2</c:v>
                </c:pt>
                <c:pt idx="10">
                  <c:v>2.5464994775339603E-2</c:v>
                </c:pt>
                <c:pt idx="11">
                  <c:v>1.7513061650992687E-2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0527648"/>
        <c:axId val="-1570524384"/>
      </c:lineChart>
      <c:catAx>
        <c:axId val="-157052764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570524384"/>
        <c:crossesAt val="0"/>
        <c:auto val="0"/>
        <c:lblAlgn val="ctr"/>
        <c:lblOffset val="100"/>
        <c:noMultiLvlLbl val="0"/>
      </c:catAx>
      <c:valAx>
        <c:axId val="-157052438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ESPECIFICO (m3/s/Km2)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570527648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</a:t>
            </a:r>
            <a:r>
              <a:rPr lang="en-US" baseline="0"/>
              <a:t> GRACIAS A DIOS A CANTACLARO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2542771587066642"/>
                  <c:y val="-7.4004926754928577E-2"/>
                </c:manualLayout>
              </c:layout>
              <c:numFmt formatCode="General" sourceLinked="0"/>
            </c:trendlineLbl>
          </c:trendline>
          <c:xVal>
            <c:numRef>
              <c:f>'GRACIAS A DIOS HDA'!$C$262:$N$262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xVal>
          <c:yVal>
            <c:numRef>
              <c:f>'GRACIAS A DIOS HDA'!$C$272:$N$272</c:f>
              <c:numCache>
                <c:formatCode>General</c:formatCode>
                <c:ptCount val="12"/>
                <c:pt idx="0">
                  <c:v>0.34853949956285951</c:v>
                </c:pt>
                <c:pt idx="1">
                  <c:v>0.24628658644189444</c:v>
                </c:pt>
                <c:pt idx="2">
                  <c:v>0.17317025609195702</c:v>
                </c:pt>
                <c:pt idx="3">
                  <c:v>0.16437430657617508</c:v>
                </c:pt>
                <c:pt idx="4">
                  <c:v>0.3378194360905003</c:v>
                </c:pt>
                <c:pt idx="5">
                  <c:v>0.3567857022339051</c:v>
                </c:pt>
                <c:pt idx="6">
                  <c:v>0.24326297879584438</c:v>
                </c:pt>
                <c:pt idx="7">
                  <c:v>0.29383968851159054</c:v>
                </c:pt>
                <c:pt idx="8">
                  <c:v>0.74325773408357432</c:v>
                </c:pt>
                <c:pt idx="9">
                  <c:v>1.0948208412924838</c:v>
                </c:pt>
                <c:pt idx="10">
                  <c:v>1.5381916715723674</c:v>
                </c:pt>
                <c:pt idx="11">
                  <c:v>0.86227792596899866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084512"/>
        <c:axId val="-1393085600"/>
      </c:scatterChart>
      <c:valAx>
        <c:axId val="-139308451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085600"/>
        <c:crosses val="autoZero"/>
        <c:crossBetween val="midCat"/>
      </c:valAx>
      <c:valAx>
        <c:axId val="-139308560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</a:t>
                </a:r>
                <a:r>
                  <a:rPr lang="en-US" baseline="0"/>
                  <a:t> </a:t>
                </a:r>
                <a:r>
                  <a:rPr lang="en-US"/>
                  <a:t>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084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PTO RICO HDA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HDA'!$C$97:$N$97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HDA'!$C$98:$N$98</c:f>
              <c:numCache>
                <c:formatCode>General</c:formatCode>
                <c:ptCount val="12"/>
                <c:pt idx="0">
                  <c:v>5.5734064785788933</c:v>
                </c:pt>
                <c:pt idx="1">
                  <c:v>4.8450888192267509</c:v>
                </c:pt>
                <c:pt idx="2">
                  <c:v>4.4409613375130617</c:v>
                </c:pt>
                <c:pt idx="3">
                  <c:v>4.8761755485893419</c:v>
                </c:pt>
                <c:pt idx="4">
                  <c:v>7.6606583072100314</c:v>
                </c:pt>
                <c:pt idx="5">
                  <c:v>7.9626436781609202</c:v>
                </c:pt>
                <c:pt idx="6">
                  <c:v>6.8701671891327072</c:v>
                </c:pt>
                <c:pt idx="7">
                  <c:v>7.2520898641588296</c:v>
                </c:pt>
                <c:pt idx="8">
                  <c:v>9.0862068965517242</c:v>
                </c:pt>
                <c:pt idx="9">
                  <c:v>10.35632183908046</c:v>
                </c:pt>
                <c:pt idx="10">
                  <c:v>10.822622779519332</c:v>
                </c:pt>
                <c:pt idx="11">
                  <c:v>7.4430512016718922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HDA'!$C$100:$N$100</c:f>
              <c:numCache>
                <c:formatCode>General</c:formatCode>
                <c:ptCount val="12"/>
                <c:pt idx="0">
                  <c:v>5.9712172237326788</c:v>
                </c:pt>
                <c:pt idx="1">
                  <c:v>5.1909147339381292</c:v>
                </c:pt>
                <c:pt idx="2">
                  <c:v>4.7579420109423731</c:v>
                </c:pt>
                <c:pt idx="3">
                  <c:v>5.2242203280147255</c:v>
                </c:pt>
                <c:pt idx="4">
                  <c:v>8.2074499688755935</c:v>
                </c:pt>
                <c:pt idx="5">
                  <c:v>8.5309900256196745</c:v>
                </c:pt>
                <c:pt idx="6">
                  <c:v>7.3605362909278513</c:v>
                </c:pt>
                <c:pt idx="7">
                  <c:v>7.7697193038688948</c:v>
                </c:pt>
                <c:pt idx="8">
                  <c:v>9.7347493543880965</c:v>
                </c:pt>
                <c:pt idx="9">
                  <c:v>11.095520769517615</c:v>
                </c:pt>
                <c:pt idx="10">
                  <c:v>11.595104680666564</c:v>
                </c:pt>
                <c:pt idx="11">
                  <c:v>7.9743108103394178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HDA'!$C$102:$N$102</c:f>
              <c:numCache>
                <c:formatCode>General</c:formatCode>
                <c:ptCount val="12"/>
                <c:pt idx="0">
                  <c:v>5.2450646042365836</c:v>
                </c:pt>
                <c:pt idx="1">
                  <c:v>4.5596537714917229</c:v>
                </c:pt>
                <c:pt idx="2">
                  <c:v>4.1793343460052457</c:v>
                </c:pt>
                <c:pt idx="3">
                  <c:v>4.5889091119137602</c:v>
                </c:pt>
                <c:pt idx="4">
                  <c:v>7.2093517468590491</c:v>
                </c:pt>
                <c:pt idx="5">
                  <c:v>7.493546482387405</c:v>
                </c:pt>
                <c:pt idx="6">
                  <c:v>6.4654302332701157</c:v>
                </c:pt>
                <c:pt idx="7">
                  <c:v>6.8248529870265653</c:v>
                </c:pt>
                <c:pt idx="8">
                  <c:v>8.5509180719267324</c:v>
                </c:pt>
                <c:pt idx="9">
                  <c:v>9.7462076948842338</c:v>
                </c:pt>
                <c:pt idx="10">
                  <c:v>10.185037801214785</c:v>
                </c:pt>
                <c:pt idx="11">
                  <c:v>7.0045643639047928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HDA'!$C$105:$N$105</c:f>
              <c:numCache>
                <c:formatCode>General</c:formatCode>
                <c:ptCount val="12"/>
                <c:pt idx="0">
                  <c:v>1.1909837550003148</c:v>
                </c:pt>
                <c:pt idx="1">
                  <c:v>1.0353492244664091</c:v>
                </c:pt>
                <c:pt idx="2">
                  <c:v>0.94899103984088828</c:v>
                </c:pt>
                <c:pt idx="3">
                  <c:v>1.0419921617452954</c:v>
                </c:pt>
                <c:pt idx="4">
                  <c:v>1.6370095437255321</c:v>
                </c:pt>
                <c:pt idx="5">
                  <c:v>1.7015409344347125</c:v>
                </c:pt>
                <c:pt idx="6">
                  <c:v>1.4680891386338542</c:v>
                </c:pt>
                <c:pt idx="7">
                  <c:v>1.5497023680601703</c:v>
                </c:pt>
                <c:pt idx="8">
                  <c:v>1.9416356675144575</c:v>
                </c:pt>
                <c:pt idx="9">
                  <c:v>2.2130471049089513</c:v>
                </c:pt>
                <c:pt idx="10">
                  <c:v>2.3126911640922447</c:v>
                </c:pt>
                <c:pt idx="11">
                  <c:v>1.5905089827733287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20576"/>
        <c:axId val="-1570516224"/>
      </c:lineChart>
      <c:catAx>
        <c:axId val="-157052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16224"/>
        <c:crosses val="autoZero"/>
        <c:auto val="1"/>
        <c:lblAlgn val="ctr"/>
        <c:lblOffset val="100"/>
        <c:tickMarkSkip val="1"/>
        <c:noMultiLvlLbl val="0"/>
      </c:catAx>
      <c:valAx>
        <c:axId val="-157051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205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</a:t>
            </a:r>
            <a:r>
              <a:rPr lang="es-CO" b="1"/>
              <a:t>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HDA'!$C$130:$N$130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HDA'!$C$131:$N$131</c:f>
              <c:numCache>
                <c:formatCode>General</c:formatCode>
                <c:ptCount val="12"/>
                <c:pt idx="0">
                  <c:v>2144.6730407523514</c:v>
                </c:pt>
                <c:pt idx="1">
                  <c:v>1864.4129780564265</c:v>
                </c:pt>
                <c:pt idx="2">
                  <c:v>1708.9028213166146</c:v>
                </c:pt>
                <c:pt idx="3">
                  <c:v>1876.3752978056427</c:v>
                </c:pt>
                <c:pt idx="4">
                  <c:v>2947.8573667711598</c:v>
                </c:pt>
                <c:pt idx="5">
                  <c:v>3064.0627586206897</c:v>
                </c:pt>
                <c:pt idx="6">
                  <c:v>2643.6726645768026</c:v>
                </c:pt>
                <c:pt idx="7">
                  <c:v>2790.6383072100311</c:v>
                </c:pt>
                <c:pt idx="8">
                  <c:v>3496.4151724137932</c:v>
                </c:pt>
                <c:pt idx="9">
                  <c:v>3985.1613793103452</c:v>
                </c:pt>
                <c:pt idx="10">
                  <c:v>4164.5961755485896</c:v>
                </c:pt>
                <c:pt idx="11">
                  <c:v>2864.1211285266463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HDA'!$C$133:$N$133</c:f>
              <c:numCache>
                <c:formatCode>General</c:formatCode>
                <c:ptCount val="12"/>
                <c:pt idx="0">
                  <c:v>37.060180139943149</c:v>
                </c:pt>
                <c:pt idx="1">
                  <c:v>32.21725620133703</c:v>
                </c:pt>
                <c:pt idx="2">
                  <c:v>29.530024015890955</c:v>
                </c:pt>
                <c:pt idx="3">
                  <c:v>32.423966369448266</c:v>
                </c:pt>
                <c:pt idx="4">
                  <c:v>50.939291427411895</c:v>
                </c:pt>
                <c:pt idx="5">
                  <c:v>52.947333060492483</c:v>
                </c:pt>
                <c:pt idx="6">
                  <c:v>45.68294715258331</c:v>
                </c:pt>
                <c:pt idx="7">
                  <c:v>48.222529217949926</c:v>
                </c:pt>
                <c:pt idx="8">
                  <c:v>60.418429136512898</c:v>
                </c:pt>
                <c:pt idx="9">
                  <c:v>68.864016005057707</c:v>
                </c:pt>
                <c:pt idx="10">
                  <c:v>71.964668526726257</c:v>
                </c:pt>
                <c:pt idx="11">
                  <c:v>49.492320250633242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HDA'!$C$135:$N$135</c:f>
              <c:numCache>
                <c:formatCode>General</c:formatCode>
                <c:ptCount val="12"/>
                <c:pt idx="0">
                  <c:v>19.640055806384474</c:v>
                </c:pt>
                <c:pt idx="1">
                  <c:v>17.073546521725468</c:v>
                </c:pt>
                <c:pt idx="2">
                  <c:v>15.649446857676871</c:v>
                </c:pt>
                <c:pt idx="3">
                  <c:v>17.183092649729208</c:v>
                </c:pt>
                <c:pt idx="4">
                  <c:v>26.995295829492605</c:v>
                </c:pt>
                <c:pt idx="5">
                  <c:v>28.05945821581463</c:v>
                </c:pt>
                <c:pt idx="6">
                  <c:v>24.209694288826121</c:v>
                </c:pt>
                <c:pt idx="7">
                  <c:v>25.555546718586328</c:v>
                </c:pt>
                <c:pt idx="8">
                  <c:v>32.018768270806881</c:v>
                </c:pt>
                <c:pt idx="9">
                  <c:v>36.494510072102464</c:v>
                </c:pt>
                <c:pt idx="10">
                  <c:v>38.13770199215854</c:v>
                </c:pt>
                <c:pt idx="11">
                  <c:v>26.228472933466438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HDA'!$C$138:$N$138</c:f>
              <c:numCache>
                <c:formatCode>General</c:formatCode>
                <c:ptCount val="12"/>
                <c:pt idx="0">
                  <c:v>2003.0802781932089</c:v>
                </c:pt>
                <c:pt idx="1">
                  <c:v>1741.3231741105901</c:v>
                </c:pt>
                <c:pt idx="2">
                  <c:v>1596.0799029427958</c:v>
                </c:pt>
                <c:pt idx="3">
                  <c:v>1752.4957334311898</c:v>
                </c:pt>
                <c:pt idx="4">
                  <c:v>2753.2378325763225</c:v>
                </c:pt>
                <c:pt idx="5">
                  <c:v>2861.7712659764329</c:v>
                </c:pt>
                <c:pt idx="6">
                  <c:v>2469.1356098525052</c:v>
                </c:pt>
                <c:pt idx="7">
                  <c:v>2606.3984815055851</c:v>
                </c:pt>
                <c:pt idx="8">
                  <c:v>3265.5794814209603</c:v>
                </c:pt>
                <c:pt idx="9">
                  <c:v>3722.0583336625996</c:v>
                </c:pt>
                <c:pt idx="10">
                  <c:v>3889.6467234715933</c:v>
                </c:pt>
                <c:pt idx="11">
                  <c:v>2675.0299173321259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23840"/>
        <c:axId val="-1570519488"/>
      </c:lineChart>
      <c:catAx>
        <c:axId val="-1570523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19488"/>
        <c:crosses val="autoZero"/>
        <c:auto val="1"/>
        <c:lblAlgn val="ctr"/>
        <c:lblOffset val="100"/>
        <c:tickMarkSkip val="1"/>
        <c:noMultiLvlLbl val="0"/>
      </c:catAx>
      <c:valAx>
        <c:axId val="-157051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238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</a:t>
            </a:r>
            <a:r>
              <a:rPr lang="es-CO" b="1"/>
              <a:t>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HDA'!$C$163:$N$163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HDA'!$C$164:$N$164</c:f>
              <c:numCache>
                <c:formatCode>General</c:formatCode>
                <c:ptCount val="12"/>
                <c:pt idx="0">
                  <c:v>3236.1296238244518</c:v>
                </c:pt>
                <c:pt idx="1">
                  <c:v>2813.2409717868341</c:v>
                </c:pt>
                <c:pt idx="2">
                  <c:v>2578.5893416927902</c:v>
                </c:pt>
                <c:pt idx="3">
                  <c:v>2831.2910971786837</c:v>
                </c:pt>
                <c:pt idx="4">
                  <c:v>4448.0666144200623</c:v>
                </c:pt>
                <c:pt idx="5">
                  <c:v>4623.4106896551721</c:v>
                </c:pt>
                <c:pt idx="6">
                  <c:v>3989.0777115987462</c:v>
                </c:pt>
                <c:pt idx="7">
                  <c:v>4210.8363949843251</c:v>
                </c:pt>
                <c:pt idx="8">
                  <c:v>5275.7937931034485</c:v>
                </c:pt>
                <c:pt idx="9">
                  <c:v>6013.2703448275861</c:v>
                </c:pt>
                <c:pt idx="10">
                  <c:v>6284.0222257053292</c:v>
                </c:pt>
                <c:pt idx="11">
                  <c:v>4321.7157366771162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HDA'!$C$166:$N$166</c:f>
              <c:numCache>
                <c:formatCode>General</c:formatCode>
                <c:ptCount val="12"/>
                <c:pt idx="0">
                  <c:v>3.1823134433425446</c:v>
                </c:pt>
                <c:pt idx="1">
                  <c:v>2.766457343973479</c:v>
                </c:pt>
                <c:pt idx="2">
                  <c:v>2.5357079229821071</c:v>
                </c:pt>
                <c:pt idx="3">
                  <c:v>2.7842072994343536</c:v>
                </c:pt>
                <c:pt idx="4">
                  <c:v>4.3740961671441347</c:v>
                </c:pt>
                <c:pt idx="5">
                  <c:v>4.5465243059069183</c:v>
                </c:pt>
                <c:pt idx="6">
                  <c:v>3.9227401568533202</c:v>
                </c:pt>
                <c:pt idx="7">
                  <c:v>4.1408110382297805</c:v>
                </c:pt>
                <c:pt idx="8">
                  <c:v>5.1880584104213918</c:v>
                </c:pt>
                <c:pt idx="9">
                  <c:v>5.9132708763942743</c:v>
                </c:pt>
                <c:pt idx="10">
                  <c:v>6.1795202083073955</c:v>
                </c:pt>
                <c:pt idx="11">
                  <c:v>4.2498464789180117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HDA'!$C$168:$N$168</c:f>
              <c:numCache>
                <c:formatCode>General</c:formatCode>
                <c:ptCount val="12"/>
                <c:pt idx="0">
                  <c:v>19.664824123261734</c:v>
                </c:pt>
                <c:pt idx="1">
                  <c:v>17.095078182054621</c:v>
                </c:pt>
                <c:pt idx="2">
                  <c:v>15.669182568336042</c:v>
                </c:pt>
                <c:pt idx="3">
                  <c:v>17.204762460032974</c:v>
                </c:pt>
                <c:pt idx="4">
                  <c:v>27.029339930379674</c:v>
                </c:pt>
                <c:pt idx="5">
                  <c:v>28.094844345026523</c:v>
                </c:pt>
                <c:pt idx="6">
                  <c:v>24.240225433215858</c:v>
                </c:pt>
                <c:pt idx="7">
                  <c:v>25.587775134092755</c:v>
                </c:pt>
                <c:pt idx="8">
                  <c:v>32.059147534815544</c:v>
                </c:pt>
                <c:pt idx="9">
                  <c:v>36.540533749359653</c:v>
                </c:pt>
                <c:pt idx="10">
                  <c:v>38.185797919034933</c:v>
                </c:pt>
                <c:pt idx="11">
                  <c:v>26.261549984531207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HDA'!$C$171:$N$171</c:f>
              <c:numCache>
                <c:formatCode>General</c:formatCode>
                <c:ptCount val="12"/>
                <c:pt idx="0">
                  <c:v>3829.4492953001945</c:v>
                </c:pt>
                <c:pt idx="1">
                  <c:v>3329.0272359940336</c:v>
                </c:pt>
                <c:pt idx="2">
                  <c:v>3051.3540201595174</c:v>
                </c:pt>
                <c:pt idx="3">
                  <c:v>3350.3867141351502</c:v>
                </c:pt>
                <c:pt idx="4">
                  <c:v>5263.5856847751675</c:v>
                </c:pt>
                <c:pt idx="5">
                  <c:v>5471.0777581460143</c:v>
                </c:pt>
                <c:pt idx="6">
                  <c:v>4720.4446691867734</c:v>
                </c:pt>
                <c:pt idx="7">
                  <c:v>4982.8611149204917</c:v>
                </c:pt>
                <c:pt idx="8">
                  <c:v>6243.0703252463727</c:v>
                </c:pt>
                <c:pt idx="9">
                  <c:v>7115.757575011995</c:v>
                </c:pt>
                <c:pt idx="10">
                  <c:v>7436.1497471287439</c:v>
                </c:pt>
                <c:pt idx="11">
                  <c:v>5114.0693377873513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17312"/>
        <c:axId val="-1570523296"/>
      </c:lineChart>
      <c:catAx>
        <c:axId val="-1570517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23296"/>
        <c:crosses val="autoZero"/>
        <c:auto val="1"/>
        <c:lblAlgn val="ctr"/>
        <c:lblOffset val="100"/>
        <c:tickMarkSkip val="1"/>
        <c:noMultiLvlLbl val="0"/>
      </c:catAx>
      <c:valAx>
        <c:axId val="-15705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1731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</a:t>
            </a:r>
            <a:r>
              <a:rPr lang="es-CO" b="1"/>
              <a:t>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HDA'!$C$196:$N$196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HDA'!$C$197:$N$197</c:f>
              <c:numCache>
                <c:formatCode>General</c:formatCode>
                <c:ptCount val="12"/>
                <c:pt idx="0">
                  <c:v>6.2159874608150467</c:v>
                </c:pt>
                <c:pt idx="1">
                  <c:v>5.4036990595611281</c:v>
                </c:pt>
                <c:pt idx="2">
                  <c:v>4.9529780564263319</c:v>
                </c:pt>
                <c:pt idx="3">
                  <c:v>5.4383699059561126</c:v>
                </c:pt>
                <c:pt idx="4">
                  <c:v>8.5438871473354236</c:v>
                </c:pt>
                <c:pt idx="5">
                  <c:v>8.8806896551724126</c:v>
                </c:pt>
                <c:pt idx="6">
                  <c:v>7.6622570532915359</c:v>
                </c:pt>
                <c:pt idx="7">
                  <c:v>8.0882131661441985</c:v>
                </c:pt>
                <c:pt idx="8">
                  <c:v>10.133793103448276</c:v>
                </c:pt>
                <c:pt idx="9">
                  <c:v>11.550344827586207</c:v>
                </c:pt>
                <c:pt idx="10">
                  <c:v>12.070407523510971</c:v>
                </c:pt>
                <c:pt idx="11">
                  <c:v>8.3011912225705338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HDA'!$C$199:$N$199</c:f>
              <c:numCache>
                <c:formatCode>General</c:formatCode>
                <c:ptCount val="12"/>
                <c:pt idx="0">
                  <c:v>6.7796673965661975</c:v>
                </c:pt>
                <c:pt idx="1">
                  <c:v>5.8937188284093391</c:v>
                </c:pt>
                <c:pt idx="2">
                  <c:v>5.4021254155905947</c:v>
                </c:pt>
                <c:pt idx="3">
                  <c:v>5.9315337063184739</c:v>
                </c:pt>
                <c:pt idx="4">
                  <c:v>9.3186663418937759</c:v>
                </c:pt>
                <c:pt idx="5">
                  <c:v>9.686010870153936</c:v>
                </c:pt>
                <c:pt idx="6">
                  <c:v>8.3570880179186506</c:v>
                </c:pt>
                <c:pt idx="7">
                  <c:v>8.8216708036594405</c:v>
                </c:pt>
                <c:pt idx="8">
                  <c:v>11.052748600298358</c:v>
                </c:pt>
                <c:pt idx="9">
                  <c:v>12.597756469157268</c:v>
                </c:pt>
                <c:pt idx="10">
                  <c:v>13.16497963779428</c:v>
                </c:pt>
                <c:pt idx="11">
                  <c:v>9.053962196529838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HDA'!$C$201:$N$201</c:f>
              <c:numCache>
                <c:formatCode>General</c:formatCode>
                <c:ptCount val="12"/>
                <c:pt idx="0">
                  <c:v>5.7714787219312536</c:v>
                </c:pt>
                <c:pt idx="1">
                  <c:v>5.0172775184278864</c:v>
                </c:pt>
                <c:pt idx="2">
                  <c:v>4.5987878262400423</c:v>
                </c:pt>
                <c:pt idx="3">
                  <c:v>5.0494690332115661</c:v>
                </c:pt>
                <c:pt idx="4">
                  <c:v>7.9329090002640728</c:v>
                </c:pt>
                <c:pt idx="5">
                  <c:v>8.2456265724483959</c:v>
                </c:pt>
                <c:pt idx="6">
                  <c:v>7.1143247671933461</c:v>
                </c:pt>
                <c:pt idx="7">
                  <c:v>7.5098205202499884</c:v>
                </c:pt>
                <c:pt idx="8">
                  <c:v>9.4091198924871264</c:v>
                </c:pt>
                <c:pt idx="9">
                  <c:v>10.724373210791779</c:v>
                </c:pt>
                <c:pt idx="10">
                  <c:v>11.207245932546984</c:v>
                </c:pt>
                <c:pt idx="11">
                  <c:v>7.7075683967783117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HDA'!$C$204:$N$204</c:f>
              <c:numCache>
                <c:formatCode>General</c:formatCode>
                <c:ptCount val="12"/>
                <c:pt idx="0">
                  <c:v>3.0847913685121644</c:v>
                </c:pt>
                <c:pt idx="1">
                  <c:v>2.681679189678702</c:v>
                </c:pt>
                <c:pt idx="2">
                  <c:v>2.4580010904479397</c:v>
                </c:pt>
                <c:pt idx="3">
                  <c:v>2.6988851973118377</c:v>
                </c:pt>
                <c:pt idx="4">
                  <c:v>4.2400518810226959</c:v>
                </c:pt>
                <c:pt idx="5">
                  <c:v>4.4071959551731554</c:v>
                </c:pt>
                <c:pt idx="6">
                  <c:v>3.8025276869229629</c:v>
                </c:pt>
                <c:pt idx="7">
                  <c:v>4.0139157807014847</c:v>
                </c:pt>
                <c:pt idx="8">
                  <c:v>5.029070231056485</c:v>
                </c:pt>
                <c:pt idx="9">
                  <c:v>5.7320585429245954</c:v>
                </c:pt>
                <c:pt idx="10">
                  <c:v>5.9901486574216287</c:v>
                </c:pt>
                <c:pt idx="11">
                  <c:v>4.1196098275907476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22208"/>
        <c:axId val="-1570499904"/>
      </c:lineChart>
      <c:catAx>
        <c:axId val="-1570522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9904"/>
        <c:crosses val="autoZero"/>
        <c:auto val="1"/>
        <c:lblAlgn val="ctr"/>
        <c:lblOffset val="100"/>
        <c:tickMarkSkip val="1"/>
        <c:noMultiLvlLbl val="0"/>
      </c:catAx>
      <c:valAx>
        <c:axId val="-157049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222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HDA'!$C$229:$N$229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HDA'!$C$230:$N$230</c:f>
              <c:numCache>
                <c:formatCode>General</c:formatCode>
                <c:ptCount val="12"/>
                <c:pt idx="0">
                  <c:v>4.8914838035527692</c:v>
                </c:pt>
                <c:pt idx="1">
                  <c:v>4.2522779519331246</c:v>
                </c:pt>
                <c:pt idx="2">
                  <c:v>3.8975966562173459</c:v>
                </c:pt>
                <c:pt idx="3">
                  <c:v>4.2795611285266455</c:v>
                </c:pt>
                <c:pt idx="4">
                  <c:v>6.7233542319749215</c:v>
                </c:pt>
                <c:pt idx="5">
                  <c:v>6.9883908045977012</c:v>
                </c:pt>
                <c:pt idx="6">
                  <c:v>6.0295820271682343</c:v>
                </c:pt>
                <c:pt idx="7">
                  <c:v>6.3647753396029252</c:v>
                </c:pt>
                <c:pt idx="8">
                  <c:v>7.9744827586206899</c:v>
                </c:pt>
                <c:pt idx="9">
                  <c:v>9.0891954022988504</c:v>
                </c:pt>
                <c:pt idx="10">
                  <c:v>9.4984430512016722</c:v>
                </c:pt>
                <c:pt idx="11">
                  <c:v>6.5323719958202719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HDA'!$C$232:$N$232</c:f>
              <c:numCache>
                <c:formatCode>General</c:formatCode>
                <c:ptCount val="12"/>
                <c:pt idx="0">
                  <c:v>5.1552137018488446</c:v>
                </c:pt>
                <c:pt idx="1">
                  <c:v>4.4815443416072425</c:v>
                </c:pt>
                <c:pt idx="2">
                  <c:v>4.1077400014731822</c:v>
                </c:pt>
                <c:pt idx="3">
                  <c:v>4.5102985216175542</c:v>
                </c:pt>
                <c:pt idx="4">
                  <c:v>7.0858515025412396</c:v>
                </c:pt>
                <c:pt idx="5">
                  <c:v>7.3651778226414155</c:v>
                </c:pt>
                <c:pt idx="6">
                  <c:v>6.3546737822790131</c:v>
                </c:pt>
                <c:pt idx="7">
                  <c:v>6.7079394224057065</c:v>
                </c:pt>
                <c:pt idx="8">
                  <c:v>8.4044360430141314</c:v>
                </c:pt>
                <c:pt idx="9">
                  <c:v>9.5792496834354619</c:v>
                </c:pt>
                <c:pt idx="10">
                  <c:v>10.010562383590146</c:v>
                </c:pt>
                <c:pt idx="11">
                  <c:v>6.8845722424690541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HDA'!$C$234:$N$234</c:f>
              <c:numCache>
                <c:formatCode>General</c:formatCode>
                <c:ptCount val="12"/>
                <c:pt idx="0">
                  <c:v>4.664175515004251</c:v>
                </c:pt>
                <c:pt idx="1">
                  <c:v>4.0546736947168425</c:v>
                </c:pt>
                <c:pt idx="2">
                  <c:v>3.7164745139476101</c:v>
                </c:pt>
                <c:pt idx="3">
                  <c:v>4.0806890163144764</c:v>
                </c:pt>
                <c:pt idx="4">
                  <c:v>6.4109185365596275</c:v>
                </c:pt>
                <c:pt idx="5">
                  <c:v>6.6636388035080651</c:v>
                </c:pt>
                <c:pt idx="6">
                  <c:v>5.7493860730769528</c:v>
                </c:pt>
                <c:pt idx="7">
                  <c:v>6.0690028812764467</c:v>
                </c:pt>
                <c:pt idx="8">
                  <c:v>7.6039068555368106</c:v>
                </c:pt>
                <c:pt idx="9">
                  <c:v>8.6668185665258264</c:v>
                </c:pt>
                <c:pt idx="10">
                  <c:v>9.0570483904903263</c:v>
                </c:pt>
                <c:pt idx="11">
                  <c:v>6.228811285376195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HDA'!$C$237:$N$237</c:f>
              <c:numCache>
                <c:formatCode>General</c:formatCode>
                <c:ptCount val="12"/>
                <c:pt idx="0">
                  <c:v>0.98501001251164455</c:v>
                </c:pt>
                <c:pt idx="1">
                  <c:v>0.85629157262964473</c:v>
                </c:pt>
                <c:pt idx="2">
                  <c:v>0.78486853586585226</c:v>
                </c:pt>
                <c:pt idx="3">
                  <c:v>0.8617856523807057</c:v>
                </c:pt>
                <c:pt idx="4">
                  <c:v>1.3538982243685951</c:v>
                </c:pt>
                <c:pt idx="5">
                  <c:v>1.407269284807473</c:v>
                </c:pt>
                <c:pt idx="6">
                  <c:v>1.2141916249844733</c:v>
                </c:pt>
                <c:pt idx="7">
                  <c:v>1.2816903190689366</c:v>
                </c:pt>
                <c:pt idx="8">
                  <c:v>1.6058410243815338</c:v>
                </c:pt>
                <c:pt idx="9">
                  <c:v>1.8303134256391673</c:v>
                </c:pt>
                <c:pt idx="10">
                  <c:v>1.912724621905082</c:v>
                </c:pt>
                <c:pt idx="11">
                  <c:v>1.3154396661111685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15136"/>
        <c:axId val="-1570498816"/>
      </c:lineChart>
      <c:catAx>
        <c:axId val="-157051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8816"/>
        <c:crosses val="autoZero"/>
        <c:auto val="1"/>
        <c:lblAlgn val="ctr"/>
        <c:lblOffset val="100"/>
        <c:tickMarkSkip val="1"/>
        <c:noMultiLvlLbl val="0"/>
      </c:catAx>
      <c:valAx>
        <c:axId val="-157049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151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HDA'!$C$262:$N$262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HDA'!$C$263:$N$263</c:f>
              <c:numCache>
                <c:formatCode>General</c:formatCode>
                <c:ptCount val="12"/>
                <c:pt idx="0">
                  <c:v>49.229571577847445</c:v>
                </c:pt>
                <c:pt idx="1">
                  <c:v>42.796384535005224</c:v>
                </c:pt>
                <c:pt idx="2">
                  <c:v>39.226750261233022</c:v>
                </c:pt>
                <c:pt idx="3">
                  <c:v>43.070971786833859</c:v>
                </c:pt>
                <c:pt idx="4">
                  <c:v>67.66614420062696</c:v>
                </c:pt>
                <c:pt idx="5">
                  <c:v>70.333563218390807</c:v>
                </c:pt>
                <c:pt idx="6">
                  <c:v>60.683782654127484</c:v>
                </c:pt>
                <c:pt idx="7">
                  <c:v>64.057283176593515</c:v>
                </c:pt>
                <c:pt idx="8">
                  <c:v>80.257931034482766</c:v>
                </c:pt>
                <c:pt idx="9">
                  <c:v>91.476781609195413</c:v>
                </c:pt>
                <c:pt idx="10">
                  <c:v>95.595590386624878</c:v>
                </c:pt>
                <c:pt idx="11">
                  <c:v>65.744033437826545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HDA'!$C$265:$N$265</c:f>
              <c:numCache>
                <c:formatCode>General</c:formatCode>
                <c:ptCount val="12"/>
                <c:pt idx="0">
                  <c:v>12.442138487367078</c:v>
                </c:pt>
                <c:pt idx="1">
                  <c:v>10.816233537623491</c:v>
                </c:pt>
                <c:pt idx="2">
                  <c:v>9.9140545716072328</c:v>
                </c:pt>
                <c:pt idx="3">
                  <c:v>10.885631919624743</c:v>
                </c:pt>
                <c:pt idx="4">
                  <c:v>17.101744136022475</c:v>
                </c:pt>
                <c:pt idx="5">
                  <c:v>17.775899846891768</c:v>
                </c:pt>
                <c:pt idx="6">
                  <c:v>15.33704242227639</c:v>
                </c:pt>
                <c:pt idx="7">
                  <c:v>16.189651115434611</c:v>
                </c:pt>
                <c:pt idx="8">
                  <c:v>20.2841556535084</c:v>
                </c:pt>
                <c:pt idx="9">
                  <c:v>23.119575260988068</c:v>
                </c:pt>
                <c:pt idx="10">
                  <c:v>24.160550991006826</c:v>
                </c:pt>
                <c:pt idx="11">
                  <c:v>16.615955462013723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HDA'!$C$267:$N$267</c:f>
              <c:numCache>
                <c:formatCode>General</c:formatCode>
                <c:ptCount val="12"/>
                <c:pt idx="0">
                  <c:v>16.580870230598592</c:v>
                </c:pt>
                <c:pt idx="1">
                  <c:v>14.414127029149849</c:v>
                </c:pt>
                <c:pt idx="2">
                  <c:v>13.211848789321586</c:v>
                </c:pt>
                <c:pt idx="3">
                  <c:v>14.5066099706751</c:v>
                </c:pt>
                <c:pt idx="4">
                  <c:v>22.790439161579734</c:v>
                </c:pt>
                <c:pt idx="5">
                  <c:v>23.688844879253601</c:v>
                </c:pt>
                <c:pt idx="6">
                  <c:v>20.438730077080493</c:v>
                </c:pt>
                <c:pt idx="7">
                  <c:v>21.574949072962145</c:v>
                </c:pt>
                <c:pt idx="8">
                  <c:v>27.031442622951964</c:v>
                </c:pt>
                <c:pt idx="9">
                  <c:v>30.810031376697935</c:v>
                </c:pt>
                <c:pt idx="10">
                  <c:v>32.197275499576705</c:v>
                </c:pt>
                <c:pt idx="11">
                  <c:v>22.14305857090298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HDA'!$C$270:$N$270</c:f>
              <c:numCache>
                <c:formatCode>General</c:formatCode>
                <c:ptCount val="12"/>
                <c:pt idx="0">
                  <c:v>7.5342525722209182</c:v>
                </c:pt>
                <c:pt idx="1">
                  <c:v>6.5496968576040011</c:v>
                </c:pt>
                <c:pt idx="2">
                  <c:v>6.0033885037616876</c:v>
                </c:pt>
                <c:pt idx="3">
                  <c:v>6.5917205771303333</c:v>
                </c:pt>
                <c:pt idx="4">
                  <c:v>10.35584516898891</c:v>
                </c:pt>
                <c:pt idx="5">
                  <c:v>10.764075587244706</c:v>
                </c:pt>
                <c:pt idx="6">
                  <c:v>9.2872420153193307</c:v>
                </c:pt>
                <c:pt idx="7">
                  <c:v>9.8035334266428347</c:v>
                </c:pt>
                <c:pt idx="8">
                  <c:v>12.282932878696412</c:v>
                </c:pt>
                <c:pt idx="9">
                  <c:v>13.999901990772255</c:v>
                </c:pt>
                <c:pt idx="10">
                  <c:v>14.630257783667233</c:v>
                </c:pt>
                <c:pt idx="11">
                  <c:v>10.061679132304588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01536"/>
        <c:axId val="-1570499360"/>
      </c:lineChart>
      <c:catAx>
        <c:axId val="-1570501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9360"/>
        <c:crosses val="autoZero"/>
        <c:auto val="1"/>
        <c:lblAlgn val="ctr"/>
        <c:lblOffset val="100"/>
        <c:tickMarkSkip val="1"/>
        <c:noMultiLvlLbl val="0"/>
      </c:catAx>
      <c:valAx>
        <c:axId val="-15704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015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 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HDA'!$C$295:$N$295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HDA'!$C$296:$N$296</c:f>
              <c:numCache>
                <c:formatCode>General</c:formatCode>
                <c:ptCount val="12"/>
                <c:pt idx="0">
                  <c:v>1.390073145245559</c:v>
                </c:pt>
                <c:pt idx="1">
                  <c:v>1.2084221525600836</c:v>
                </c:pt>
                <c:pt idx="2">
                  <c:v>1.1076280041797284</c:v>
                </c:pt>
                <c:pt idx="3">
                  <c:v>1.2161755485893417</c:v>
                </c:pt>
                <c:pt idx="4">
                  <c:v>1.9106583072100314</c:v>
                </c:pt>
                <c:pt idx="5">
                  <c:v>1.9859770114942528</c:v>
                </c:pt>
                <c:pt idx="6">
                  <c:v>1.7135005224660398</c:v>
                </c:pt>
                <c:pt idx="7">
                  <c:v>1.8087565308254963</c:v>
                </c:pt>
                <c:pt idx="8">
                  <c:v>2.2662068965517244</c:v>
                </c:pt>
                <c:pt idx="9">
                  <c:v>2.5829885057471262</c:v>
                </c:pt>
                <c:pt idx="10">
                  <c:v>2.6992894461859982</c:v>
                </c:pt>
                <c:pt idx="11">
                  <c:v>1.8563845350052248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HDA'!$C$298:$N$298</c:f>
              <c:numCache>
                <c:formatCode>General</c:formatCode>
                <c:ptCount val="12"/>
                <c:pt idx="0">
                  <c:v>1.3957858379641157</c:v>
                </c:pt>
                <c:pt idx="1">
                  <c:v>1.2133883260707969</c:v>
                </c:pt>
                <c:pt idx="2">
                  <c:v>1.1121799505690164</c:v>
                </c:pt>
                <c:pt idx="3">
                  <c:v>1.2211735857247801</c:v>
                </c:pt>
                <c:pt idx="4">
                  <c:v>1.9185104147315535</c:v>
                </c:pt>
                <c:pt idx="5">
                  <c:v>1.9941386513702466</c:v>
                </c:pt>
                <c:pt idx="6">
                  <c:v>1.7205423835302687</c:v>
                </c:pt>
                <c:pt idx="7">
                  <c:v>1.8161898592792038</c:v>
                </c:pt>
                <c:pt idx="8">
                  <c:v>2.2755201788642077</c:v>
                </c:pt>
                <c:pt idx="9">
                  <c:v>2.5936036447269464</c:v>
                </c:pt>
                <c:pt idx="10">
                  <c:v>2.7103825395366932</c:v>
                </c:pt>
                <c:pt idx="11">
                  <c:v>1.8640135971536718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HDA'!$C$300:$N$300</c:f>
              <c:numCache>
                <c:formatCode>General</c:formatCode>
                <c:ptCount val="12"/>
                <c:pt idx="0">
                  <c:v>1.3844299701509906</c:v>
                </c:pt>
                <c:pt idx="1">
                  <c:v>1.2035164122985902</c:v>
                </c:pt>
                <c:pt idx="2">
                  <c:v>1.1031314503195142</c:v>
                </c:pt>
                <c:pt idx="3">
                  <c:v>1.2112383324508267</c:v>
                </c:pt>
                <c:pt idx="4">
                  <c:v>1.9029017518011622</c:v>
                </c:pt>
                <c:pt idx="5">
                  <c:v>1.977914690422889</c:v>
                </c:pt>
                <c:pt idx="6">
                  <c:v>1.7065443536442886</c:v>
                </c:pt>
                <c:pt idx="7">
                  <c:v>1.8014136583717666</c:v>
                </c:pt>
                <c:pt idx="8">
                  <c:v>2.2570069473537262</c:v>
                </c:pt>
                <c:pt idx="9">
                  <c:v>2.5725025421451075</c:v>
                </c:pt>
                <c:pt idx="10">
                  <c:v>2.6883313444286565</c:v>
                </c:pt>
                <c:pt idx="11">
                  <c:v>1.848848310735506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HDA'!$C$303:$N$303</c:f>
              <c:numCache>
                <c:formatCode>General</c:formatCode>
                <c:ptCount val="12"/>
                <c:pt idx="0">
                  <c:v>0.41000416813260587</c:v>
                </c:pt>
                <c:pt idx="1">
                  <c:v>0.35642593420930119</c:v>
                </c:pt>
                <c:pt idx="2">
                  <c:v>0.32669654831283335</c:v>
                </c:pt>
                <c:pt idx="3">
                  <c:v>0.358712810047491</c:v>
                </c:pt>
                <c:pt idx="4">
                  <c:v>0.56355154583963751</c:v>
                </c:pt>
                <c:pt idx="5">
                  <c:v>0.58576691112491019</c:v>
                </c:pt>
                <c:pt idx="6">
                  <c:v>0.50539956023995314</c:v>
                </c:pt>
                <c:pt idx="7">
                  <c:v>0.53349546339485676</c:v>
                </c:pt>
                <c:pt idx="8">
                  <c:v>0.66842113784805701</c:v>
                </c:pt>
                <c:pt idx="9">
                  <c:v>0.76185635066552737</c:v>
                </c:pt>
                <c:pt idx="10">
                  <c:v>0.7961594882383749</c:v>
                </c:pt>
                <c:pt idx="11">
                  <c:v>0.54754341497230874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98272"/>
        <c:axId val="-1570513504"/>
      </c:lineChart>
      <c:catAx>
        <c:axId val="-1570498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13504"/>
        <c:crosses val="autoZero"/>
        <c:auto val="1"/>
        <c:lblAlgn val="ctr"/>
        <c:lblOffset val="100"/>
        <c:tickMarkSkip val="1"/>
        <c:noMultiLvlLbl val="0"/>
      </c:catAx>
      <c:valAx>
        <c:axId val="-157051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827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 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HDA'!$C$328:$N$328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HDA'!$C$329:$N$329</c:f>
              <c:numCache>
                <c:formatCode>General</c:formatCode>
                <c:ptCount val="12"/>
                <c:pt idx="0">
                  <c:v>132.18808777429467</c:v>
                </c:pt>
                <c:pt idx="1">
                  <c:v>114.9141065830721</c:v>
                </c:pt>
                <c:pt idx="2">
                  <c:v>105.32915360501568</c:v>
                </c:pt>
                <c:pt idx="3">
                  <c:v>115.65141065830721</c:v>
                </c:pt>
                <c:pt idx="4">
                  <c:v>181.69278996865202</c:v>
                </c:pt>
                <c:pt idx="5">
                  <c:v>188.8551724137931</c:v>
                </c:pt>
                <c:pt idx="6">
                  <c:v>162.94420062695926</c:v>
                </c:pt>
                <c:pt idx="7">
                  <c:v>172.00250783699059</c:v>
                </c:pt>
                <c:pt idx="8">
                  <c:v>215.50344827586207</c:v>
                </c:pt>
                <c:pt idx="9">
                  <c:v>245.62758620689655</c:v>
                </c:pt>
                <c:pt idx="10">
                  <c:v>256.68714733542322</c:v>
                </c:pt>
                <c:pt idx="11">
                  <c:v>176.53166144200628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HDA'!$C$331:$N$331</c:f>
              <c:numCache>
                <c:formatCode>General</c:formatCode>
                <c:ptCount val="12"/>
                <c:pt idx="0">
                  <c:v>25.162162730207278</c:v>
                </c:pt>
                <c:pt idx="1">
                  <c:v>21.874039473032781</c:v>
                </c:pt>
                <c:pt idx="2">
                  <c:v>20.049532055942052</c:v>
                </c:pt>
                <c:pt idx="3">
                  <c:v>22.014386197424376</c:v>
                </c:pt>
                <c:pt idx="4">
                  <c:v>34.58544279650004</c:v>
                </c:pt>
                <c:pt idx="5">
                  <c:v>35.948810976304095</c:v>
                </c:pt>
                <c:pt idx="6">
                  <c:v>31.016626090542356</c:v>
                </c:pt>
                <c:pt idx="7">
                  <c:v>32.740885847353368</c:v>
                </c:pt>
                <c:pt idx="8">
                  <c:v>41.021342586457443</c:v>
                </c:pt>
                <c:pt idx="9">
                  <c:v>46.755508754456869</c:v>
                </c:pt>
                <c:pt idx="10">
                  <c:v>48.86070962033078</c:v>
                </c:pt>
                <c:pt idx="11">
                  <c:v>33.60301572575888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HDA'!$C$333:$N$333</c:f>
              <c:numCache>
                <c:formatCode>General</c:formatCode>
                <c:ptCount val="12"/>
                <c:pt idx="0">
                  <c:v>18.525551635489741</c:v>
                </c:pt>
                <c:pt idx="1">
                  <c:v>16.104682736509407</c:v>
                </c:pt>
                <c:pt idx="2">
                  <c:v>14.761395725489832</c:v>
                </c:pt>
                <c:pt idx="3">
                  <c:v>16.208012506587835</c:v>
                </c:pt>
                <c:pt idx="4">
                  <c:v>25.463407626469959</c:v>
                </c:pt>
                <c:pt idx="5">
                  <c:v>26.467182535803268</c:v>
                </c:pt>
                <c:pt idx="6">
                  <c:v>22.835879187332772</c:v>
                </c:pt>
                <c:pt idx="7">
                  <c:v>24.105359219724892</c:v>
                </c:pt>
                <c:pt idx="8">
                  <c:v>30.201815654352199</c:v>
                </c:pt>
                <c:pt idx="9">
                  <c:v>34.423574831842288</c:v>
                </c:pt>
                <c:pt idx="10">
                  <c:v>35.973521383018721</c:v>
                </c:pt>
                <c:pt idx="11">
                  <c:v>24.740099235920962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HDA'!$C$336:$N$336</c:f>
              <c:numCache>
                <c:formatCode>General</c:formatCode>
                <c:ptCount val="12"/>
                <c:pt idx="0">
                  <c:v>18.800222853035429</c:v>
                </c:pt>
                <c:pt idx="1">
                  <c:v>16.343460663475419</c:v>
                </c:pt>
                <c:pt idx="2">
                  <c:v>14.980257253414685</c:v>
                </c:pt>
                <c:pt idx="3">
                  <c:v>16.448322464249323</c:v>
                </c:pt>
                <c:pt idx="4">
                  <c:v>25.840943762140331</c:v>
                </c:pt>
                <c:pt idx="5">
                  <c:v>26.859601255372528</c:v>
                </c:pt>
                <c:pt idx="6">
                  <c:v>23.174457971032517</c:v>
                </c:pt>
                <c:pt idx="7">
                  <c:v>24.462760094826177</c:v>
                </c:pt>
                <c:pt idx="8">
                  <c:v>30.649606340486443</c:v>
                </c:pt>
                <c:pt idx="9">
                  <c:v>34.93395991496304</c:v>
                </c:pt>
                <c:pt idx="10">
                  <c:v>36.506886926571589</c:v>
                </c:pt>
                <c:pt idx="11">
                  <c:v>25.106911156723012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02080"/>
        <c:axId val="-1570508064"/>
      </c:lineChart>
      <c:catAx>
        <c:axId val="-1570502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08064"/>
        <c:crosses val="autoZero"/>
        <c:auto val="1"/>
        <c:lblAlgn val="ctr"/>
        <c:lblOffset val="100"/>
        <c:tickMarkSkip val="1"/>
        <c:noMultiLvlLbl val="0"/>
      </c:catAx>
      <c:valAx>
        <c:axId val="-157050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020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 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HDA'!$C$361:$N$361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HDA'!$C$362:$N$362</c:f>
              <c:numCache>
                <c:formatCode>General</c:formatCode>
                <c:ptCount val="12"/>
                <c:pt idx="0">
                  <c:v>3376.0155694879832</c:v>
                </c:pt>
                <c:pt idx="1">
                  <c:v>2934.8470010449319</c:v>
                </c:pt>
                <c:pt idx="2">
                  <c:v>2690.0522466039706</c:v>
                </c:pt>
                <c:pt idx="3">
                  <c:v>2953.67736677116</c:v>
                </c:pt>
                <c:pt idx="4">
                  <c:v>4640.3401253918491</c:v>
                </c:pt>
                <c:pt idx="5">
                  <c:v>4823.263678160919</c:v>
                </c:pt>
                <c:pt idx="6">
                  <c:v>4161.5108254963425</c:v>
                </c:pt>
                <c:pt idx="7">
                  <c:v>4392.8553187042835</c:v>
                </c:pt>
                <c:pt idx="8">
                  <c:v>5503.8468965517241</c:v>
                </c:pt>
                <c:pt idx="9">
                  <c:v>6273.2018390804596</c:v>
                </c:pt>
                <c:pt idx="10">
                  <c:v>6555.6573249738767</c:v>
                </c:pt>
                <c:pt idx="11">
                  <c:v>4508.5275653082554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HDA'!$C$364:$N$364</c:f>
              <c:numCache>
                <c:formatCode>General</c:formatCode>
                <c:ptCount val="12"/>
                <c:pt idx="0">
                  <c:v>-29.762107741855306</c:v>
                </c:pt>
                <c:pt idx="1">
                  <c:v>-25.872876132561068</c:v>
                </c:pt>
                <c:pt idx="2">
                  <c:v>-23.714826885940482</c:v>
                </c:pt>
                <c:pt idx="3">
                  <c:v>-26.03887992076265</c:v>
                </c:pt>
                <c:pt idx="4">
                  <c:v>-40.908076378247337</c:v>
                </c:pt>
                <c:pt idx="5">
                  <c:v>-42.520684606491287</c:v>
                </c:pt>
                <c:pt idx="6">
                  <c:v>-36.68683719254993</c:v>
                </c:pt>
                <c:pt idx="7">
                  <c:v>-38.726312304740802</c:v>
                </c:pt>
                <c:pt idx="8">
                  <c:v>-48.520535808634229</c:v>
                </c:pt>
                <c:pt idx="9">
                  <c:v>-55.302976298013206</c:v>
                </c:pt>
                <c:pt idx="10">
                  <c:v>-57.793033121036963</c:v>
                </c:pt>
                <c:pt idx="11">
                  <c:v>-39.746049860836251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HDA'!$C$366:$N$366</c:f>
              <c:numCache>
                <c:formatCode>General</c:formatCode>
                <c:ptCount val="12"/>
                <c:pt idx="0">
                  <c:v>19.666840747209598</c:v>
                </c:pt>
                <c:pt idx="1">
                  <c:v>17.096831279048342</c:v>
                </c:pt>
                <c:pt idx="2">
                  <c:v>15.670789440007646</c:v>
                </c:pt>
                <c:pt idx="3">
                  <c:v>17.206526805128398</c:v>
                </c:pt>
                <c:pt idx="4">
                  <c:v>27.032111784013189</c:v>
                </c:pt>
                <c:pt idx="5">
                  <c:v>28.09772546593371</c:v>
                </c:pt>
                <c:pt idx="6">
                  <c:v>24.242711263691831</c:v>
                </c:pt>
                <c:pt idx="7">
                  <c:v>25.590399155532484</c:v>
                </c:pt>
                <c:pt idx="8">
                  <c:v>32.062435194255649</c:v>
                </c:pt>
                <c:pt idx="9">
                  <c:v>36.54428097409783</c:v>
                </c:pt>
                <c:pt idx="10">
                  <c:v>38.189713865298636</c:v>
                </c:pt>
                <c:pt idx="11">
                  <c:v>26.264243101452816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HDA'!$C$369:$N$369</c:f>
              <c:numCache>
                <c:formatCode>General</c:formatCode>
                <c:ptCount val="12"/>
                <c:pt idx="0">
                  <c:v>4888.6262163966994</c:v>
                </c:pt>
                <c:pt idx="1">
                  <c:v>4249.7937865249396</c:v>
                </c:pt>
                <c:pt idx="2">
                  <c:v>3895.3196943399998</c:v>
                </c:pt>
                <c:pt idx="3">
                  <c:v>4277.0610243853198</c:v>
                </c:pt>
                <c:pt idx="4">
                  <c:v>6719.4264727364989</c:v>
                </c:pt>
                <c:pt idx="5">
                  <c:v>6984.3082119516193</c:v>
                </c:pt>
                <c:pt idx="6">
                  <c:v>6026.0595671439796</c:v>
                </c:pt>
                <c:pt idx="7">
                  <c:v>6361.0570608572189</c:v>
                </c:pt>
                <c:pt idx="8">
                  <c:v>7969.8240946196393</c:v>
                </c:pt>
                <c:pt idx="9">
                  <c:v>9083.8855272008786</c:v>
                </c:pt>
                <c:pt idx="10">
                  <c:v>9492.8940951065797</c:v>
                </c:pt>
                <c:pt idx="11">
                  <c:v>6528.5558077138403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06432"/>
        <c:axId val="-1570508608"/>
      </c:lineChart>
      <c:catAx>
        <c:axId val="-1570506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08608"/>
        <c:crosses val="autoZero"/>
        <c:auto val="1"/>
        <c:lblAlgn val="ctr"/>
        <c:lblOffset val="100"/>
        <c:tickMarkSkip val="1"/>
        <c:noMultiLvlLbl val="0"/>
      </c:catAx>
      <c:valAx>
        <c:axId val="-157050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0643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PTO RICO HDA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HDA'!$C$394:$N$394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HDA'!$C$395:$N$395</c:f>
              <c:numCache>
                <c:formatCode>General</c:formatCode>
                <c:ptCount val="12"/>
                <c:pt idx="0">
                  <c:v>13.008986415882969</c:v>
                </c:pt>
                <c:pt idx="1">
                  <c:v>11.309007314524557</c:v>
                </c:pt>
                <c:pt idx="2">
                  <c:v>10.365726227795193</c:v>
                </c:pt>
                <c:pt idx="3">
                  <c:v>11.381567398119122</c:v>
                </c:pt>
                <c:pt idx="4">
                  <c:v>17.880877742946709</c:v>
                </c:pt>
                <c:pt idx="5">
                  <c:v>18.585747126436782</c:v>
                </c:pt>
                <c:pt idx="6">
                  <c:v>16.035778474399166</c:v>
                </c:pt>
                <c:pt idx="7">
                  <c:v>16.927230929989548</c:v>
                </c:pt>
                <c:pt idx="8">
                  <c:v>21.208275862068966</c:v>
                </c:pt>
                <c:pt idx="9">
                  <c:v>24.172873563218392</c:v>
                </c:pt>
                <c:pt idx="10">
                  <c:v>25.261274817136886</c:v>
                </c:pt>
                <c:pt idx="11">
                  <c:v>17.372957157784747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HDA'!$C$397:$N$397</c:f>
              <c:numCache>
                <c:formatCode>General</c:formatCode>
                <c:ptCount val="12"/>
                <c:pt idx="0">
                  <c:v>21.213485093595036</c:v>
                </c:pt>
                <c:pt idx="1">
                  <c:v>18.441364332360305</c:v>
                </c:pt>
                <c:pt idx="2">
                  <c:v>16.903175373382496</c:v>
                </c:pt>
                <c:pt idx="3">
                  <c:v>18.559686559973983</c:v>
                </c:pt>
                <c:pt idx="4">
                  <c:v>29.15797751908481</c:v>
                </c:pt>
                <c:pt idx="5">
                  <c:v>30.307393444474819</c:v>
                </c:pt>
                <c:pt idx="6">
                  <c:v>26.149212302622725</c:v>
                </c:pt>
                <c:pt idx="7">
                  <c:v>27.602885384733614</c:v>
                </c:pt>
                <c:pt idx="8">
                  <c:v>34.583896813940591</c:v>
                </c:pt>
                <c:pt idx="9">
                  <c:v>39.418204970727984</c:v>
                </c:pt>
                <c:pt idx="10">
                  <c:v>41.193038384933146</c:v>
                </c:pt>
                <c:pt idx="11">
                  <c:v>28.32972192578907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HDA'!$C$399:$N$399</c:f>
              <c:numCache>
                <c:formatCode>General</c:formatCode>
                <c:ptCount val="12"/>
                <c:pt idx="0">
                  <c:v>10.082094714435296</c:v>
                </c:pt>
                <c:pt idx="1">
                  <c:v>8.7645938911943482</c:v>
                </c:pt>
                <c:pt idx="2">
                  <c:v>8.0335416051277253</c:v>
                </c:pt>
                <c:pt idx="3">
                  <c:v>8.8208286824302427</c:v>
                </c:pt>
                <c:pt idx="4">
                  <c:v>13.857859268845326</c:v>
                </c:pt>
                <c:pt idx="5">
                  <c:v>14.404140097994011</c:v>
                </c:pt>
                <c:pt idx="6">
                  <c:v>12.427888863132592</c:v>
                </c:pt>
                <c:pt idx="7">
                  <c:v>13.118773441173573</c:v>
                </c:pt>
                <c:pt idx="8">
                  <c:v>16.436626124091326</c:v>
                </c:pt>
                <c:pt idx="9">
                  <c:v>18.734219023157856</c:v>
                </c:pt>
                <c:pt idx="10">
                  <c:v>19.577740891696266</c:v>
                </c:pt>
                <c:pt idx="11">
                  <c:v>13.464215730194068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HDA'!$C$402:$N$402</c:f>
              <c:numCache>
                <c:formatCode>General</c:formatCode>
                <c:ptCount val="12"/>
                <c:pt idx="0">
                  <c:v>11.382485655953932</c:v>
                </c:pt>
                <c:pt idx="1">
                  <c:v>9.8950532674468032</c:v>
                </c:pt>
                <c:pt idx="2">
                  <c:v>9.0697096860190687</c:v>
                </c:pt>
                <c:pt idx="3">
                  <c:v>9.9585412352489371</c:v>
                </c:pt>
                <c:pt idx="4">
                  <c:v>15.645249208382893</c:v>
                </c:pt>
                <c:pt idx="5">
                  <c:v>16.261989467032191</c:v>
                </c:pt>
                <c:pt idx="6">
                  <c:v>14.0308408842715</c:v>
                </c:pt>
                <c:pt idx="7">
                  <c:v>14.810835917269138</c:v>
                </c:pt>
                <c:pt idx="8">
                  <c:v>18.556626017595015</c:v>
                </c:pt>
                <c:pt idx="9">
                  <c:v>21.150562987796469</c:v>
                </c:pt>
                <c:pt idx="10">
                  <c:v>22.102882504828472</c:v>
                </c:pt>
                <c:pt idx="11">
                  <c:v>15.20083343376796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03168"/>
        <c:axId val="-1570497728"/>
      </c:lineChart>
      <c:catAx>
        <c:axId val="-1570503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7728"/>
        <c:crosses val="autoZero"/>
        <c:auto val="1"/>
        <c:lblAlgn val="ctr"/>
        <c:lblOffset val="100"/>
        <c:tickMarkSkip val="1"/>
        <c:noMultiLvlLbl val="0"/>
      </c:catAx>
      <c:valAx>
        <c:axId val="-157049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0316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</a:t>
            </a:r>
            <a:r>
              <a:rPr lang="en-US" baseline="0"/>
              <a:t> GRACIAS A DIOS A PTE CANOAS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2542771587066642"/>
                  <c:y val="-7.4004926754928577E-2"/>
                </c:manualLayout>
              </c:layout>
              <c:numFmt formatCode="General" sourceLinked="0"/>
            </c:trendlineLbl>
          </c:trendline>
          <c:xVal>
            <c:numRef>
              <c:f>'GRACIAS A DIOS HDA'!$C$295:$N$295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xVal>
          <c:yVal>
            <c:numRef>
              <c:f>'GRACIAS A DIOS HDA'!$C$305:$N$305</c:f>
              <c:numCache>
                <c:formatCode>General</c:formatCode>
                <c:ptCount val="12"/>
                <c:pt idx="0">
                  <c:v>13.627712257930003</c:v>
                </c:pt>
                <c:pt idx="1">
                  <c:v>9.6296768005562168</c:v>
                </c:pt>
                <c:pt idx="2">
                  <c:v>6.7708665003910902</c:v>
                </c:pt>
                <c:pt idx="3">
                  <c:v>6.4269494717997961</c:v>
                </c:pt>
                <c:pt idx="4">
                  <c:v>13.208563379334365</c:v>
                </c:pt>
                <c:pt idx="5">
                  <c:v>13.950134472234341</c:v>
                </c:pt>
                <c:pt idx="6">
                  <c:v>9.5114553219779587</c:v>
                </c:pt>
                <c:pt idx="7">
                  <c:v>11.488978236377896</c:v>
                </c:pt>
                <c:pt idx="8">
                  <c:v>29.060988915964298</c:v>
                </c:pt>
                <c:pt idx="9">
                  <c:v>42.806922652472558</c:v>
                </c:pt>
                <c:pt idx="10">
                  <c:v>60.142490374902444</c:v>
                </c:pt>
                <c:pt idx="11">
                  <c:v>33.714616209090238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097568"/>
        <c:axId val="-1393087776"/>
      </c:scatterChart>
      <c:valAx>
        <c:axId val="-139309756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087776"/>
        <c:crosses val="autoZero"/>
        <c:crossBetween val="midCat"/>
      </c:valAx>
      <c:valAx>
        <c:axId val="-139308777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</a:t>
                </a:r>
                <a:r>
                  <a:rPr lang="en-US" baseline="0"/>
                  <a:t> </a:t>
                </a:r>
                <a:r>
                  <a:rPr lang="en-US"/>
                  <a:t>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097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</a:t>
            </a:r>
            <a:r>
              <a:rPr lang="es-CO" b="1"/>
              <a:t>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HDA'!$C$427:$N$427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HDA'!$C$428:$N$428</c:f>
              <c:numCache>
                <c:formatCode>General</c:formatCode>
                <c:ptCount val="12"/>
                <c:pt idx="0">
                  <c:v>9.2452978056426325</c:v>
                </c:pt>
                <c:pt idx="1">
                  <c:v>8.0371473354231977</c:v>
                </c:pt>
                <c:pt idx="2">
                  <c:v>7.3667711598746077</c:v>
                </c:pt>
                <c:pt idx="3">
                  <c:v>8.0887147335423197</c:v>
                </c:pt>
                <c:pt idx="4">
                  <c:v>12.707680250783698</c:v>
                </c:pt>
                <c:pt idx="5">
                  <c:v>13.208620689655172</c:v>
                </c:pt>
                <c:pt idx="6">
                  <c:v>11.396394984326019</c:v>
                </c:pt>
                <c:pt idx="7">
                  <c:v>12.029937304075233</c:v>
                </c:pt>
                <c:pt idx="8">
                  <c:v>15.072413793103449</c:v>
                </c:pt>
                <c:pt idx="9">
                  <c:v>17.179310344827584</c:v>
                </c:pt>
                <c:pt idx="10">
                  <c:v>17.952821316614418</c:v>
                </c:pt>
                <c:pt idx="11">
                  <c:v>12.346708463949843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HDA'!$C$430:$N$430</c:f>
              <c:numCache>
                <c:formatCode>General</c:formatCode>
                <c:ptCount val="12"/>
                <c:pt idx="0">
                  <c:v>11.383034011003074</c:v>
                </c:pt>
                <c:pt idx="1">
                  <c:v>9.895529964943707</c:v>
                </c:pt>
                <c:pt idx="2">
                  <c:v>9.0701466223132048</c:v>
                </c:pt>
                <c:pt idx="3">
                  <c:v>9.9590209912998997</c:v>
                </c:pt>
                <c:pt idx="4">
                  <c:v>15.646002923490279</c:v>
                </c:pt>
                <c:pt idx="5">
                  <c:v>16.262772893807576</c:v>
                </c:pt>
                <c:pt idx="6">
                  <c:v>14.03151682471853</c:v>
                </c:pt>
                <c:pt idx="7">
                  <c:v>14.811549434237463</c:v>
                </c:pt>
                <c:pt idx="8">
                  <c:v>18.557519989252818</c:v>
                </c:pt>
                <c:pt idx="9">
                  <c:v>21.151581923234396</c:v>
                </c:pt>
                <c:pt idx="10">
                  <c:v>22.103947318577283</c:v>
                </c:pt>
                <c:pt idx="11">
                  <c:v>15.201565738996933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HDA'!$C$432:$N$432</c:f>
              <c:numCache>
                <c:formatCode>General</c:formatCode>
                <c:ptCount val="12"/>
                <c:pt idx="0">
                  <c:v>7.9682434267046185</c:v>
                </c:pt>
                <c:pt idx="1">
                  <c:v>6.926974962975887</c:v>
                </c:pt>
                <c:pt idx="2">
                  <c:v>6.3491979495654327</c:v>
                </c:pt>
                <c:pt idx="3">
                  <c:v>6.9714193486228453</c:v>
                </c:pt>
                <c:pt idx="4">
                  <c:v>10.952366463000372</c:v>
                </c:pt>
                <c:pt idx="5">
                  <c:v>11.384111923570821</c:v>
                </c:pt>
                <c:pt idx="6">
                  <c:v>9.8222092279777247</c:v>
                </c:pt>
                <c:pt idx="7">
                  <c:v>10.368240251640351</c:v>
                </c:pt>
                <c:pt idx="8">
                  <c:v>12.990459004810877</c:v>
                </c:pt>
                <c:pt idx="9">
                  <c:v>14.80632961838659</c:v>
                </c:pt>
                <c:pt idx="10">
                  <c:v>15.472995403090961</c:v>
                </c:pt>
                <c:pt idx="11">
                  <c:v>10.641255763471666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HDA'!$C$435:$N$435</c:f>
              <c:numCache>
                <c:formatCode>General</c:formatCode>
                <c:ptCount val="12"/>
                <c:pt idx="0">
                  <c:v>7.3504618783514948</c:v>
                </c:pt>
                <c:pt idx="1">
                  <c:v>6.3899234336904227</c:v>
                </c:pt>
                <c:pt idx="2">
                  <c:v>5.8569417357382427</c:v>
                </c:pt>
                <c:pt idx="3">
                  <c:v>6.4309220258405908</c:v>
                </c:pt>
                <c:pt idx="4">
                  <c:v>10.103224494148469</c:v>
                </c:pt>
                <c:pt idx="5">
                  <c:v>10.501496532178669</c:v>
                </c:pt>
                <c:pt idx="6">
                  <c:v>9.0606888651870623</c:v>
                </c:pt>
                <c:pt idx="7">
                  <c:v>9.5643858544605482</c:v>
                </c:pt>
                <c:pt idx="8">
                  <c:v>11.983302791320444</c:v>
                </c:pt>
                <c:pt idx="9">
                  <c:v>13.658388127741581</c:v>
                </c:pt>
                <c:pt idx="10">
                  <c:v>14.273367009994098</c:v>
                </c:pt>
                <c:pt idx="11">
                  <c:v>9.8162343490972948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05888"/>
        <c:axId val="-1570509152"/>
      </c:lineChart>
      <c:catAx>
        <c:axId val="-1570505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09152"/>
        <c:crosses val="autoZero"/>
        <c:auto val="1"/>
        <c:lblAlgn val="ctr"/>
        <c:lblOffset val="100"/>
        <c:tickMarkSkip val="1"/>
        <c:noMultiLvlLbl val="0"/>
      </c:catAx>
      <c:valAx>
        <c:axId val="-157050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0588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PTO RICO HDA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HDA'!$C$97:$N$97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HDA'!$C$98:$N$98</c:f>
              <c:numCache>
                <c:formatCode>General</c:formatCode>
                <c:ptCount val="12"/>
                <c:pt idx="0">
                  <c:v>5.5734064785788933</c:v>
                </c:pt>
                <c:pt idx="1">
                  <c:v>4.8450888192267509</c:v>
                </c:pt>
                <c:pt idx="2">
                  <c:v>4.4409613375130617</c:v>
                </c:pt>
                <c:pt idx="3">
                  <c:v>4.8761755485893419</c:v>
                </c:pt>
                <c:pt idx="4">
                  <c:v>7.6606583072100314</c:v>
                </c:pt>
                <c:pt idx="5">
                  <c:v>7.9626436781609202</c:v>
                </c:pt>
                <c:pt idx="6">
                  <c:v>6.8701671891327072</c:v>
                </c:pt>
                <c:pt idx="7">
                  <c:v>7.2520898641588296</c:v>
                </c:pt>
                <c:pt idx="8">
                  <c:v>9.0862068965517242</c:v>
                </c:pt>
                <c:pt idx="9">
                  <c:v>10.35632183908046</c:v>
                </c:pt>
                <c:pt idx="10">
                  <c:v>10.822622779519332</c:v>
                </c:pt>
                <c:pt idx="11">
                  <c:v>7.4430512016718922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HDA'!$C$100:$N$100</c:f>
              <c:numCache>
                <c:formatCode>General</c:formatCode>
                <c:ptCount val="12"/>
                <c:pt idx="0">
                  <c:v>5.9712172237326788</c:v>
                </c:pt>
                <c:pt idx="1">
                  <c:v>5.1909147339381292</c:v>
                </c:pt>
                <c:pt idx="2">
                  <c:v>4.7579420109423731</c:v>
                </c:pt>
                <c:pt idx="3">
                  <c:v>5.2242203280147255</c:v>
                </c:pt>
                <c:pt idx="4">
                  <c:v>8.2074499688755935</c:v>
                </c:pt>
                <c:pt idx="5">
                  <c:v>8.5309900256196745</c:v>
                </c:pt>
                <c:pt idx="6">
                  <c:v>7.3605362909278513</c:v>
                </c:pt>
                <c:pt idx="7">
                  <c:v>7.7697193038688948</c:v>
                </c:pt>
                <c:pt idx="8">
                  <c:v>9.7347493543880965</c:v>
                </c:pt>
                <c:pt idx="9">
                  <c:v>11.095520769517615</c:v>
                </c:pt>
                <c:pt idx="10">
                  <c:v>11.595104680666564</c:v>
                </c:pt>
                <c:pt idx="11">
                  <c:v>7.9743108103394178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HDA'!$C$102:$N$102</c:f>
              <c:numCache>
                <c:formatCode>General</c:formatCode>
                <c:ptCount val="12"/>
                <c:pt idx="0">
                  <c:v>5.2450646042365836</c:v>
                </c:pt>
                <c:pt idx="1">
                  <c:v>4.5596537714917229</c:v>
                </c:pt>
                <c:pt idx="2">
                  <c:v>4.1793343460052457</c:v>
                </c:pt>
                <c:pt idx="3">
                  <c:v>4.5889091119137602</c:v>
                </c:pt>
                <c:pt idx="4">
                  <c:v>7.2093517468590491</c:v>
                </c:pt>
                <c:pt idx="5">
                  <c:v>7.493546482387405</c:v>
                </c:pt>
                <c:pt idx="6">
                  <c:v>6.4654302332701157</c:v>
                </c:pt>
                <c:pt idx="7">
                  <c:v>6.8248529870265653</c:v>
                </c:pt>
                <c:pt idx="8">
                  <c:v>8.5509180719267324</c:v>
                </c:pt>
                <c:pt idx="9">
                  <c:v>9.7462076948842338</c:v>
                </c:pt>
                <c:pt idx="10">
                  <c:v>10.185037801214785</c:v>
                </c:pt>
                <c:pt idx="11">
                  <c:v>7.0045643639047928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HDA'!$C$107:$N$107</c:f>
              <c:numCache>
                <c:formatCode>General</c:formatCode>
                <c:ptCount val="12"/>
                <c:pt idx="0">
                  <c:v>0.89005884553303993</c:v>
                </c:pt>
                <c:pt idx="1">
                  <c:v>0.77374836691358295</c:v>
                </c:pt>
                <c:pt idx="2">
                  <c:v>0.70921023548449402</c:v>
                </c:pt>
                <c:pt idx="3">
                  <c:v>0.77871283856197437</c:v>
                </c:pt>
                <c:pt idx="4">
                  <c:v>1.2233876562107522</c:v>
                </c:pt>
                <c:pt idx="5">
                  <c:v>1.2716139522236976</c:v>
                </c:pt>
                <c:pt idx="6">
                  <c:v>1.0971482342945122</c:v>
                </c:pt>
                <c:pt idx="7">
                  <c:v>1.1581403145461786</c:v>
                </c:pt>
                <c:pt idx="8">
                  <c:v>1.4510441418012747</c:v>
                </c:pt>
                <c:pt idx="9">
                  <c:v>1.6538782691498399</c:v>
                </c:pt>
                <c:pt idx="10">
                  <c:v>1.7283453438757119</c:v>
                </c:pt>
                <c:pt idx="11">
                  <c:v>1.188636354672012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12416"/>
        <c:axId val="-1570505344"/>
      </c:lineChart>
      <c:catAx>
        <c:axId val="-157051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05344"/>
        <c:crosses val="autoZero"/>
        <c:auto val="1"/>
        <c:lblAlgn val="ctr"/>
        <c:lblOffset val="100"/>
        <c:tickMarkSkip val="1"/>
        <c:noMultiLvlLbl val="0"/>
      </c:catAx>
      <c:valAx>
        <c:axId val="-157050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1241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</a:t>
            </a:r>
            <a:r>
              <a:rPr lang="es-CO" b="1"/>
              <a:t>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HDA'!$C$130:$N$130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HDA'!$C$131:$N$131</c:f>
              <c:numCache>
                <c:formatCode>General</c:formatCode>
                <c:ptCount val="12"/>
                <c:pt idx="0">
                  <c:v>2144.6730407523514</c:v>
                </c:pt>
                <c:pt idx="1">
                  <c:v>1864.4129780564265</c:v>
                </c:pt>
                <c:pt idx="2">
                  <c:v>1708.9028213166146</c:v>
                </c:pt>
                <c:pt idx="3">
                  <c:v>1876.3752978056427</c:v>
                </c:pt>
                <c:pt idx="4">
                  <c:v>2947.8573667711598</c:v>
                </c:pt>
                <c:pt idx="5">
                  <c:v>3064.0627586206897</c:v>
                </c:pt>
                <c:pt idx="6">
                  <c:v>2643.6726645768026</c:v>
                </c:pt>
                <c:pt idx="7">
                  <c:v>2790.6383072100311</c:v>
                </c:pt>
                <c:pt idx="8">
                  <c:v>3496.4151724137932</c:v>
                </c:pt>
                <c:pt idx="9">
                  <c:v>3985.1613793103452</c:v>
                </c:pt>
                <c:pt idx="10">
                  <c:v>4164.5961755485896</c:v>
                </c:pt>
                <c:pt idx="11">
                  <c:v>2864.1211285266463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HDA'!$C$133:$N$133</c:f>
              <c:numCache>
                <c:formatCode>General</c:formatCode>
                <c:ptCount val="12"/>
                <c:pt idx="0">
                  <c:v>37.060180139943149</c:v>
                </c:pt>
                <c:pt idx="1">
                  <c:v>32.21725620133703</c:v>
                </c:pt>
                <c:pt idx="2">
                  <c:v>29.530024015890955</c:v>
                </c:pt>
                <c:pt idx="3">
                  <c:v>32.423966369448266</c:v>
                </c:pt>
                <c:pt idx="4">
                  <c:v>50.939291427411895</c:v>
                </c:pt>
                <c:pt idx="5">
                  <c:v>52.947333060492483</c:v>
                </c:pt>
                <c:pt idx="6">
                  <c:v>45.68294715258331</c:v>
                </c:pt>
                <c:pt idx="7">
                  <c:v>48.222529217949926</c:v>
                </c:pt>
                <c:pt idx="8">
                  <c:v>60.418429136512898</c:v>
                </c:pt>
                <c:pt idx="9">
                  <c:v>68.864016005057707</c:v>
                </c:pt>
                <c:pt idx="10">
                  <c:v>71.964668526726257</c:v>
                </c:pt>
                <c:pt idx="11">
                  <c:v>49.492320250633242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HDA'!$C$135:$N$135</c:f>
              <c:numCache>
                <c:formatCode>General</c:formatCode>
                <c:ptCount val="12"/>
                <c:pt idx="0">
                  <c:v>19.640055806384474</c:v>
                </c:pt>
                <c:pt idx="1">
                  <c:v>17.073546521725468</c:v>
                </c:pt>
                <c:pt idx="2">
                  <c:v>15.649446857676871</c:v>
                </c:pt>
                <c:pt idx="3">
                  <c:v>17.183092649729208</c:v>
                </c:pt>
                <c:pt idx="4">
                  <c:v>26.995295829492605</c:v>
                </c:pt>
                <c:pt idx="5">
                  <c:v>28.05945821581463</c:v>
                </c:pt>
                <c:pt idx="6">
                  <c:v>24.209694288826121</c:v>
                </c:pt>
                <c:pt idx="7">
                  <c:v>25.555546718586328</c:v>
                </c:pt>
                <c:pt idx="8">
                  <c:v>32.018768270806881</c:v>
                </c:pt>
                <c:pt idx="9">
                  <c:v>36.494510072102464</c:v>
                </c:pt>
                <c:pt idx="10">
                  <c:v>38.13770199215854</c:v>
                </c:pt>
                <c:pt idx="11">
                  <c:v>26.228472933466438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HDA'!$C$140:$N$140</c:f>
              <c:numCache>
                <c:formatCode>General</c:formatCode>
                <c:ptCount val="12"/>
                <c:pt idx="0">
                  <c:v>2037.2011793831946</c:v>
                </c:pt>
                <c:pt idx="1">
                  <c:v>1770.9852483721634</c:v>
                </c:pt>
                <c:pt idx="2">
                  <c:v>1623.2678720184817</c:v>
                </c:pt>
                <c:pt idx="3">
                  <c:v>1782.3481234762928</c:v>
                </c:pt>
                <c:pt idx="4">
                  <c:v>2800.1370792318808</c:v>
                </c:pt>
                <c:pt idx="5">
                  <c:v>2910.5192945291374</c:v>
                </c:pt>
                <c:pt idx="6">
                  <c:v>2511.1953980125913</c:v>
                </c:pt>
                <c:pt idx="7">
                  <c:v>2650.7964350061802</c:v>
                </c:pt>
                <c:pt idx="8">
                  <c:v>3321.2060661498135</c:v>
                </c:pt>
                <c:pt idx="9">
                  <c:v>3785.4606775470993</c:v>
                </c:pt>
                <c:pt idx="10">
                  <c:v>3955.9038041090398</c:v>
                </c:pt>
                <c:pt idx="11">
                  <c:v>2720.5969535029753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11872"/>
        <c:axId val="-1570495552"/>
      </c:lineChart>
      <c:catAx>
        <c:axId val="-157051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5552"/>
        <c:crosses val="autoZero"/>
        <c:auto val="1"/>
        <c:lblAlgn val="ctr"/>
        <c:lblOffset val="100"/>
        <c:tickMarkSkip val="1"/>
        <c:noMultiLvlLbl val="0"/>
      </c:catAx>
      <c:valAx>
        <c:axId val="-157049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51187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</a:t>
            </a:r>
            <a:r>
              <a:rPr lang="es-CO" b="1"/>
              <a:t>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HDA'!$C$163:$N$163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HDA'!$C$164:$N$164</c:f>
              <c:numCache>
                <c:formatCode>General</c:formatCode>
                <c:ptCount val="12"/>
                <c:pt idx="0">
                  <c:v>3236.1296238244518</c:v>
                </c:pt>
                <c:pt idx="1">
                  <c:v>2813.2409717868341</c:v>
                </c:pt>
                <c:pt idx="2">
                  <c:v>2578.5893416927902</c:v>
                </c:pt>
                <c:pt idx="3">
                  <c:v>2831.2910971786837</c:v>
                </c:pt>
                <c:pt idx="4">
                  <c:v>4448.0666144200623</c:v>
                </c:pt>
                <c:pt idx="5">
                  <c:v>4623.4106896551721</c:v>
                </c:pt>
                <c:pt idx="6">
                  <c:v>3989.0777115987462</c:v>
                </c:pt>
                <c:pt idx="7">
                  <c:v>4210.8363949843251</c:v>
                </c:pt>
                <c:pt idx="8">
                  <c:v>5275.7937931034485</c:v>
                </c:pt>
                <c:pt idx="9">
                  <c:v>6013.2703448275861</c:v>
                </c:pt>
                <c:pt idx="10">
                  <c:v>6284.0222257053292</c:v>
                </c:pt>
                <c:pt idx="11">
                  <c:v>4321.7157366771162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HDA'!$C$166:$N$166</c:f>
              <c:numCache>
                <c:formatCode>General</c:formatCode>
                <c:ptCount val="12"/>
                <c:pt idx="0">
                  <c:v>3.1823134433425446</c:v>
                </c:pt>
                <c:pt idx="1">
                  <c:v>2.766457343973479</c:v>
                </c:pt>
                <c:pt idx="2">
                  <c:v>2.5357079229821071</c:v>
                </c:pt>
                <c:pt idx="3">
                  <c:v>2.7842072994343536</c:v>
                </c:pt>
                <c:pt idx="4">
                  <c:v>4.3740961671441347</c:v>
                </c:pt>
                <c:pt idx="5">
                  <c:v>4.5465243059069183</c:v>
                </c:pt>
                <c:pt idx="6">
                  <c:v>3.9227401568533202</c:v>
                </c:pt>
                <c:pt idx="7">
                  <c:v>4.1408110382297805</c:v>
                </c:pt>
                <c:pt idx="8">
                  <c:v>5.1880584104213918</c:v>
                </c:pt>
                <c:pt idx="9">
                  <c:v>5.9132708763942743</c:v>
                </c:pt>
                <c:pt idx="10">
                  <c:v>6.1795202083073955</c:v>
                </c:pt>
                <c:pt idx="11">
                  <c:v>4.2498464789180117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HDA'!$C$168:$N$168</c:f>
              <c:numCache>
                <c:formatCode>General</c:formatCode>
                <c:ptCount val="12"/>
                <c:pt idx="0">
                  <c:v>19.664824123261734</c:v>
                </c:pt>
                <c:pt idx="1">
                  <c:v>17.095078182054621</c:v>
                </c:pt>
                <c:pt idx="2">
                  <c:v>15.669182568336042</c:v>
                </c:pt>
                <c:pt idx="3">
                  <c:v>17.204762460032974</c:v>
                </c:pt>
                <c:pt idx="4">
                  <c:v>27.029339930379674</c:v>
                </c:pt>
                <c:pt idx="5">
                  <c:v>28.094844345026523</c:v>
                </c:pt>
                <c:pt idx="6">
                  <c:v>24.240225433215858</c:v>
                </c:pt>
                <c:pt idx="7">
                  <c:v>25.587775134092755</c:v>
                </c:pt>
                <c:pt idx="8">
                  <c:v>32.059147534815544</c:v>
                </c:pt>
                <c:pt idx="9">
                  <c:v>36.540533749359653</c:v>
                </c:pt>
                <c:pt idx="10">
                  <c:v>38.185797919034933</c:v>
                </c:pt>
                <c:pt idx="11">
                  <c:v>26.261549984531207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HDA'!$C$173:$N$173</c:f>
              <c:numCache>
                <c:formatCode>General</c:formatCode>
                <c:ptCount val="12"/>
                <c:pt idx="0">
                  <c:v>3822.6749844359319</c:v>
                </c:pt>
                <c:pt idx="1">
                  <c:v>3323.138173720798</c:v>
                </c:pt>
                <c:pt idx="2">
                  <c:v>3045.9561628971569</c:v>
                </c:pt>
                <c:pt idx="3">
                  <c:v>3344.4598668610784</c:v>
                </c:pt>
                <c:pt idx="4">
                  <c:v>5254.2743809975955</c:v>
                </c:pt>
                <c:pt idx="5">
                  <c:v>5461.3994000746025</c:v>
                </c:pt>
                <c:pt idx="6">
                  <c:v>4712.0941840019013</c:v>
                </c:pt>
                <c:pt idx="7">
                  <c:v>4974.0464140110562</c:v>
                </c:pt>
                <c:pt idx="8">
                  <c:v>6232.026309287583</c:v>
                </c:pt>
                <c:pt idx="9">
                  <c:v>7103.1697718761698</c:v>
                </c:pt>
                <c:pt idx="10">
                  <c:v>7422.9951689803711</c:v>
                </c:pt>
                <c:pt idx="11">
                  <c:v>5105.022529015635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94464"/>
        <c:axId val="-1570490656"/>
      </c:lineChart>
      <c:catAx>
        <c:axId val="-1570494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0656"/>
        <c:crosses val="autoZero"/>
        <c:auto val="1"/>
        <c:lblAlgn val="ctr"/>
        <c:lblOffset val="100"/>
        <c:tickMarkSkip val="1"/>
        <c:noMultiLvlLbl val="0"/>
      </c:catAx>
      <c:valAx>
        <c:axId val="-157049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446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</a:t>
            </a:r>
            <a:r>
              <a:rPr lang="es-CO" b="1"/>
              <a:t>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HDA'!$C$196:$N$196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HDA'!$C$197:$N$197</c:f>
              <c:numCache>
                <c:formatCode>General</c:formatCode>
                <c:ptCount val="12"/>
                <c:pt idx="0">
                  <c:v>6.2159874608150467</c:v>
                </c:pt>
                <c:pt idx="1">
                  <c:v>5.4036990595611281</c:v>
                </c:pt>
                <c:pt idx="2">
                  <c:v>4.9529780564263319</c:v>
                </c:pt>
                <c:pt idx="3">
                  <c:v>5.4383699059561126</c:v>
                </c:pt>
                <c:pt idx="4">
                  <c:v>8.5438871473354236</c:v>
                </c:pt>
                <c:pt idx="5">
                  <c:v>8.8806896551724126</c:v>
                </c:pt>
                <c:pt idx="6">
                  <c:v>7.6622570532915359</c:v>
                </c:pt>
                <c:pt idx="7">
                  <c:v>8.0882131661441985</c:v>
                </c:pt>
                <c:pt idx="8">
                  <c:v>10.133793103448276</c:v>
                </c:pt>
                <c:pt idx="9">
                  <c:v>11.550344827586207</c:v>
                </c:pt>
                <c:pt idx="10">
                  <c:v>12.070407523510971</c:v>
                </c:pt>
                <c:pt idx="11">
                  <c:v>8.3011912225705338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HDA'!$C$199:$N$199</c:f>
              <c:numCache>
                <c:formatCode>General</c:formatCode>
                <c:ptCount val="12"/>
                <c:pt idx="0">
                  <c:v>6.7796673965661975</c:v>
                </c:pt>
                <c:pt idx="1">
                  <c:v>5.8937188284093391</c:v>
                </c:pt>
                <c:pt idx="2">
                  <c:v>5.4021254155905947</c:v>
                </c:pt>
                <c:pt idx="3">
                  <c:v>5.9315337063184739</c:v>
                </c:pt>
                <c:pt idx="4">
                  <c:v>9.3186663418937759</c:v>
                </c:pt>
                <c:pt idx="5">
                  <c:v>9.686010870153936</c:v>
                </c:pt>
                <c:pt idx="6">
                  <c:v>8.3570880179186506</c:v>
                </c:pt>
                <c:pt idx="7">
                  <c:v>8.8216708036594405</c:v>
                </c:pt>
                <c:pt idx="8">
                  <c:v>11.052748600298358</c:v>
                </c:pt>
                <c:pt idx="9">
                  <c:v>12.597756469157268</c:v>
                </c:pt>
                <c:pt idx="10">
                  <c:v>13.16497963779428</c:v>
                </c:pt>
                <c:pt idx="11">
                  <c:v>9.053962196529838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HDA'!$C$201:$N$201</c:f>
              <c:numCache>
                <c:formatCode>General</c:formatCode>
                <c:ptCount val="12"/>
                <c:pt idx="0">
                  <c:v>5.7714787219312536</c:v>
                </c:pt>
                <c:pt idx="1">
                  <c:v>5.0172775184278864</c:v>
                </c:pt>
                <c:pt idx="2">
                  <c:v>4.5987878262400423</c:v>
                </c:pt>
                <c:pt idx="3">
                  <c:v>5.0494690332115661</c:v>
                </c:pt>
                <c:pt idx="4">
                  <c:v>7.9329090002640728</c:v>
                </c:pt>
                <c:pt idx="5">
                  <c:v>8.2456265724483959</c:v>
                </c:pt>
                <c:pt idx="6">
                  <c:v>7.1143247671933461</c:v>
                </c:pt>
                <c:pt idx="7">
                  <c:v>7.5098205202499884</c:v>
                </c:pt>
                <c:pt idx="8">
                  <c:v>9.4091198924871264</c:v>
                </c:pt>
                <c:pt idx="9">
                  <c:v>10.724373210791779</c:v>
                </c:pt>
                <c:pt idx="10">
                  <c:v>11.207245932546984</c:v>
                </c:pt>
                <c:pt idx="11">
                  <c:v>7.7075683967783117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HDA'!$C$206:$N$206</c:f>
              <c:numCache>
                <c:formatCode>General</c:formatCode>
                <c:ptCount val="12"/>
                <c:pt idx="0">
                  <c:v>2.9724862462485886</c:v>
                </c:pt>
                <c:pt idx="1">
                  <c:v>2.5840497965396096</c:v>
                </c:pt>
                <c:pt idx="2">
                  <c:v>2.3685149372498713</c:v>
                </c:pt>
                <c:pt idx="3">
                  <c:v>2.6006294011003588</c:v>
                </c:pt>
                <c:pt idx="4">
                  <c:v>4.0856882667560281</c:v>
                </c:pt>
                <c:pt idx="5">
                  <c:v>4.2467472824890189</c:v>
                </c:pt>
                <c:pt idx="6">
                  <c:v>3.6640926079255509</c:v>
                </c:pt>
                <c:pt idx="7">
                  <c:v>3.8677848925290395</c:v>
                </c:pt>
                <c:pt idx="8">
                  <c:v>4.8459815616132369</c:v>
                </c:pt>
                <c:pt idx="9">
                  <c:v>5.5233768336667</c:v>
                </c:pt>
                <c:pt idx="10">
                  <c:v>5.7720709020779362</c:v>
                </c:pt>
                <c:pt idx="11">
                  <c:v>3.9696310348307846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89568"/>
        <c:axId val="-1570491744"/>
      </c:lineChart>
      <c:catAx>
        <c:axId val="-1570489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1744"/>
        <c:crosses val="autoZero"/>
        <c:auto val="1"/>
        <c:lblAlgn val="ctr"/>
        <c:lblOffset val="100"/>
        <c:tickMarkSkip val="1"/>
        <c:noMultiLvlLbl val="0"/>
      </c:catAx>
      <c:valAx>
        <c:axId val="-157049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8956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HDA'!$C$229:$N$229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HDA'!$C$230:$N$230</c:f>
              <c:numCache>
                <c:formatCode>General</c:formatCode>
                <c:ptCount val="12"/>
                <c:pt idx="0">
                  <c:v>4.8914838035527692</c:v>
                </c:pt>
                <c:pt idx="1">
                  <c:v>4.2522779519331246</c:v>
                </c:pt>
                <c:pt idx="2">
                  <c:v>3.8975966562173459</c:v>
                </c:pt>
                <c:pt idx="3">
                  <c:v>4.2795611285266455</c:v>
                </c:pt>
                <c:pt idx="4">
                  <c:v>6.7233542319749215</c:v>
                </c:pt>
                <c:pt idx="5">
                  <c:v>6.9883908045977012</c:v>
                </c:pt>
                <c:pt idx="6">
                  <c:v>6.0295820271682343</c:v>
                </c:pt>
                <c:pt idx="7">
                  <c:v>6.3647753396029252</c:v>
                </c:pt>
                <c:pt idx="8">
                  <c:v>7.9744827586206899</c:v>
                </c:pt>
                <c:pt idx="9">
                  <c:v>9.0891954022988504</c:v>
                </c:pt>
                <c:pt idx="10">
                  <c:v>9.4984430512016722</c:v>
                </c:pt>
                <c:pt idx="11">
                  <c:v>6.5323719958202719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HDA'!$C$232:$N$232</c:f>
              <c:numCache>
                <c:formatCode>General</c:formatCode>
                <c:ptCount val="12"/>
                <c:pt idx="0">
                  <c:v>5.1552137018488446</c:v>
                </c:pt>
                <c:pt idx="1">
                  <c:v>4.4815443416072425</c:v>
                </c:pt>
                <c:pt idx="2">
                  <c:v>4.1077400014731822</c:v>
                </c:pt>
                <c:pt idx="3">
                  <c:v>4.5102985216175542</c:v>
                </c:pt>
                <c:pt idx="4">
                  <c:v>7.0858515025412396</c:v>
                </c:pt>
                <c:pt idx="5">
                  <c:v>7.3651778226414155</c:v>
                </c:pt>
                <c:pt idx="6">
                  <c:v>6.3546737822790131</c:v>
                </c:pt>
                <c:pt idx="7">
                  <c:v>6.7079394224057065</c:v>
                </c:pt>
                <c:pt idx="8">
                  <c:v>8.4044360430141314</c:v>
                </c:pt>
                <c:pt idx="9">
                  <c:v>9.5792496834354619</c:v>
                </c:pt>
                <c:pt idx="10">
                  <c:v>10.010562383590146</c:v>
                </c:pt>
                <c:pt idx="11">
                  <c:v>6.8845722424690541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HDA'!$C$234:$N$234</c:f>
              <c:numCache>
                <c:formatCode>General</c:formatCode>
                <c:ptCount val="12"/>
                <c:pt idx="0">
                  <c:v>4.664175515004251</c:v>
                </c:pt>
                <c:pt idx="1">
                  <c:v>4.0546736947168425</c:v>
                </c:pt>
                <c:pt idx="2">
                  <c:v>3.7164745139476101</c:v>
                </c:pt>
                <c:pt idx="3">
                  <c:v>4.0806890163144764</c:v>
                </c:pt>
                <c:pt idx="4">
                  <c:v>6.4109185365596275</c:v>
                </c:pt>
                <c:pt idx="5">
                  <c:v>6.6636388035080651</c:v>
                </c:pt>
                <c:pt idx="6">
                  <c:v>5.7493860730769528</c:v>
                </c:pt>
                <c:pt idx="7">
                  <c:v>6.0690028812764467</c:v>
                </c:pt>
                <c:pt idx="8">
                  <c:v>7.6039068555368106</c:v>
                </c:pt>
                <c:pt idx="9">
                  <c:v>8.6668185665258264</c:v>
                </c:pt>
                <c:pt idx="10">
                  <c:v>9.0570483904903263</c:v>
                </c:pt>
                <c:pt idx="11">
                  <c:v>6.228811285376195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HDA'!$C$239:$N$239</c:f>
              <c:numCache>
                <c:formatCode>General</c:formatCode>
                <c:ptCount val="12"/>
                <c:pt idx="0">
                  <c:v>0.83990624748174258</c:v>
                </c:pt>
                <c:pt idx="1">
                  <c:v>0.73014957450404872</c:v>
                </c:pt>
                <c:pt idx="2">
                  <c:v>0.66924800596154788</c:v>
                </c:pt>
                <c:pt idx="3">
                  <c:v>0.73483431054577952</c:v>
                </c:pt>
                <c:pt idx="4">
                  <c:v>1.15445281028367</c:v>
                </c:pt>
                <c:pt idx="5">
                  <c:v>1.1999616746890553</c:v>
                </c:pt>
                <c:pt idx="6">
                  <c:v>1.0353266652225146</c:v>
                </c:pt>
                <c:pt idx="7">
                  <c:v>1.0928819937352074</c:v>
                </c:pt>
                <c:pt idx="8">
                  <c:v>1.3692814201973269</c:v>
                </c:pt>
                <c:pt idx="9">
                  <c:v>1.5606863499023296</c:v>
                </c:pt>
                <c:pt idx="10">
                  <c:v>1.6309573905282921</c:v>
                </c:pt>
                <c:pt idx="11">
                  <c:v>1.1216596579915543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93376"/>
        <c:axId val="-1570482496"/>
      </c:lineChart>
      <c:catAx>
        <c:axId val="-1570493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82496"/>
        <c:crosses val="autoZero"/>
        <c:auto val="1"/>
        <c:lblAlgn val="ctr"/>
        <c:lblOffset val="100"/>
        <c:tickMarkSkip val="1"/>
        <c:noMultiLvlLbl val="0"/>
      </c:catAx>
      <c:valAx>
        <c:axId val="-15704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33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HDA'!$C$262:$N$262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HDA'!$C$263:$N$263</c:f>
              <c:numCache>
                <c:formatCode>General</c:formatCode>
                <c:ptCount val="12"/>
                <c:pt idx="0">
                  <c:v>49.229571577847445</c:v>
                </c:pt>
                <c:pt idx="1">
                  <c:v>42.796384535005224</c:v>
                </c:pt>
                <c:pt idx="2">
                  <c:v>39.226750261233022</c:v>
                </c:pt>
                <c:pt idx="3">
                  <c:v>43.070971786833859</c:v>
                </c:pt>
                <c:pt idx="4">
                  <c:v>67.66614420062696</c:v>
                </c:pt>
                <c:pt idx="5">
                  <c:v>70.333563218390807</c:v>
                </c:pt>
                <c:pt idx="6">
                  <c:v>60.683782654127484</c:v>
                </c:pt>
                <c:pt idx="7">
                  <c:v>64.057283176593515</c:v>
                </c:pt>
                <c:pt idx="8">
                  <c:v>80.257931034482766</c:v>
                </c:pt>
                <c:pt idx="9">
                  <c:v>91.476781609195413</c:v>
                </c:pt>
                <c:pt idx="10">
                  <c:v>95.595590386624878</c:v>
                </c:pt>
                <c:pt idx="11">
                  <c:v>65.744033437826545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HDA'!$C$265:$N$265</c:f>
              <c:numCache>
                <c:formatCode>General</c:formatCode>
                <c:ptCount val="12"/>
                <c:pt idx="0">
                  <c:v>12.442138487367078</c:v>
                </c:pt>
                <c:pt idx="1">
                  <c:v>10.816233537623491</c:v>
                </c:pt>
                <c:pt idx="2">
                  <c:v>9.9140545716072328</c:v>
                </c:pt>
                <c:pt idx="3">
                  <c:v>10.885631919624743</c:v>
                </c:pt>
                <c:pt idx="4">
                  <c:v>17.101744136022475</c:v>
                </c:pt>
                <c:pt idx="5">
                  <c:v>17.775899846891768</c:v>
                </c:pt>
                <c:pt idx="6">
                  <c:v>15.33704242227639</c:v>
                </c:pt>
                <c:pt idx="7">
                  <c:v>16.189651115434611</c:v>
                </c:pt>
                <c:pt idx="8">
                  <c:v>20.2841556535084</c:v>
                </c:pt>
                <c:pt idx="9">
                  <c:v>23.119575260988068</c:v>
                </c:pt>
                <c:pt idx="10">
                  <c:v>24.160550991006826</c:v>
                </c:pt>
                <c:pt idx="11">
                  <c:v>16.615955462013723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HDA'!$C$267:$N$267</c:f>
              <c:numCache>
                <c:formatCode>General</c:formatCode>
                <c:ptCount val="12"/>
                <c:pt idx="0">
                  <c:v>16.580870230598592</c:v>
                </c:pt>
                <c:pt idx="1">
                  <c:v>14.414127029149849</c:v>
                </c:pt>
                <c:pt idx="2">
                  <c:v>13.211848789321586</c:v>
                </c:pt>
                <c:pt idx="3">
                  <c:v>14.5066099706751</c:v>
                </c:pt>
                <c:pt idx="4">
                  <c:v>22.790439161579734</c:v>
                </c:pt>
                <c:pt idx="5">
                  <c:v>23.688844879253601</c:v>
                </c:pt>
                <c:pt idx="6">
                  <c:v>20.438730077080493</c:v>
                </c:pt>
                <c:pt idx="7">
                  <c:v>21.574949072962145</c:v>
                </c:pt>
                <c:pt idx="8">
                  <c:v>27.031442622951964</c:v>
                </c:pt>
                <c:pt idx="9">
                  <c:v>30.810031376697935</c:v>
                </c:pt>
                <c:pt idx="10">
                  <c:v>32.197275499576705</c:v>
                </c:pt>
                <c:pt idx="11">
                  <c:v>22.14305857090298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HDA'!$C$272:$N$272</c:f>
              <c:numCache>
                <c:formatCode>General</c:formatCode>
                <c:ptCount val="12"/>
                <c:pt idx="0">
                  <c:v>5.378023317989137</c:v>
                </c:pt>
                <c:pt idx="1">
                  <c:v>4.6752378007379667</c:v>
                </c:pt>
                <c:pt idx="2">
                  <c:v>4.2852775442144511</c:v>
                </c:pt>
                <c:pt idx="3">
                  <c:v>4.705234743547468</c:v>
                </c:pt>
                <c:pt idx="4">
                  <c:v>7.3921037637699287</c:v>
                </c:pt>
                <c:pt idx="5">
                  <c:v>7.6835026367765114</c:v>
                </c:pt>
                <c:pt idx="6">
                  <c:v>6.6293243608997567</c:v>
                </c:pt>
                <c:pt idx="7">
                  <c:v>6.9978582297021985</c:v>
                </c:pt>
                <c:pt idx="8">
                  <c:v>8.7676778554627681</c:v>
                </c:pt>
                <c:pt idx="9">
                  <c:v>9.9932672331081012</c:v>
                </c:pt>
                <c:pt idx="10">
                  <c:v>10.443221375250619</c:v>
                </c:pt>
                <c:pt idx="11">
                  <c:v>7.1821251641034216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92288"/>
        <c:axId val="-1570491200"/>
      </c:lineChart>
      <c:catAx>
        <c:axId val="-157049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1200"/>
        <c:crosses val="autoZero"/>
        <c:auto val="1"/>
        <c:lblAlgn val="ctr"/>
        <c:lblOffset val="100"/>
        <c:tickMarkSkip val="1"/>
        <c:noMultiLvlLbl val="0"/>
      </c:catAx>
      <c:valAx>
        <c:axId val="-157049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9228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 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HDA'!$C$295:$N$295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HDA'!$C$296:$N$296</c:f>
              <c:numCache>
                <c:formatCode>General</c:formatCode>
                <c:ptCount val="12"/>
                <c:pt idx="0">
                  <c:v>1.390073145245559</c:v>
                </c:pt>
                <c:pt idx="1">
                  <c:v>1.2084221525600836</c:v>
                </c:pt>
                <c:pt idx="2">
                  <c:v>1.1076280041797284</c:v>
                </c:pt>
                <c:pt idx="3">
                  <c:v>1.2161755485893417</c:v>
                </c:pt>
                <c:pt idx="4">
                  <c:v>1.9106583072100314</c:v>
                </c:pt>
                <c:pt idx="5">
                  <c:v>1.9859770114942528</c:v>
                </c:pt>
                <c:pt idx="6">
                  <c:v>1.7135005224660398</c:v>
                </c:pt>
                <c:pt idx="7">
                  <c:v>1.8087565308254963</c:v>
                </c:pt>
                <c:pt idx="8">
                  <c:v>2.2662068965517244</c:v>
                </c:pt>
                <c:pt idx="9">
                  <c:v>2.5829885057471262</c:v>
                </c:pt>
                <c:pt idx="10">
                  <c:v>2.6992894461859982</c:v>
                </c:pt>
                <c:pt idx="11">
                  <c:v>1.8563845350052248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HDA'!$C$298:$N$298</c:f>
              <c:numCache>
                <c:formatCode>General</c:formatCode>
                <c:ptCount val="12"/>
                <c:pt idx="0">
                  <c:v>1.3957858379641157</c:v>
                </c:pt>
                <c:pt idx="1">
                  <c:v>1.2133883260707969</c:v>
                </c:pt>
                <c:pt idx="2">
                  <c:v>1.1121799505690164</c:v>
                </c:pt>
                <c:pt idx="3">
                  <c:v>1.2211735857247801</c:v>
                </c:pt>
                <c:pt idx="4">
                  <c:v>1.9185104147315535</c:v>
                </c:pt>
                <c:pt idx="5">
                  <c:v>1.9941386513702466</c:v>
                </c:pt>
                <c:pt idx="6">
                  <c:v>1.7205423835302687</c:v>
                </c:pt>
                <c:pt idx="7">
                  <c:v>1.8161898592792038</c:v>
                </c:pt>
                <c:pt idx="8">
                  <c:v>2.2755201788642077</c:v>
                </c:pt>
                <c:pt idx="9">
                  <c:v>2.5936036447269464</c:v>
                </c:pt>
                <c:pt idx="10">
                  <c:v>2.7103825395366932</c:v>
                </c:pt>
                <c:pt idx="11">
                  <c:v>1.8640135971536718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HDA'!$C$300:$N$300</c:f>
              <c:numCache>
                <c:formatCode>General</c:formatCode>
                <c:ptCount val="12"/>
                <c:pt idx="0">
                  <c:v>1.3844299701509906</c:v>
                </c:pt>
                <c:pt idx="1">
                  <c:v>1.2035164122985902</c:v>
                </c:pt>
                <c:pt idx="2">
                  <c:v>1.1031314503195142</c:v>
                </c:pt>
                <c:pt idx="3">
                  <c:v>1.2112383324508267</c:v>
                </c:pt>
                <c:pt idx="4">
                  <c:v>1.9029017518011622</c:v>
                </c:pt>
                <c:pt idx="5">
                  <c:v>1.977914690422889</c:v>
                </c:pt>
                <c:pt idx="6">
                  <c:v>1.7065443536442886</c:v>
                </c:pt>
                <c:pt idx="7">
                  <c:v>1.8014136583717666</c:v>
                </c:pt>
                <c:pt idx="8">
                  <c:v>2.2570069473537262</c:v>
                </c:pt>
                <c:pt idx="9">
                  <c:v>2.5725025421451075</c:v>
                </c:pt>
                <c:pt idx="10">
                  <c:v>2.6883313444286565</c:v>
                </c:pt>
                <c:pt idx="11">
                  <c:v>1.848848310735506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HDA'!$C$305:$N$305</c:f>
              <c:numCache>
                <c:formatCode>General</c:formatCode>
                <c:ptCount val="12"/>
                <c:pt idx="0">
                  <c:v>0.35527274237302281</c:v>
                </c:pt>
                <c:pt idx="1">
                  <c:v>0.30884666289160789</c:v>
                </c:pt>
                <c:pt idx="2">
                  <c:v>0.28308585049643253</c:v>
                </c:pt>
                <c:pt idx="3">
                  <c:v>0.31082826384508294</c:v>
                </c:pt>
                <c:pt idx="4">
                  <c:v>0.48832309210634611</c:v>
                </c:pt>
                <c:pt idx="5">
                  <c:v>0.5075729299401035</c:v>
                </c:pt>
                <c:pt idx="6">
                  <c:v>0.43793381071798115</c:v>
                </c:pt>
                <c:pt idx="7">
                  <c:v>0.46227919386067423</c:v>
                </c:pt>
                <c:pt idx="8">
                  <c:v>0.57919365011570101</c:v>
                </c:pt>
                <c:pt idx="9">
                  <c:v>0.66015620335768066</c:v>
                </c:pt>
                <c:pt idx="10">
                  <c:v>0.68988021765980612</c:v>
                </c:pt>
                <c:pt idx="11">
                  <c:v>0.47445188543202094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87936"/>
        <c:axId val="-1570484128"/>
      </c:lineChart>
      <c:catAx>
        <c:axId val="-1570487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84128"/>
        <c:crosses val="autoZero"/>
        <c:auto val="1"/>
        <c:lblAlgn val="ctr"/>
        <c:lblOffset val="100"/>
        <c:tickMarkSkip val="1"/>
        <c:noMultiLvlLbl val="0"/>
      </c:catAx>
      <c:valAx>
        <c:axId val="-157048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879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 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HDA'!$C$328:$N$328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HDA'!$C$329:$N$329</c:f>
              <c:numCache>
                <c:formatCode>General</c:formatCode>
                <c:ptCount val="12"/>
                <c:pt idx="0">
                  <c:v>132.18808777429467</c:v>
                </c:pt>
                <c:pt idx="1">
                  <c:v>114.9141065830721</c:v>
                </c:pt>
                <c:pt idx="2">
                  <c:v>105.32915360501568</c:v>
                </c:pt>
                <c:pt idx="3">
                  <c:v>115.65141065830721</c:v>
                </c:pt>
                <c:pt idx="4">
                  <c:v>181.69278996865202</c:v>
                </c:pt>
                <c:pt idx="5">
                  <c:v>188.8551724137931</c:v>
                </c:pt>
                <c:pt idx="6">
                  <c:v>162.94420062695926</c:v>
                </c:pt>
                <c:pt idx="7">
                  <c:v>172.00250783699059</c:v>
                </c:pt>
                <c:pt idx="8">
                  <c:v>215.50344827586207</c:v>
                </c:pt>
                <c:pt idx="9">
                  <c:v>245.62758620689655</c:v>
                </c:pt>
                <c:pt idx="10">
                  <c:v>256.68714733542322</c:v>
                </c:pt>
                <c:pt idx="11">
                  <c:v>176.53166144200628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HDA'!$C$331:$N$331</c:f>
              <c:numCache>
                <c:formatCode>General</c:formatCode>
                <c:ptCount val="12"/>
                <c:pt idx="0">
                  <c:v>25.162162730207278</c:v>
                </c:pt>
                <c:pt idx="1">
                  <c:v>21.874039473032781</c:v>
                </c:pt>
                <c:pt idx="2">
                  <c:v>20.049532055942052</c:v>
                </c:pt>
                <c:pt idx="3">
                  <c:v>22.014386197424376</c:v>
                </c:pt>
                <c:pt idx="4">
                  <c:v>34.58544279650004</c:v>
                </c:pt>
                <c:pt idx="5">
                  <c:v>35.948810976304095</c:v>
                </c:pt>
                <c:pt idx="6">
                  <c:v>31.016626090542356</c:v>
                </c:pt>
                <c:pt idx="7">
                  <c:v>32.740885847353368</c:v>
                </c:pt>
                <c:pt idx="8">
                  <c:v>41.021342586457443</c:v>
                </c:pt>
                <c:pt idx="9">
                  <c:v>46.755508754456869</c:v>
                </c:pt>
                <c:pt idx="10">
                  <c:v>48.86070962033078</c:v>
                </c:pt>
                <c:pt idx="11">
                  <c:v>33.60301572575888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HDA'!$C$333:$N$333</c:f>
              <c:numCache>
                <c:formatCode>General</c:formatCode>
                <c:ptCount val="12"/>
                <c:pt idx="0">
                  <c:v>18.525551635489741</c:v>
                </c:pt>
                <c:pt idx="1">
                  <c:v>16.104682736509407</c:v>
                </c:pt>
                <c:pt idx="2">
                  <c:v>14.761395725489832</c:v>
                </c:pt>
                <c:pt idx="3">
                  <c:v>16.208012506587835</c:v>
                </c:pt>
                <c:pt idx="4">
                  <c:v>25.463407626469959</c:v>
                </c:pt>
                <c:pt idx="5">
                  <c:v>26.467182535803268</c:v>
                </c:pt>
                <c:pt idx="6">
                  <c:v>22.835879187332772</c:v>
                </c:pt>
                <c:pt idx="7">
                  <c:v>24.105359219724892</c:v>
                </c:pt>
                <c:pt idx="8">
                  <c:v>30.201815654352199</c:v>
                </c:pt>
                <c:pt idx="9">
                  <c:v>34.423574831842288</c:v>
                </c:pt>
                <c:pt idx="10">
                  <c:v>35.973521383018721</c:v>
                </c:pt>
                <c:pt idx="11">
                  <c:v>24.740099235920962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HDA'!$C$338:$N$338</c:f>
              <c:numCache>
                <c:formatCode>General</c:formatCode>
                <c:ptCount val="12"/>
                <c:pt idx="0">
                  <c:v>11.694112512247305</c:v>
                </c:pt>
                <c:pt idx="1">
                  <c:v>10.165957570407816</c:v>
                </c:pt>
                <c:pt idx="2">
                  <c:v>9.31801793804566</c:v>
                </c:pt>
                <c:pt idx="3">
                  <c:v>10.231183695974137</c:v>
                </c:pt>
                <c:pt idx="4">
                  <c:v>16.073580943128764</c:v>
                </c:pt>
                <c:pt idx="5">
                  <c:v>16.70720616291587</c:v>
                </c:pt>
                <c:pt idx="6">
                  <c:v>14.414973750156637</c:v>
                </c:pt>
                <c:pt idx="7">
                  <c:v>15.216323292828562</c:v>
                </c:pt>
                <c:pt idx="8">
                  <c:v>19.064664701241423</c:v>
                </c:pt>
                <c:pt idx="9">
                  <c:v>21.729617831522482</c:v>
                </c:pt>
                <c:pt idx="10">
                  <c:v>22.708009715017276</c:v>
                </c:pt>
                <c:pt idx="11">
                  <c:v>15.616998064164529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86848"/>
        <c:axId val="-1570481408"/>
      </c:lineChart>
      <c:catAx>
        <c:axId val="-1570486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81408"/>
        <c:crosses val="autoZero"/>
        <c:auto val="1"/>
        <c:lblAlgn val="ctr"/>
        <c:lblOffset val="100"/>
        <c:tickMarkSkip val="1"/>
        <c:noMultiLvlLbl val="0"/>
      </c:catAx>
      <c:valAx>
        <c:axId val="-157048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8684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 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HDA'!$C$361:$N$361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HDA'!$C$362:$N$362</c:f>
              <c:numCache>
                <c:formatCode>General</c:formatCode>
                <c:ptCount val="12"/>
                <c:pt idx="0">
                  <c:v>3376.0155694879832</c:v>
                </c:pt>
                <c:pt idx="1">
                  <c:v>2934.8470010449319</c:v>
                </c:pt>
                <c:pt idx="2">
                  <c:v>2690.0522466039706</c:v>
                </c:pt>
                <c:pt idx="3">
                  <c:v>2953.67736677116</c:v>
                </c:pt>
                <c:pt idx="4">
                  <c:v>4640.3401253918491</c:v>
                </c:pt>
                <c:pt idx="5">
                  <c:v>4823.263678160919</c:v>
                </c:pt>
                <c:pt idx="6">
                  <c:v>4161.5108254963425</c:v>
                </c:pt>
                <c:pt idx="7">
                  <c:v>4392.8553187042835</c:v>
                </c:pt>
                <c:pt idx="8">
                  <c:v>5503.8468965517241</c:v>
                </c:pt>
                <c:pt idx="9">
                  <c:v>6273.2018390804596</c:v>
                </c:pt>
                <c:pt idx="10">
                  <c:v>6555.6573249738767</c:v>
                </c:pt>
                <c:pt idx="11">
                  <c:v>4508.5275653082554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HDA'!$C$364:$N$364</c:f>
              <c:numCache>
                <c:formatCode>General</c:formatCode>
                <c:ptCount val="12"/>
                <c:pt idx="0">
                  <c:v>-29.762107741855306</c:v>
                </c:pt>
                <c:pt idx="1">
                  <c:v>-25.872876132561068</c:v>
                </c:pt>
                <c:pt idx="2">
                  <c:v>-23.714826885940482</c:v>
                </c:pt>
                <c:pt idx="3">
                  <c:v>-26.03887992076265</c:v>
                </c:pt>
                <c:pt idx="4">
                  <c:v>-40.908076378247337</c:v>
                </c:pt>
                <c:pt idx="5">
                  <c:v>-42.520684606491287</c:v>
                </c:pt>
                <c:pt idx="6">
                  <c:v>-36.68683719254993</c:v>
                </c:pt>
                <c:pt idx="7">
                  <c:v>-38.726312304740802</c:v>
                </c:pt>
                <c:pt idx="8">
                  <c:v>-48.520535808634229</c:v>
                </c:pt>
                <c:pt idx="9">
                  <c:v>-55.302976298013206</c:v>
                </c:pt>
                <c:pt idx="10">
                  <c:v>-57.793033121036963</c:v>
                </c:pt>
                <c:pt idx="11">
                  <c:v>-39.746049860836251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HDA'!$C$366:$N$366</c:f>
              <c:numCache>
                <c:formatCode>General</c:formatCode>
                <c:ptCount val="12"/>
                <c:pt idx="0">
                  <c:v>19.666840747209598</c:v>
                </c:pt>
                <c:pt idx="1">
                  <c:v>17.096831279048342</c:v>
                </c:pt>
                <c:pt idx="2">
                  <c:v>15.670789440007646</c:v>
                </c:pt>
                <c:pt idx="3">
                  <c:v>17.206526805128398</c:v>
                </c:pt>
                <c:pt idx="4">
                  <c:v>27.032111784013189</c:v>
                </c:pt>
                <c:pt idx="5">
                  <c:v>28.09772546593371</c:v>
                </c:pt>
                <c:pt idx="6">
                  <c:v>24.242711263691831</c:v>
                </c:pt>
                <c:pt idx="7">
                  <c:v>25.590399155532484</c:v>
                </c:pt>
                <c:pt idx="8">
                  <c:v>32.062435194255649</c:v>
                </c:pt>
                <c:pt idx="9">
                  <c:v>36.54428097409783</c:v>
                </c:pt>
                <c:pt idx="10">
                  <c:v>38.189713865298636</c:v>
                </c:pt>
                <c:pt idx="11">
                  <c:v>26.264243101452816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HDA'!$C$371:$N$371</c:f>
              <c:numCache>
                <c:formatCode>General</c:formatCode>
                <c:ptCount val="12"/>
                <c:pt idx="0">
                  <c:v>4722.6970091530357</c:v>
                </c:pt>
                <c:pt idx="1">
                  <c:v>4105.5477585545514</c:v>
                </c:pt>
                <c:pt idx="2">
                  <c:v>3763.1051865761237</c:v>
                </c:pt>
                <c:pt idx="3">
                  <c:v>4131.8894948605839</c:v>
                </c:pt>
                <c:pt idx="4">
                  <c:v>6491.3564468438135</c:v>
                </c:pt>
                <c:pt idx="5">
                  <c:v>6747.2475995309896</c:v>
                </c:pt>
                <c:pt idx="6">
                  <c:v>5821.5237236332632</c:v>
                </c:pt>
                <c:pt idx="7">
                  <c:v>6145.1507696788094</c:v>
                </c:pt>
                <c:pt idx="8">
                  <c:v>7699.3132117347495</c:v>
                </c:pt>
                <c:pt idx="9">
                  <c:v>8775.5612950955201</c:v>
                </c:pt>
                <c:pt idx="10">
                  <c:v>9170.6873396860137</c:v>
                </c:pt>
                <c:pt idx="11">
                  <c:v>6306.9642927015839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483040"/>
        <c:axId val="-1355992912"/>
      </c:lineChart>
      <c:catAx>
        <c:axId val="-1570483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92912"/>
        <c:crosses val="autoZero"/>
        <c:auto val="1"/>
        <c:lblAlgn val="ctr"/>
        <c:lblOffset val="100"/>
        <c:tickMarkSkip val="1"/>
        <c:noMultiLvlLbl val="0"/>
      </c:catAx>
      <c:valAx>
        <c:axId val="-135599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04830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</a:t>
            </a:r>
            <a:r>
              <a:rPr lang="en-US" baseline="0"/>
              <a:t> GRACIAS A DIOS A CALAMAR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2542771587066642"/>
                  <c:y val="-7.4004926754928577E-2"/>
                </c:manualLayout>
              </c:layout>
              <c:numFmt formatCode="General" sourceLinked="0"/>
            </c:trendlineLbl>
          </c:trendline>
          <c:xVal>
            <c:numRef>
              <c:f>'GRACIAS A DIOS HDA'!$C$328:$N$328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xVal>
          <c:yVal>
            <c:numRef>
              <c:f>'GRACIAS A DIOS HDA'!$C$338:$N$338</c:f>
              <c:numCache>
                <c:formatCode>General</c:formatCode>
                <c:ptCount val="12"/>
                <c:pt idx="0">
                  <c:v>3573.9713746614543</c:v>
                </c:pt>
                <c:pt idx="1">
                  <c:v>2525.4561133254438</c:v>
                </c:pt>
                <c:pt idx="2">
                  <c:v>1775.7113296819527</c:v>
                </c:pt>
                <c:pt idx="3">
                  <c:v>1685.5164684917581</c:v>
                </c:pt>
                <c:pt idx="4">
                  <c:v>3464.046387585905</c:v>
                </c:pt>
                <c:pt idx="5">
                  <c:v>3658.5290570272614</c:v>
                </c:pt>
                <c:pt idx="6">
                  <c:v>2494.4516297913146</c:v>
                </c:pt>
                <c:pt idx="7">
                  <c:v>3013.0720816349321</c:v>
                </c:pt>
                <c:pt idx="8">
                  <c:v>7621.4657705714289</c:v>
                </c:pt>
                <c:pt idx="9">
                  <c:v>11226.441628767012</c:v>
                </c:pt>
                <c:pt idx="10">
                  <c:v>15772.82635063525</c:v>
                </c:pt>
                <c:pt idx="11">
                  <c:v>8841.914986051248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093760"/>
        <c:axId val="-1393093216"/>
      </c:scatterChart>
      <c:valAx>
        <c:axId val="-139309376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093216"/>
        <c:crosses val="autoZero"/>
        <c:crossBetween val="midCat"/>
      </c:valAx>
      <c:valAx>
        <c:axId val="-13930932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</a:t>
                </a:r>
                <a:r>
                  <a:rPr lang="en-US" baseline="0"/>
                  <a:t> </a:t>
                </a:r>
                <a:r>
                  <a:rPr lang="en-US"/>
                  <a:t>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093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PTO RICO HDA</a:t>
            </a:r>
            <a:r>
              <a:rPr lang="es-CO" b="1"/>
              <a:t>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HDA'!$C$394:$N$394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HDA'!$C$395:$N$395</c:f>
              <c:numCache>
                <c:formatCode>General</c:formatCode>
                <c:ptCount val="12"/>
                <c:pt idx="0">
                  <c:v>13.008986415882969</c:v>
                </c:pt>
                <c:pt idx="1">
                  <c:v>11.309007314524557</c:v>
                </c:pt>
                <c:pt idx="2">
                  <c:v>10.365726227795193</c:v>
                </c:pt>
                <c:pt idx="3">
                  <c:v>11.381567398119122</c:v>
                </c:pt>
                <c:pt idx="4">
                  <c:v>17.880877742946709</c:v>
                </c:pt>
                <c:pt idx="5">
                  <c:v>18.585747126436782</c:v>
                </c:pt>
                <c:pt idx="6">
                  <c:v>16.035778474399166</c:v>
                </c:pt>
                <c:pt idx="7">
                  <c:v>16.927230929989548</c:v>
                </c:pt>
                <c:pt idx="8">
                  <c:v>21.208275862068966</c:v>
                </c:pt>
                <c:pt idx="9">
                  <c:v>24.172873563218392</c:v>
                </c:pt>
                <c:pt idx="10">
                  <c:v>25.261274817136886</c:v>
                </c:pt>
                <c:pt idx="11">
                  <c:v>17.372957157784747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HDA'!$C$397:$N$397</c:f>
              <c:numCache>
                <c:formatCode>General</c:formatCode>
                <c:ptCount val="12"/>
                <c:pt idx="0">
                  <c:v>21.213485093595036</c:v>
                </c:pt>
                <c:pt idx="1">
                  <c:v>18.441364332360305</c:v>
                </c:pt>
                <c:pt idx="2">
                  <c:v>16.903175373382496</c:v>
                </c:pt>
                <c:pt idx="3">
                  <c:v>18.559686559973983</c:v>
                </c:pt>
                <c:pt idx="4">
                  <c:v>29.15797751908481</c:v>
                </c:pt>
                <c:pt idx="5">
                  <c:v>30.307393444474819</c:v>
                </c:pt>
                <c:pt idx="6">
                  <c:v>26.149212302622725</c:v>
                </c:pt>
                <c:pt idx="7">
                  <c:v>27.602885384733614</c:v>
                </c:pt>
                <c:pt idx="8">
                  <c:v>34.583896813940591</c:v>
                </c:pt>
                <c:pt idx="9">
                  <c:v>39.418204970727984</c:v>
                </c:pt>
                <c:pt idx="10">
                  <c:v>41.193038384933146</c:v>
                </c:pt>
                <c:pt idx="11">
                  <c:v>28.32972192578907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HDA'!$C$399:$N$399</c:f>
              <c:numCache>
                <c:formatCode>General</c:formatCode>
                <c:ptCount val="12"/>
                <c:pt idx="0">
                  <c:v>10.082094714435296</c:v>
                </c:pt>
                <c:pt idx="1">
                  <c:v>8.7645938911943482</c:v>
                </c:pt>
                <c:pt idx="2">
                  <c:v>8.0335416051277253</c:v>
                </c:pt>
                <c:pt idx="3">
                  <c:v>8.8208286824302427</c:v>
                </c:pt>
                <c:pt idx="4">
                  <c:v>13.857859268845326</c:v>
                </c:pt>
                <c:pt idx="5">
                  <c:v>14.404140097994011</c:v>
                </c:pt>
                <c:pt idx="6">
                  <c:v>12.427888863132592</c:v>
                </c:pt>
                <c:pt idx="7">
                  <c:v>13.118773441173573</c:v>
                </c:pt>
                <c:pt idx="8">
                  <c:v>16.436626124091326</c:v>
                </c:pt>
                <c:pt idx="9">
                  <c:v>18.734219023157856</c:v>
                </c:pt>
                <c:pt idx="10">
                  <c:v>19.577740891696266</c:v>
                </c:pt>
                <c:pt idx="11">
                  <c:v>13.464215730194068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HDA'!$C$404:$N$404</c:f>
              <c:numCache>
                <c:formatCode>General</c:formatCode>
                <c:ptCount val="12"/>
                <c:pt idx="0">
                  <c:v>11.488633607386552</c:v>
                </c:pt>
                <c:pt idx="1">
                  <c:v>9.9873300921583485</c:v>
                </c:pt>
                <c:pt idx="2">
                  <c:v>9.1542897270012364</c:v>
                </c:pt>
                <c:pt idx="3">
                  <c:v>10.051410120247358</c:v>
                </c:pt>
                <c:pt idx="4">
                  <c:v>15.791149779077132</c:v>
                </c:pt>
                <c:pt idx="5">
                  <c:v>16.413641480513217</c:v>
                </c:pt>
                <c:pt idx="6">
                  <c:v>14.161686207670913</c:v>
                </c:pt>
                <c:pt idx="7">
                  <c:v>14.948955124193017</c:v>
                </c:pt>
                <c:pt idx="8">
                  <c:v>18.729676781444528</c:v>
                </c:pt>
                <c:pt idx="9">
                  <c:v>21.347803643366881</c:v>
                </c:pt>
                <c:pt idx="10">
                  <c:v>22.309004064702012</c:v>
                </c:pt>
                <c:pt idx="11">
                  <c:v>15.342589582454073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82576"/>
        <c:axId val="-1355983120"/>
      </c:lineChart>
      <c:catAx>
        <c:axId val="-135598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83120"/>
        <c:crosses val="autoZero"/>
        <c:auto val="1"/>
        <c:lblAlgn val="ctr"/>
        <c:lblOffset val="100"/>
        <c:tickMarkSkip val="1"/>
        <c:noMultiLvlLbl val="0"/>
      </c:catAx>
      <c:valAx>
        <c:axId val="-13559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825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PTO</a:t>
            </a:r>
            <a:r>
              <a:rPr lang="es-CO" b="1" baseline="0"/>
              <a:t> RICO HDA</a:t>
            </a:r>
            <a:r>
              <a:rPr lang="es-CO" b="1"/>
              <a:t>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'PTO RICO HDA'!$C$427:$N$427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'PTO RICO HDA'!$C$428:$N$428</c:f>
              <c:numCache>
                <c:formatCode>General</c:formatCode>
                <c:ptCount val="12"/>
                <c:pt idx="0">
                  <c:v>9.2452978056426325</c:v>
                </c:pt>
                <c:pt idx="1">
                  <c:v>8.0371473354231977</c:v>
                </c:pt>
                <c:pt idx="2">
                  <c:v>7.3667711598746077</c:v>
                </c:pt>
                <c:pt idx="3">
                  <c:v>8.0887147335423197</c:v>
                </c:pt>
                <c:pt idx="4">
                  <c:v>12.707680250783698</c:v>
                </c:pt>
                <c:pt idx="5">
                  <c:v>13.208620689655172</c:v>
                </c:pt>
                <c:pt idx="6">
                  <c:v>11.396394984326019</c:v>
                </c:pt>
                <c:pt idx="7">
                  <c:v>12.029937304075233</c:v>
                </c:pt>
                <c:pt idx="8">
                  <c:v>15.072413793103449</c:v>
                </c:pt>
                <c:pt idx="9">
                  <c:v>17.179310344827584</c:v>
                </c:pt>
                <c:pt idx="10">
                  <c:v>17.952821316614418</c:v>
                </c:pt>
                <c:pt idx="11">
                  <c:v>12.346708463949843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'PTO RICO HDA'!$C$430:$N$430</c:f>
              <c:numCache>
                <c:formatCode>General</c:formatCode>
                <c:ptCount val="12"/>
                <c:pt idx="0">
                  <c:v>11.383034011003074</c:v>
                </c:pt>
                <c:pt idx="1">
                  <c:v>9.895529964943707</c:v>
                </c:pt>
                <c:pt idx="2">
                  <c:v>9.0701466223132048</c:v>
                </c:pt>
                <c:pt idx="3">
                  <c:v>9.9590209912998997</c:v>
                </c:pt>
                <c:pt idx="4">
                  <c:v>15.646002923490279</c:v>
                </c:pt>
                <c:pt idx="5">
                  <c:v>16.262772893807576</c:v>
                </c:pt>
                <c:pt idx="6">
                  <c:v>14.03151682471853</c:v>
                </c:pt>
                <c:pt idx="7">
                  <c:v>14.811549434237463</c:v>
                </c:pt>
                <c:pt idx="8">
                  <c:v>18.557519989252818</c:v>
                </c:pt>
                <c:pt idx="9">
                  <c:v>21.151581923234396</c:v>
                </c:pt>
                <c:pt idx="10">
                  <c:v>22.103947318577283</c:v>
                </c:pt>
                <c:pt idx="11">
                  <c:v>15.201565738996933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'PTO RICO HDA'!$C$432:$N$432</c:f>
              <c:numCache>
                <c:formatCode>General</c:formatCode>
                <c:ptCount val="12"/>
                <c:pt idx="0">
                  <c:v>7.9682434267046185</c:v>
                </c:pt>
                <c:pt idx="1">
                  <c:v>6.926974962975887</c:v>
                </c:pt>
                <c:pt idx="2">
                  <c:v>6.3491979495654327</c:v>
                </c:pt>
                <c:pt idx="3">
                  <c:v>6.9714193486228453</c:v>
                </c:pt>
                <c:pt idx="4">
                  <c:v>10.952366463000372</c:v>
                </c:pt>
                <c:pt idx="5">
                  <c:v>11.384111923570821</c:v>
                </c:pt>
                <c:pt idx="6">
                  <c:v>9.8222092279777247</c:v>
                </c:pt>
                <c:pt idx="7">
                  <c:v>10.368240251640351</c:v>
                </c:pt>
                <c:pt idx="8">
                  <c:v>12.990459004810877</c:v>
                </c:pt>
                <c:pt idx="9">
                  <c:v>14.80632961838659</c:v>
                </c:pt>
                <c:pt idx="10">
                  <c:v>15.472995403090961</c:v>
                </c:pt>
                <c:pt idx="11">
                  <c:v>10.641255763471666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'PTO RICO HDA'!$C$437:$N$437</c:f>
              <c:numCache>
                <c:formatCode>General</c:formatCode>
                <c:ptCount val="12"/>
                <c:pt idx="0">
                  <c:v>7.1959509102316872</c:v>
                </c:pt>
                <c:pt idx="1">
                  <c:v>6.2556035402890604</c:v>
                </c:pt>
                <c:pt idx="2">
                  <c:v>5.7338254264794317</c:v>
                </c:pt>
                <c:pt idx="3">
                  <c:v>6.2957403182744169</c:v>
                </c:pt>
                <c:pt idx="4">
                  <c:v>9.8908488606770195</c:v>
                </c:pt>
                <c:pt idx="5">
                  <c:v>10.280748989677621</c:v>
                </c:pt>
                <c:pt idx="6">
                  <c:v>8.8702279347636814</c:v>
                </c:pt>
                <c:pt idx="7">
                  <c:v>9.3633369214409115</c:v>
                </c:pt>
                <c:pt idx="8">
                  <c:v>11.731406822576918</c:v>
                </c:pt>
                <c:pt idx="9">
                  <c:v>13.371280894550036</c:v>
                </c:pt>
                <c:pt idx="10">
                  <c:v>13.973332564330375</c:v>
                </c:pt>
                <c:pt idx="11">
                  <c:v>9.6098914147795291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80400"/>
        <c:axId val="-1355977136"/>
      </c:lineChart>
      <c:catAx>
        <c:axId val="-13559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77136"/>
        <c:crosses val="autoZero"/>
        <c:auto val="1"/>
        <c:lblAlgn val="ctr"/>
        <c:lblOffset val="100"/>
        <c:tickMarkSkip val="1"/>
        <c:noMultiLvlLbl val="0"/>
      </c:catAx>
      <c:valAx>
        <c:axId val="-135597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804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PTO RICO HDA A GRACIAS</a:t>
            </a:r>
            <a:r>
              <a:rPr lang="en-US" baseline="0"/>
              <a:t> A DIOS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'PTO RICO HDA'!$C$97:$N$97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xVal>
          <c:yVal>
            <c:numRef>
              <c:f>'PTO RICO HDA'!$C$107:$N$107</c:f>
              <c:numCache>
                <c:formatCode>General</c:formatCode>
                <c:ptCount val="12"/>
                <c:pt idx="0">
                  <c:v>0.89005884553303993</c:v>
                </c:pt>
                <c:pt idx="1">
                  <c:v>0.77374836691358295</c:v>
                </c:pt>
                <c:pt idx="2">
                  <c:v>0.70921023548449402</c:v>
                </c:pt>
                <c:pt idx="3">
                  <c:v>0.77871283856197437</c:v>
                </c:pt>
                <c:pt idx="4">
                  <c:v>1.2233876562107522</c:v>
                </c:pt>
                <c:pt idx="5">
                  <c:v>1.2716139522236976</c:v>
                </c:pt>
                <c:pt idx="6">
                  <c:v>1.0971482342945122</c:v>
                </c:pt>
                <c:pt idx="7">
                  <c:v>1.1581403145461786</c:v>
                </c:pt>
                <c:pt idx="8">
                  <c:v>1.4510441418012747</c:v>
                </c:pt>
                <c:pt idx="9">
                  <c:v>1.6538782691498399</c:v>
                </c:pt>
                <c:pt idx="10">
                  <c:v>1.7283453438757119</c:v>
                </c:pt>
                <c:pt idx="11">
                  <c:v>1.188636354672012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976592"/>
        <c:axId val="-1355989648"/>
      </c:scatterChart>
      <c:valAx>
        <c:axId val="-135597659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5989648"/>
        <c:crosses val="autoZero"/>
        <c:crossBetween val="midCat"/>
      </c:valAx>
      <c:valAx>
        <c:axId val="-135598964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5976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PTO RICO HDA A RIONUEVO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'PTO RICO HDA'!$C$130:$N$130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xVal>
          <c:yVal>
            <c:numRef>
              <c:f>'PTO RICO HDA'!$C$140:$N$140</c:f>
              <c:numCache>
                <c:formatCode>General</c:formatCode>
                <c:ptCount val="12"/>
                <c:pt idx="0">
                  <c:v>2037.2011793831946</c:v>
                </c:pt>
                <c:pt idx="1">
                  <c:v>1770.9852483721634</c:v>
                </c:pt>
                <c:pt idx="2">
                  <c:v>1623.2678720184817</c:v>
                </c:pt>
                <c:pt idx="3">
                  <c:v>1782.3481234762928</c:v>
                </c:pt>
                <c:pt idx="4">
                  <c:v>2800.1370792318808</c:v>
                </c:pt>
                <c:pt idx="5">
                  <c:v>2910.5192945291374</c:v>
                </c:pt>
                <c:pt idx="6">
                  <c:v>2511.1953980125913</c:v>
                </c:pt>
                <c:pt idx="7">
                  <c:v>2650.7964350061802</c:v>
                </c:pt>
                <c:pt idx="8">
                  <c:v>3321.2060661498135</c:v>
                </c:pt>
                <c:pt idx="9">
                  <c:v>3785.4606775470993</c:v>
                </c:pt>
                <c:pt idx="10">
                  <c:v>3955.9038041090398</c:v>
                </c:pt>
                <c:pt idx="11">
                  <c:v>2720.5969535029753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992368"/>
        <c:axId val="-1355990736"/>
      </c:scatterChart>
      <c:valAx>
        <c:axId val="-135599236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5990736"/>
        <c:crosses val="autoZero"/>
        <c:crossBetween val="midCat"/>
      </c:valAx>
      <c:valAx>
        <c:axId val="-135599073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5992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PTO RICO HDA A MAGANGUE ESPERANZA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'PTO RICO HDA'!$C$163:$N$163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xVal>
          <c:yVal>
            <c:numRef>
              <c:f>'PTO RICO HDA'!$C$173:$N$173</c:f>
              <c:numCache>
                <c:formatCode>General</c:formatCode>
                <c:ptCount val="12"/>
                <c:pt idx="0">
                  <c:v>3822.6749844359319</c:v>
                </c:pt>
                <c:pt idx="1">
                  <c:v>3323.138173720798</c:v>
                </c:pt>
                <c:pt idx="2">
                  <c:v>3045.9561628971569</c:v>
                </c:pt>
                <c:pt idx="3">
                  <c:v>3344.4598668610784</c:v>
                </c:pt>
                <c:pt idx="4">
                  <c:v>5254.2743809975955</c:v>
                </c:pt>
                <c:pt idx="5">
                  <c:v>5461.3994000746025</c:v>
                </c:pt>
                <c:pt idx="6">
                  <c:v>4712.0941840019013</c:v>
                </c:pt>
                <c:pt idx="7">
                  <c:v>4974.0464140110562</c:v>
                </c:pt>
                <c:pt idx="8">
                  <c:v>6232.026309287583</c:v>
                </c:pt>
                <c:pt idx="9">
                  <c:v>7103.1697718761698</c:v>
                </c:pt>
                <c:pt idx="10">
                  <c:v>7422.9951689803711</c:v>
                </c:pt>
                <c:pt idx="11">
                  <c:v>5105.022529015635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984208"/>
        <c:axId val="-1355991824"/>
      </c:scatterChart>
      <c:valAx>
        <c:axId val="-135598420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5991824"/>
        <c:crosses val="autoZero"/>
        <c:crossBetween val="midCat"/>
      </c:valAx>
      <c:valAx>
        <c:axId val="-135599182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5984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PTO RICO HDA A LA MINA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'PTO RICO HDA'!$C$196:$N$196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xVal>
          <c:yVal>
            <c:numRef>
              <c:f>'PTO RICO HDA'!$C$206:$N$206</c:f>
              <c:numCache>
                <c:formatCode>General</c:formatCode>
                <c:ptCount val="12"/>
                <c:pt idx="0">
                  <c:v>2.9724862462485886</c:v>
                </c:pt>
                <c:pt idx="1">
                  <c:v>2.5840497965396096</c:v>
                </c:pt>
                <c:pt idx="2">
                  <c:v>2.3685149372498713</c:v>
                </c:pt>
                <c:pt idx="3">
                  <c:v>2.6006294011003588</c:v>
                </c:pt>
                <c:pt idx="4">
                  <c:v>4.0856882667560281</c:v>
                </c:pt>
                <c:pt idx="5">
                  <c:v>4.2467472824890189</c:v>
                </c:pt>
                <c:pt idx="6">
                  <c:v>3.6640926079255509</c:v>
                </c:pt>
                <c:pt idx="7">
                  <c:v>3.8677848925290395</c:v>
                </c:pt>
                <c:pt idx="8">
                  <c:v>4.8459815616132369</c:v>
                </c:pt>
                <c:pt idx="9">
                  <c:v>5.5233768336667</c:v>
                </c:pt>
                <c:pt idx="10">
                  <c:v>5.7720709020779362</c:v>
                </c:pt>
                <c:pt idx="11">
                  <c:v>3.9696310348307846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985840"/>
        <c:axId val="-1355981488"/>
      </c:scatterChart>
      <c:valAx>
        <c:axId val="-135598584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5981488"/>
        <c:crosses val="autoZero"/>
        <c:crossBetween val="midCat"/>
      </c:valAx>
      <c:valAx>
        <c:axId val="-135598148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5985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PTO RICO HDA A LAS</a:t>
            </a:r>
            <a:r>
              <a:rPr lang="en-US" baseline="0"/>
              <a:t> FLORES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'PTO RICO HDA'!$C$229:$N$229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xVal>
          <c:yVal>
            <c:numRef>
              <c:f>'PTO RICO HDA'!$C$239:$N$239</c:f>
              <c:numCache>
                <c:formatCode>General</c:formatCode>
                <c:ptCount val="12"/>
                <c:pt idx="0">
                  <c:v>0.83990624748174258</c:v>
                </c:pt>
                <c:pt idx="1">
                  <c:v>0.73014957450404872</c:v>
                </c:pt>
                <c:pt idx="2">
                  <c:v>0.66924800596154788</c:v>
                </c:pt>
                <c:pt idx="3">
                  <c:v>0.73483431054577952</c:v>
                </c:pt>
                <c:pt idx="4">
                  <c:v>1.15445281028367</c:v>
                </c:pt>
                <c:pt idx="5">
                  <c:v>1.1999616746890553</c:v>
                </c:pt>
                <c:pt idx="6">
                  <c:v>1.0353266652225146</c:v>
                </c:pt>
                <c:pt idx="7">
                  <c:v>1.0928819937352074</c:v>
                </c:pt>
                <c:pt idx="8">
                  <c:v>1.3692814201973269</c:v>
                </c:pt>
                <c:pt idx="9">
                  <c:v>1.5606863499023296</c:v>
                </c:pt>
                <c:pt idx="10">
                  <c:v>1.6309573905282921</c:v>
                </c:pt>
                <c:pt idx="11">
                  <c:v>1.1216596579915543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973872"/>
        <c:axId val="-1355985296"/>
      </c:scatterChart>
      <c:valAx>
        <c:axId val="-135597387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5985296"/>
        <c:crosses val="autoZero"/>
        <c:crossBetween val="midCat"/>
      </c:valAx>
      <c:valAx>
        <c:axId val="-135598529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5973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PTO RICO HDA A PTE SALGUERO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'PTO RICO HDA'!$C$262:$N$262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xVal>
          <c:yVal>
            <c:numRef>
              <c:f>'PTO RICO HDA'!$C$272:$N$272</c:f>
              <c:numCache>
                <c:formatCode>General</c:formatCode>
                <c:ptCount val="12"/>
                <c:pt idx="0">
                  <c:v>5.378023317989137</c:v>
                </c:pt>
                <c:pt idx="1">
                  <c:v>4.6752378007379667</c:v>
                </c:pt>
                <c:pt idx="2">
                  <c:v>4.2852775442144511</c:v>
                </c:pt>
                <c:pt idx="3">
                  <c:v>4.705234743547468</c:v>
                </c:pt>
                <c:pt idx="4">
                  <c:v>7.3921037637699287</c:v>
                </c:pt>
                <c:pt idx="5">
                  <c:v>7.6835026367765114</c:v>
                </c:pt>
                <c:pt idx="6">
                  <c:v>6.6293243608997567</c:v>
                </c:pt>
                <c:pt idx="7">
                  <c:v>6.9978582297021985</c:v>
                </c:pt>
                <c:pt idx="8">
                  <c:v>8.7676778554627681</c:v>
                </c:pt>
                <c:pt idx="9">
                  <c:v>9.9932672331081012</c:v>
                </c:pt>
                <c:pt idx="10">
                  <c:v>10.443221375250619</c:v>
                </c:pt>
                <c:pt idx="11">
                  <c:v>7.1821251641034216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973328"/>
        <c:axId val="-1355972784"/>
      </c:scatterChart>
      <c:valAx>
        <c:axId val="-135597332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5972784"/>
        <c:crosses val="autoZero"/>
        <c:crossBetween val="midCat"/>
      </c:valAx>
      <c:valAx>
        <c:axId val="-135597278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59733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PTO RICO HDA A CANTACLARO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'PTO RICO HDA'!$C$295:$N$295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xVal>
          <c:yVal>
            <c:numRef>
              <c:f>'PTO RICO HDA'!$C$305:$N$305</c:f>
              <c:numCache>
                <c:formatCode>General</c:formatCode>
                <c:ptCount val="12"/>
                <c:pt idx="0">
                  <c:v>0.35527274237302281</c:v>
                </c:pt>
                <c:pt idx="1">
                  <c:v>0.30884666289160789</c:v>
                </c:pt>
                <c:pt idx="2">
                  <c:v>0.28308585049643253</c:v>
                </c:pt>
                <c:pt idx="3">
                  <c:v>0.31082826384508294</c:v>
                </c:pt>
                <c:pt idx="4">
                  <c:v>0.48832309210634611</c:v>
                </c:pt>
                <c:pt idx="5">
                  <c:v>0.5075729299401035</c:v>
                </c:pt>
                <c:pt idx="6">
                  <c:v>0.43793381071798115</c:v>
                </c:pt>
                <c:pt idx="7">
                  <c:v>0.46227919386067423</c:v>
                </c:pt>
                <c:pt idx="8">
                  <c:v>0.57919365011570101</c:v>
                </c:pt>
                <c:pt idx="9">
                  <c:v>0.66015620335768066</c:v>
                </c:pt>
                <c:pt idx="10">
                  <c:v>0.68988021765980612</c:v>
                </c:pt>
                <c:pt idx="11">
                  <c:v>0.47445188543202094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971152"/>
        <c:axId val="-1355979856"/>
      </c:scatterChart>
      <c:valAx>
        <c:axId val="-135597115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5979856"/>
        <c:crosses val="autoZero"/>
        <c:crossBetween val="midCat"/>
      </c:valAx>
      <c:valAx>
        <c:axId val="-135597985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5971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PTO RICO HDA A PTE CANOAS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'PTO RICO HDA'!$C$328:$N$328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xVal>
          <c:yVal>
            <c:numRef>
              <c:f>'PTO RICO HDA'!$C$338:$N$338</c:f>
              <c:numCache>
                <c:formatCode>General</c:formatCode>
                <c:ptCount val="12"/>
                <c:pt idx="0">
                  <c:v>11.694112512247305</c:v>
                </c:pt>
                <c:pt idx="1">
                  <c:v>10.165957570407816</c:v>
                </c:pt>
                <c:pt idx="2">
                  <c:v>9.31801793804566</c:v>
                </c:pt>
                <c:pt idx="3">
                  <c:v>10.231183695974137</c:v>
                </c:pt>
                <c:pt idx="4">
                  <c:v>16.073580943128764</c:v>
                </c:pt>
                <c:pt idx="5">
                  <c:v>16.70720616291587</c:v>
                </c:pt>
                <c:pt idx="6">
                  <c:v>14.414973750156637</c:v>
                </c:pt>
                <c:pt idx="7">
                  <c:v>15.216323292828562</c:v>
                </c:pt>
                <c:pt idx="8">
                  <c:v>19.064664701241423</c:v>
                </c:pt>
                <c:pt idx="9">
                  <c:v>21.729617831522482</c:v>
                </c:pt>
                <c:pt idx="10">
                  <c:v>22.708009715017276</c:v>
                </c:pt>
                <c:pt idx="11">
                  <c:v>15.616998064164529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970608"/>
        <c:axId val="-1355986928"/>
      </c:scatterChart>
      <c:valAx>
        <c:axId val="-135597060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5986928"/>
        <c:crosses val="autoZero"/>
        <c:crossBetween val="midCat"/>
      </c:valAx>
      <c:valAx>
        <c:axId val="-135598692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59706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</a:t>
            </a:r>
            <a:r>
              <a:rPr lang="en-US" baseline="0"/>
              <a:t> GRACIAS A DIOS A PTO RICO HDA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2542771587066642"/>
                  <c:y val="-7.4004926754928577E-2"/>
                </c:manualLayout>
              </c:layout>
              <c:numFmt formatCode="General" sourceLinked="0"/>
            </c:trendlineLbl>
          </c:trendline>
          <c:xVal>
            <c:numRef>
              <c:f>'GRACIAS A DIOS HDA'!$C$361:$N$361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xVal>
          <c:yVal>
            <c:numRef>
              <c:f>'GRACIAS A DIOS HDA'!$C$371:$N$371</c:f>
              <c:numCache>
                <c:formatCode>General</c:formatCode>
                <c:ptCount val="12"/>
                <c:pt idx="0">
                  <c:v>9.6477662544793024</c:v>
                </c:pt>
                <c:pt idx="1">
                  <c:v>6.8173490252472044</c:v>
                </c:pt>
                <c:pt idx="2">
                  <c:v>4.7934485333769405</c:v>
                </c:pt>
                <c:pt idx="3">
                  <c:v>4.5499717824752546</c:v>
                </c:pt>
                <c:pt idx="4">
                  <c:v>9.351028964317873</c:v>
                </c:pt>
                <c:pt idx="5">
                  <c:v>9.8760257084496335</c:v>
                </c:pt>
                <c:pt idx="6">
                  <c:v>6.7336538921247504</c:v>
                </c:pt>
                <c:pt idx="7">
                  <c:v>8.1336452098094441</c:v>
                </c:pt>
                <c:pt idx="8">
                  <c:v>20.573785451192457</c:v>
                </c:pt>
                <c:pt idx="9">
                  <c:v>30.305246838794215</c:v>
                </c:pt>
                <c:pt idx="10">
                  <c:v>42.577996813932316</c:v>
                </c:pt>
                <c:pt idx="11">
                  <c:v>23.868330236830893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094304"/>
        <c:axId val="-1393092672"/>
      </c:scatterChart>
      <c:valAx>
        <c:axId val="-139309430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092672"/>
        <c:crosses val="autoZero"/>
        <c:crossBetween val="midCat"/>
      </c:valAx>
      <c:valAx>
        <c:axId val="-139309267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</a:t>
                </a:r>
                <a:r>
                  <a:rPr lang="en-US" baseline="0"/>
                  <a:t> </a:t>
                </a:r>
                <a:r>
                  <a:rPr lang="en-US"/>
                  <a:t>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094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PTO RICO HDA A CALAMAR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'PTO RICO HDA'!$C$361:$N$361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xVal>
          <c:yVal>
            <c:numRef>
              <c:f>'PTO RICO HDA'!$C$371:$N$371</c:f>
              <c:numCache>
                <c:formatCode>General</c:formatCode>
                <c:ptCount val="12"/>
                <c:pt idx="0">
                  <c:v>4722.6970091530357</c:v>
                </c:pt>
                <c:pt idx="1">
                  <c:v>4105.5477585545514</c:v>
                </c:pt>
                <c:pt idx="2">
                  <c:v>3763.1051865761237</c:v>
                </c:pt>
                <c:pt idx="3">
                  <c:v>4131.8894948605839</c:v>
                </c:pt>
                <c:pt idx="4">
                  <c:v>6491.3564468438135</c:v>
                </c:pt>
                <c:pt idx="5">
                  <c:v>6747.2475995309896</c:v>
                </c:pt>
                <c:pt idx="6">
                  <c:v>5821.5237236332632</c:v>
                </c:pt>
                <c:pt idx="7">
                  <c:v>6145.1507696788094</c:v>
                </c:pt>
                <c:pt idx="8">
                  <c:v>7699.3132117347495</c:v>
                </c:pt>
                <c:pt idx="9">
                  <c:v>8775.5612950955201</c:v>
                </c:pt>
                <c:pt idx="10">
                  <c:v>9170.6873396860137</c:v>
                </c:pt>
                <c:pt idx="11">
                  <c:v>6306.9642927015839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967888"/>
        <c:axId val="-1355969520"/>
      </c:scatterChart>
      <c:valAx>
        <c:axId val="-135596788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5969520"/>
        <c:crosses val="autoZero"/>
        <c:crossBetween val="midCat"/>
      </c:valAx>
      <c:valAx>
        <c:axId val="-135596952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59678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PTO RICO HDA A FUNDACION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'PTO RICO HDA'!$C$394:$N$394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xVal>
          <c:yVal>
            <c:numRef>
              <c:f>'PTO RICO HDA'!$C$404:$N$404</c:f>
              <c:numCache>
                <c:formatCode>General</c:formatCode>
                <c:ptCount val="12"/>
                <c:pt idx="0">
                  <c:v>11.488633607386552</c:v>
                </c:pt>
                <c:pt idx="1">
                  <c:v>9.9873300921583485</c:v>
                </c:pt>
                <c:pt idx="2">
                  <c:v>9.1542897270012364</c:v>
                </c:pt>
                <c:pt idx="3">
                  <c:v>10.051410120247358</c:v>
                </c:pt>
                <c:pt idx="4">
                  <c:v>15.791149779077132</c:v>
                </c:pt>
                <c:pt idx="5">
                  <c:v>16.413641480513217</c:v>
                </c:pt>
                <c:pt idx="6">
                  <c:v>14.161686207670913</c:v>
                </c:pt>
                <c:pt idx="7">
                  <c:v>14.948955124193017</c:v>
                </c:pt>
                <c:pt idx="8">
                  <c:v>18.729676781444528</c:v>
                </c:pt>
                <c:pt idx="9">
                  <c:v>21.347803643366881</c:v>
                </c:pt>
                <c:pt idx="10">
                  <c:v>22.309004064702012</c:v>
                </c:pt>
                <c:pt idx="11">
                  <c:v>15.342589582454073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968976"/>
        <c:axId val="-1355960816"/>
      </c:scatterChart>
      <c:valAx>
        <c:axId val="-135596897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5960816"/>
        <c:crosses val="autoZero"/>
        <c:crossBetween val="midCat"/>
      </c:valAx>
      <c:valAx>
        <c:axId val="-13559608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5968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PTO RICO HDA A GANADERIA CARIBE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'PTO RICO HDA'!$C$427:$N$427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xVal>
          <c:yVal>
            <c:numRef>
              <c:f>'PTO RICO HDA'!$C$437:$N$437</c:f>
              <c:numCache>
                <c:formatCode>General</c:formatCode>
                <c:ptCount val="12"/>
                <c:pt idx="0">
                  <c:v>7.1959509102316872</c:v>
                </c:pt>
                <c:pt idx="1">
                  <c:v>6.2556035402890604</c:v>
                </c:pt>
                <c:pt idx="2">
                  <c:v>5.7338254264794317</c:v>
                </c:pt>
                <c:pt idx="3">
                  <c:v>6.2957403182744169</c:v>
                </c:pt>
                <c:pt idx="4">
                  <c:v>9.8908488606770195</c:v>
                </c:pt>
                <c:pt idx="5">
                  <c:v>10.280748989677621</c:v>
                </c:pt>
                <c:pt idx="6">
                  <c:v>8.8702279347636814</c:v>
                </c:pt>
                <c:pt idx="7">
                  <c:v>9.3633369214409115</c:v>
                </c:pt>
                <c:pt idx="8">
                  <c:v>11.731406822576918</c:v>
                </c:pt>
                <c:pt idx="9">
                  <c:v>13.371280894550036</c:v>
                </c:pt>
                <c:pt idx="10">
                  <c:v>13.973332564330375</c:v>
                </c:pt>
                <c:pt idx="11">
                  <c:v>9.6098914147795291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968432"/>
        <c:axId val="-1355958640"/>
      </c:scatterChart>
      <c:valAx>
        <c:axId val="-135596843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5958640"/>
        <c:crosses val="autoZero"/>
        <c:crossBetween val="midCat"/>
      </c:valAx>
      <c:valAx>
        <c:axId val="-135595864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5968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FUNDACION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FUNDACION</c:v>
          </c:tx>
          <c:dLbls>
            <c:delete val="1"/>
          </c:dLbls>
          <c:cat>
            <c:strRef>
              <c:f>FUNDACION!$B$70:$M$70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FUNDACION!$B$74:$M$74</c:f>
              <c:numCache>
                <c:formatCode>General</c:formatCode>
                <c:ptCount val="12"/>
                <c:pt idx="0">
                  <c:v>1.0685483870967741E-2</c:v>
                </c:pt>
                <c:pt idx="1">
                  <c:v>9.0635080645161282E-3</c:v>
                </c:pt>
                <c:pt idx="2">
                  <c:v>8.503024193548387E-3</c:v>
                </c:pt>
                <c:pt idx="3">
                  <c:v>9.7358870967741932E-3</c:v>
                </c:pt>
                <c:pt idx="4">
                  <c:v>1.5493951612903225E-2</c:v>
                </c:pt>
                <c:pt idx="5">
                  <c:v>1.6552419354838713E-2</c:v>
                </c:pt>
                <c:pt idx="6">
                  <c:v>1.4304435483870967E-2</c:v>
                </c:pt>
                <c:pt idx="7">
                  <c:v>1.5211693548387096E-2</c:v>
                </c:pt>
                <c:pt idx="8">
                  <c:v>1.970766129032258E-2</c:v>
                </c:pt>
                <c:pt idx="9">
                  <c:v>2.3235887096774193E-2</c:v>
                </c:pt>
                <c:pt idx="10">
                  <c:v>2.286290322580645E-2</c:v>
                </c:pt>
                <c:pt idx="11">
                  <c:v>1.6673387096774194E-2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55964624"/>
        <c:axId val="-1355963536"/>
      </c:lineChart>
      <c:catAx>
        <c:axId val="-135596462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55963536"/>
        <c:crossesAt val="0"/>
        <c:auto val="0"/>
        <c:lblAlgn val="ctr"/>
        <c:lblOffset val="100"/>
        <c:noMultiLvlLbl val="0"/>
      </c:catAx>
      <c:valAx>
        <c:axId val="-135596353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ESPECIFICO (m3/s/Km2)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355964624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FUNDACIÓN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FUNDACION!$C$115:$N$115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FUNDACION!$C$116:$N$116</c:f>
              <c:numCache>
                <c:formatCode>General</c:formatCode>
                <c:ptCount val="12"/>
                <c:pt idx="0">
                  <c:v>4.54133064516129</c:v>
                </c:pt>
                <c:pt idx="1">
                  <c:v>3.8519909274193544</c:v>
                </c:pt>
                <c:pt idx="2">
                  <c:v>3.6137852822580645</c:v>
                </c:pt>
                <c:pt idx="3">
                  <c:v>4.1377520161290322</c:v>
                </c:pt>
                <c:pt idx="4">
                  <c:v>6.5849294354838701</c:v>
                </c:pt>
                <c:pt idx="5">
                  <c:v>7.034778225806452</c:v>
                </c:pt>
                <c:pt idx="6">
                  <c:v>6.079385080645161</c:v>
                </c:pt>
                <c:pt idx="7">
                  <c:v>6.464969758064516</c:v>
                </c:pt>
                <c:pt idx="8">
                  <c:v>8.3757560483870961</c:v>
                </c:pt>
                <c:pt idx="9">
                  <c:v>9.875252016129032</c:v>
                </c:pt>
                <c:pt idx="10">
                  <c:v>9.716733870967742</c:v>
                </c:pt>
                <c:pt idx="11">
                  <c:v>7.0861895161290311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FUNDACION!$C$118:$N$118</c:f>
              <c:numCache>
                <c:formatCode>General</c:formatCode>
                <c:ptCount val="12"/>
                <c:pt idx="0">
                  <c:v>4.8412218984751343</c:v>
                </c:pt>
                <c:pt idx="1">
                  <c:v>4.1063609518103705</c:v>
                </c:pt>
                <c:pt idx="2">
                  <c:v>3.8524251616639398</c:v>
                </c:pt>
                <c:pt idx="3">
                  <c:v>4.4109925561766836</c:v>
                </c:pt>
                <c:pt idx="4">
                  <c:v>7.0197717527889445</c:v>
                </c:pt>
                <c:pt idx="5">
                  <c:v>7.4993267521661995</c:v>
                </c:pt>
                <c:pt idx="6">
                  <c:v>6.480843277298316</c:v>
                </c:pt>
                <c:pt idx="7">
                  <c:v>6.891890419621677</c:v>
                </c:pt>
                <c:pt idx="8">
                  <c:v>8.9288573693574413</c:v>
                </c:pt>
                <c:pt idx="9">
                  <c:v>10.527374033948288</c:v>
                </c:pt>
                <c:pt idx="10">
                  <c:v>10.358387986548683</c:v>
                </c:pt>
                <c:pt idx="11">
                  <c:v>7.5541330378093132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FUNDACION!$C$120:$N$120</c:f>
              <c:numCache>
                <c:formatCode>General</c:formatCode>
                <c:ptCount val="12"/>
                <c:pt idx="0">
                  <c:v>4.2905632400181979</c:v>
                </c:pt>
                <c:pt idx="1">
                  <c:v>3.6392881217927942</c:v>
                </c:pt>
                <c:pt idx="2">
                  <c:v>3.4142359367503303</c:v>
                </c:pt>
                <c:pt idx="3">
                  <c:v>3.9092697898203541</c:v>
                </c:pt>
                <c:pt idx="4">
                  <c:v>6.2213166980263868</c:v>
                </c:pt>
                <c:pt idx="5">
                  <c:v>6.646325320858379</c:v>
                </c:pt>
                <c:pt idx="6">
                  <c:v>5.7436879599866248</c:v>
                </c:pt>
                <c:pt idx="7">
                  <c:v>6.107981065271189</c:v>
                </c:pt>
                <c:pt idx="8">
                  <c:v>7.9132557870146956</c:v>
                </c:pt>
                <c:pt idx="9">
                  <c:v>9.3299511964546671</c:v>
                </c:pt>
                <c:pt idx="10">
                  <c:v>9.1801862531710121</c:v>
                </c:pt>
                <c:pt idx="11">
                  <c:v>6.6948977348963199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FUNDACION!$C$123:$N$123</c:f>
              <c:numCache>
                <c:formatCode>General</c:formatCode>
                <c:ptCount val="12"/>
                <c:pt idx="0">
                  <c:v>1.1091099241930316</c:v>
                </c:pt>
                <c:pt idx="1">
                  <c:v>0.94075540834146665</c:v>
                </c:pt>
                <c:pt idx="2">
                  <c:v>0.88257945382719072</c:v>
                </c:pt>
                <c:pt idx="3">
                  <c:v>1.0105456271562545</c:v>
                </c:pt>
                <c:pt idx="4">
                  <c:v>1.6082093900798957</c:v>
                </c:pt>
                <c:pt idx="5">
                  <c:v>1.7180740523820359</c:v>
                </c:pt>
                <c:pt idx="6">
                  <c:v>1.4847424362546338</c:v>
                </c:pt>
                <c:pt idx="7">
                  <c:v>1.5789121467993252</c:v>
                </c:pt>
                <c:pt idx="8">
                  <c:v>2.0455753790541289</c:v>
                </c:pt>
                <c:pt idx="9">
                  <c:v>2.4117909200612622</c:v>
                </c:pt>
                <c:pt idx="10">
                  <c:v>2.3730767057262221</c:v>
                </c:pt>
                <c:pt idx="11">
                  <c:v>1.7306300137879944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61360"/>
        <c:axId val="-1355966800"/>
      </c:lineChart>
      <c:catAx>
        <c:axId val="-1355961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66800"/>
        <c:crosses val="autoZero"/>
        <c:auto val="1"/>
        <c:lblAlgn val="ctr"/>
        <c:lblOffset val="100"/>
        <c:tickMarkSkip val="1"/>
        <c:noMultiLvlLbl val="0"/>
      </c:catAx>
      <c:valAx>
        <c:axId val="-135596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6136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HDA</a:t>
            </a:r>
            <a:r>
              <a:rPr lang="es-CO" b="1"/>
              <a:t>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FUNDACION!$C$148:$N$148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FUNDACION!$C$149:$N$149</c:f>
              <c:numCache>
                <c:formatCode>General</c:formatCode>
                <c:ptCount val="12"/>
                <c:pt idx="0">
                  <c:v>1747.5254032258065</c:v>
                </c:pt>
                <c:pt idx="1">
                  <c:v>1482.2642358870969</c:v>
                </c:pt>
                <c:pt idx="2">
                  <c:v>1390.6015826612904</c:v>
                </c:pt>
                <c:pt idx="3">
                  <c:v>1592.2264475806453</c:v>
                </c:pt>
                <c:pt idx="4">
                  <c:v>2533.9118346774194</c:v>
                </c:pt>
                <c:pt idx="5">
                  <c:v>2707.0157661290327</c:v>
                </c:pt>
                <c:pt idx="6">
                  <c:v>2339.3759879032259</c:v>
                </c:pt>
                <c:pt idx="7">
                  <c:v>2487.7507862903226</c:v>
                </c:pt>
                <c:pt idx="8">
                  <c:v>3223.0303427419358</c:v>
                </c:pt>
                <c:pt idx="9">
                  <c:v>3800.0434475806455</c:v>
                </c:pt>
                <c:pt idx="10">
                  <c:v>3739.0449193548388</c:v>
                </c:pt>
                <c:pt idx="11">
                  <c:v>2726.7990725806453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FUNDACION!$C$151:$N$151</c:f>
              <c:numCache>
                <c:formatCode>General</c:formatCode>
                <c:ptCount val="12"/>
                <c:pt idx="0">
                  <c:v>145.49305214607185</c:v>
                </c:pt>
                <c:pt idx="1">
                  <c:v>123.40830489106905</c:v>
                </c:pt>
                <c:pt idx="2">
                  <c:v>115.77678253321849</c:v>
                </c:pt>
                <c:pt idx="3">
                  <c:v>132.56338656856244</c:v>
                </c:pt>
                <c:pt idx="4">
                  <c:v>210.96492561180415</c:v>
                </c:pt>
                <c:pt idx="5">
                  <c:v>225.37697323004716</c:v>
                </c:pt>
                <c:pt idx="6">
                  <c:v>194.76852924082635</c:v>
                </c:pt>
                <c:pt idx="7">
                  <c:v>207.12171291360605</c:v>
                </c:pt>
                <c:pt idx="8">
                  <c:v>268.33860089204762</c:v>
                </c:pt>
                <c:pt idx="9">
                  <c:v>316.37875961952415</c:v>
                </c:pt>
                <c:pt idx="10">
                  <c:v>311.30022855404803</c:v>
                </c:pt>
                <c:pt idx="11">
                  <c:v>227.02406438641773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FUNDACION!$C$153:$N$153</c:f>
              <c:numCache>
                <c:formatCode>General</c:formatCode>
                <c:ptCount val="12"/>
                <c:pt idx="0">
                  <c:v>16.586145219282244</c:v>
                </c:pt>
                <c:pt idx="1">
                  <c:v>14.068493553449686</c:v>
                </c:pt>
                <c:pt idx="2">
                  <c:v>13.198503294777902</c:v>
                </c:pt>
                <c:pt idx="3">
                  <c:v>15.112168917719616</c:v>
                </c:pt>
                <c:pt idx="4">
                  <c:v>24.049910567959255</c:v>
                </c:pt>
                <c:pt idx="5">
                  <c:v>25.692877783076842</c:v>
                </c:pt>
                <c:pt idx="6">
                  <c:v>22.20352836430331</c:v>
                </c:pt>
                <c:pt idx="7">
                  <c:v>23.611785977261235</c:v>
                </c:pt>
                <c:pt idx="8">
                  <c:v>30.590484814808296</c:v>
                </c:pt>
                <c:pt idx="9">
                  <c:v>36.067042198533564</c:v>
                </c:pt>
                <c:pt idx="10">
                  <c:v>35.488091846539746</c:v>
                </c:pt>
                <c:pt idx="11">
                  <c:v>25.880645464804559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FUNDACION!$C$156:$N$156</c:f>
              <c:numCache>
                <c:formatCode>General</c:formatCode>
                <c:ptCount val="12"/>
                <c:pt idx="0">
                  <c:v>1865.3791088013927</c:v>
                </c:pt>
                <c:pt idx="1">
                  <c:v>1582.228638418238</c:v>
                </c:pt>
                <c:pt idx="2">
                  <c:v>1484.3842247867688</c:v>
                </c:pt>
                <c:pt idx="3">
                  <c:v>1699.6067389437596</c:v>
                </c:pt>
                <c:pt idx="4">
                  <c:v>2704.7997077620194</c:v>
                </c:pt>
                <c:pt idx="5">
                  <c:v>2889.5778270300825</c:v>
                </c:pt>
                <c:pt idx="6">
                  <c:v>2497.1442975369587</c:v>
                </c:pt>
                <c:pt idx="7">
                  <c:v>2655.5255426238696</c:v>
                </c:pt>
                <c:pt idx="8">
                  <c:v>3440.3926016101163</c:v>
                </c:pt>
                <c:pt idx="9">
                  <c:v>4056.3196658369911</c:v>
                </c:pt>
                <c:pt idx="10">
                  <c:v>3991.2073761901502</c:v>
                </c:pt>
                <c:pt idx="11">
                  <c:v>2910.6953263750033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65168"/>
        <c:axId val="-1355942864"/>
      </c:lineChart>
      <c:catAx>
        <c:axId val="-1355965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42864"/>
        <c:crosses val="autoZero"/>
        <c:auto val="1"/>
        <c:lblAlgn val="ctr"/>
        <c:lblOffset val="100"/>
        <c:tickMarkSkip val="1"/>
        <c:noMultiLvlLbl val="0"/>
      </c:catAx>
      <c:valAx>
        <c:axId val="-135594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6516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FUNDACIÓN</a:t>
            </a:r>
            <a:r>
              <a:rPr lang="es-CO" b="1"/>
              <a:t>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FUNDACION!$C$181:$N$181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FUNDACION!$C$182:$N$182</c:f>
              <c:numCache>
                <c:formatCode>General</c:formatCode>
                <c:ptCount val="12"/>
                <c:pt idx="0">
                  <c:v>2636.8675403225802</c:v>
                </c:pt>
                <c:pt idx="1">
                  <c:v>2236.6109485887096</c:v>
                </c:pt>
                <c:pt idx="2">
                  <c:v>2098.299783266129</c:v>
                </c:pt>
                <c:pt idx="3">
                  <c:v>2402.5345947580645</c:v>
                </c:pt>
                <c:pt idx="4">
                  <c:v>3823.4579334677414</c:v>
                </c:pt>
                <c:pt idx="5">
                  <c:v>4084.6570766129034</c:v>
                </c:pt>
                <c:pt idx="6">
                  <c:v>3529.9198487903222</c:v>
                </c:pt>
                <c:pt idx="7">
                  <c:v>3753.8048286290323</c:v>
                </c:pt>
                <c:pt idx="8">
                  <c:v>4863.2792842741937</c:v>
                </c:pt>
                <c:pt idx="9">
                  <c:v>5733.943094758064</c:v>
                </c:pt>
                <c:pt idx="10">
                  <c:v>5641.9014919354831</c:v>
                </c:pt>
                <c:pt idx="11">
                  <c:v>4114.5084072580639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FUNDACION!$C$184:$N$184</c:f>
              <c:numCache>
                <c:formatCode>General</c:formatCode>
                <c:ptCount val="12"/>
                <c:pt idx="0">
                  <c:v>6.8733329767354405</c:v>
                </c:pt>
                <c:pt idx="1">
                  <c:v>5.8300129050781457</c:v>
                </c:pt>
                <c:pt idx="2">
                  <c:v>5.4694871376191925</c:v>
                </c:pt>
                <c:pt idx="3">
                  <c:v>6.2625141405010263</c:v>
                </c:pt>
                <c:pt idx="4">
                  <c:v>9.9663328162663873</c:v>
                </c:pt>
                <c:pt idx="5">
                  <c:v>10.647181837546787</c:v>
                </c:pt>
                <c:pt idx="6">
                  <c:v>9.2011882018750839</c:v>
                </c:pt>
                <c:pt idx="7">
                  <c:v>9.7847730772582828</c:v>
                </c:pt>
                <c:pt idx="8">
                  <c:v>12.676760348601686</c:v>
                </c:pt>
                <c:pt idx="9">
                  <c:v>14.94625708620301</c:v>
                </c:pt>
                <c:pt idx="10">
                  <c:v>14.706338859656583</c:v>
                </c:pt>
                <c:pt idx="11">
                  <c:v>10.724993154264546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FUNDACION!$C$186:$N$186</c:f>
              <c:numCache>
                <c:formatCode>General</c:formatCode>
                <c:ptCount val="12"/>
                <c:pt idx="0">
                  <c:v>16.607830127734818</c:v>
                </c:pt>
                <c:pt idx="1">
                  <c:v>14.086886856458843</c:v>
                </c:pt>
                <c:pt idx="2">
                  <c:v>13.215759162966339</c:v>
                </c:pt>
                <c:pt idx="3">
                  <c:v>15.131926733364422</c:v>
                </c:pt>
                <c:pt idx="4">
                  <c:v>24.081353685215486</c:v>
                </c:pt>
                <c:pt idx="5">
                  <c:v>25.726468933717523</c:v>
                </c:pt>
                <c:pt idx="6">
                  <c:v>22.23255750118463</c:v>
                </c:pt>
                <c:pt idx="7">
                  <c:v>23.642656285614944</c:v>
                </c:pt>
                <c:pt idx="8">
                  <c:v>30.630479150680728</c:v>
                </c:pt>
                <c:pt idx="9">
                  <c:v>36.114196645687507</c:v>
                </c:pt>
                <c:pt idx="10">
                  <c:v>35.534489367643928</c:v>
                </c:pt>
                <c:pt idx="11">
                  <c:v>25.914482104974894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FUNDACION!$C$189:$N$189</c:f>
              <c:numCache>
                <c:formatCode>General</c:formatCode>
                <c:ptCount val="12"/>
                <c:pt idx="0">
                  <c:v>3566.1949206102522</c:v>
                </c:pt>
                <c:pt idx="1">
                  <c:v>3024.873446340262</c:v>
                </c:pt>
                <c:pt idx="2">
                  <c:v>2837.8164297497624</c:v>
                </c:pt>
                <c:pt idx="3">
                  <c:v>3249.2745795522469</c:v>
                </c:pt>
                <c:pt idx="4">
                  <c:v>5170.9826348848655</c:v>
                </c:pt>
                <c:pt idx="5">
                  <c:v>5524.2377921151274</c:v>
                </c:pt>
                <c:pt idx="6">
                  <c:v>4773.9911248546678</c:v>
                </c:pt>
                <c:pt idx="7">
                  <c:v>5076.7812596234626</c:v>
                </c:pt>
                <c:pt idx="8">
                  <c:v>6577.2745941443809</c:v>
                </c:pt>
                <c:pt idx="9">
                  <c:v>7754.7917849119167</c:v>
                </c:pt>
                <c:pt idx="10">
                  <c:v>7630.3113961736344</c:v>
                </c:pt>
                <c:pt idx="11">
                  <c:v>5564.6098100842992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55376"/>
        <c:axId val="-1355947216"/>
      </c:lineChart>
      <c:catAx>
        <c:axId val="-1355955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47216"/>
        <c:crosses val="autoZero"/>
        <c:auto val="1"/>
        <c:lblAlgn val="ctr"/>
        <c:lblOffset val="100"/>
        <c:tickMarkSkip val="1"/>
        <c:noMultiLvlLbl val="0"/>
      </c:catAx>
      <c:valAx>
        <c:axId val="-135594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553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FUNDACION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FUNDACION!$C$214:$N$214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FUNDACION!$C$215:$N$215</c:f>
              <c:numCache>
                <c:formatCode>General</c:formatCode>
                <c:ptCount val="12"/>
                <c:pt idx="0">
                  <c:v>5.0649193548387101</c:v>
                </c:pt>
                <c:pt idx="1">
                  <c:v>4.2961028225806448</c:v>
                </c:pt>
                <c:pt idx="2">
                  <c:v>4.0304334677419362</c:v>
                </c:pt>
                <c:pt idx="3">
                  <c:v>4.6148104838709676</c:v>
                </c:pt>
                <c:pt idx="4">
                  <c:v>7.3441330645161287</c:v>
                </c:pt>
                <c:pt idx="5">
                  <c:v>7.8458467741935491</c:v>
                </c:pt>
                <c:pt idx="6">
                  <c:v>6.7803024193548387</c:v>
                </c:pt>
                <c:pt idx="7">
                  <c:v>7.2103427419354844</c:v>
                </c:pt>
                <c:pt idx="8">
                  <c:v>9.3414314516129036</c:v>
                </c:pt>
                <c:pt idx="9">
                  <c:v>11.013810483870969</c:v>
                </c:pt>
                <c:pt idx="10">
                  <c:v>10.837016129032259</c:v>
                </c:pt>
                <c:pt idx="11">
                  <c:v>7.9031854838709679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FUNDACION!$C$217:$N$217</c:f>
              <c:numCache>
                <c:formatCode>General</c:formatCode>
                <c:ptCount val="12"/>
                <c:pt idx="0">
                  <c:v>5.4891717969715295</c:v>
                </c:pt>
                <c:pt idx="1">
                  <c:v>4.6559569459029264</c:v>
                </c:pt>
                <c:pt idx="2">
                  <c:v>4.3680343497598919</c:v>
                </c:pt>
                <c:pt idx="3">
                  <c:v>5.0013604919953805</c:v>
                </c:pt>
                <c:pt idx="4">
                  <c:v>7.9592991056087179</c:v>
                </c:pt>
                <c:pt idx="5">
                  <c:v>8.5030378213464655</c:v>
                </c:pt>
                <c:pt idx="6">
                  <c:v>7.3482403583986793</c:v>
                </c:pt>
                <c:pt idx="7">
                  <c:v>7.8143021147453195</c:v>
                </c:pt>
                <c:pt idx="8">
                  <c:v>10.123897040640887</c:v>
                </c:pt>
                <c:pt idx="9">
                  <c:v>11.936359426433373</c:v>
                </c:pt>
                <c:pt idx="10">
                  <c:v>11.744756259935311</c:v>
                </c:pt>
                <c:pt idx="11">
                  <c:v>8.5651793888593488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FUNDACION!$C$219:$N$219</c:f>
              <c:numCache>
                <c:formatCode>General</c:formatCode>
                <c:ptCount val="12"/>
                <c:pt idx="0">
                  <c:v>4.7249371564560603</c:v>
                </c:pt>
                <c:pt idx="1">
                  <c:v>4.0077273560090978</c:v>
                </c:pt>
                <c:pt idx="2">
                  <c:v>3.7598910296893271</c:v>
                </c:pt>
                <c:pt idx="3">
                  <c:v>4.3050417978351536</c:v>
                </c:pt>
                <c:pt idx="4">
                  <c:v>6.8511588768612866</c:v>
                </c:pt>
                <c:pt idx="5">
                  <c:v>7.3191951046234447</c:v>
                </c:pt>
                <c:pt idx="6">
                  <c:v>6.3251753066142919</c:v>
                </c:pt>
                <c:pt idx="7">
                  <c:v>6.7263492161247118</c:v>
                </c:pt>
                <c:pt idx="8">
                  <c:v>8.7143888121430173</c:v>
                </c:pt>
                <c:pt idx="9">
                  <c:v>10.274509571350206</c:v>
                </c:pt>
                <c:pt idx="10">
                  <c:v>10.109582519662588</c:v>
                </c:pt>
                <c:pt idx="11">
                  <c:v>7.3726849592248334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FUNDACION!$C$222:$N$222</c:f>
              <c:numCache>
                <c:formatCode>General</c:formatCode>
                <c:ptCount val="12"/>
                <c:pt idx="0">
                  <c:v>2.872728285769893</c:v>
                </c:pt>
                <c:pt idx="1">
                  <c:v>2.4366698129582178</c:v>
                </c:pt>
                <c:pt idx="2">
                  <c:v>2.2859870840065142</c:v>
                </c:pt>
                <c:pt idx="3">
                  <c:v>2.617434885279776</c:v>
                </c:pt>
                <c:pt idx="4">
                  <c:v>4.1654560143663453</c:v>
                </c:pt>
                <c:pt idx="5">
                  <c:v>4.4500187219190241</c:v>
                </c:pt>
                <c:pt idx="6">
                  <c:v>3.8456617334976211</c:v>
                </c:pt>
                <c:pt idx="7">
                  <c:v>4.0895726256856308</c:v>
                </c:pt>
                <c:pt idx="8">
                  <c:v>5.2982866025284352</c:v>
                </c:pt>
                <c:pt idx="9">
                  <c:v>6.2468289610373624</c:v>
                </c:pt>
                <c:pt idx="10">
                  <c:v>6.1465544831378471</c:v>
                </c:pt>
                <c:pt idx="11">
                  <c:v>4.482540174210758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53744"/>
        <c:axId val="-1355946672"/>
      </c:lineChart>
      <c:catAx>
        <c:axId val="-135595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46672"/>
        <c:crosses val="autoZero"/>
        <c:auto val="1"/>
        <c:lblAlgn val="ctr"/>
        <c:lblOffset val="100"/>
        <c:tickMarkSkip val="1"/>
        <c:noMultiLvlLbl val="0"/>
      </c:catAx>
      <c:valAx>
        <c:axId val="-135594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5374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FUNDACION!$C$247:$N$247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FUNDACION!$C$248:$N$248</c:f>
              <c:numCache>
                <c:formatCode>General</c:formatCode>
                <c:ptCount val="12"/>
                <c:pt idx="0">
                  <c:v>3.9856854838709679</c:v>
                </c:pt>
                <c:pt idx="1">
                  <c:v>3.3806885080645164</c:v>
                </c:pt>
                <c:pt idx="2">
                  <c:v>3.1716280241935486</c:v>
                </c:pt>
                <c:pt idx="3">
                  <c:v>3.6314858870967743</c:v>
                </c:pt>
                <c:pt idx="4">
                  <c:v>5.7792439516129033</c:v>
                </c:pt>
                <c:pt idx="5">
                  <c:v>6.1740524193548394</c:v>
                </c:pt>
                <c:pt idx="6">
                  <c:v>5.3355544354838713</c:v>
                </c:pt>
                <c:pt idx="7">
                  <c:v>5.6739616935483879</c:v>
                </c:pt>
                <c:pt idx="8">
                  <c:v>7.3509576612903231</c:v>
                </c:pt>
                <c:pt idx="9">
                  <c:v>8.6669858870967751</c:v>
                </c:pt>
                <c:pt idx="10">
                  <c:v>8.5278629032258078</c:v>
                </c:pt>
                <c:pt idx="11">
                  <c:v>6.2191733870967747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FUNDACION!$C$250:$N$250</c:f>
              <c:numCache>
                <c:formatCode>General</c:formatCode>
                <c:ptCount val="12"/>
                <c:pt idx="0">
                  <c:v>4.1847877207492292</c:v>
                </c:pt>
                <c:pt idx="1">
                  <c:v>3.5495685280430487</c:v>
                </c:pt>
                <c:pt idx="2">
                  <c:v>3.3300645683509198</c:v>
                </c:pt>
                <c:pt idx="3">
                  <c:v>3.812894321414722</c:v>
                </c:pt>
                <c:pt idx="4">
                  <c:v>6.0679421950863821</c:v>
                </c:pt>
                <c:pt idx="5">
                  <c:v>6.4824730542172029</c:v>
                </c:pt>
                <c:pt idx="6">
                  <c:v>5.6020884676822229</c:v>
                </c:pt>
                <c:pt idx="7">
                  <c:v>5.9574006326514972</c:v>
                </c:pt>
                <c:pt idx="8">
                  <c:v>7.7181698057214563</c:v>
                </c:pt>
                <c:pt idx="9">
                  <c:v>9.0999393361575223</c:v>
                </c:pt>
                <c:pt idx="10">
                  <c:v>8.9538665572257088</c:v>
                </c:pt>
                <c:pt idx="11">
                  <c:v>6.5298480095464386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FUNDACION!$C$252:$N$252</c:f>
              <c:numCache>
                <c:formatCode>General</c:formatCode>
                <c:ptCount val="12"/>
                <c:pt idx="0">
                  <c:v>3.812334094148722</c:v>
                </c:pt>
                <c:pt idx="1">
                  <c:v>3.233650550989732</c:v>
                </c:pt>
                <c:pt idx="2">
                  <c:v>3.033682838126837</c:v>
                </c:pt>
                <c:pt idx="3">
                  <c:v>3.4735398755932412</c:v>
                </c:pt>
                <c:pt idx="4">
                  <c:v>5.527884436515647</c:v>
                </c:pt>
                <c:pt idx="5">
                  <c:v>5.9055213043322663</c:v>
                </c:pt>
                <c:pt idx="6">
                  <c:v>5.1034925279217322</c:v>
                </c:pt>
                <c:pt idx="7">
                  <c:v>5.4271812717645487</c:v>
                </c:pt>
                <c:pt idx="8">
                  <c:v>7.031238824585615</c:v>
                </c:pt>
                <c:pt idx="9">
                  <c:v>8.2900283839743434</c:v>
                </c:pt>
                <c:pt idx="10">
                  <c:v>8.1569563448389637</c:v>
                </c:pt>
                <c:pt idx="11">
                  <c:v>5.9486798035113075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FUNDACION!$C$255:$N$255</c:f>
              <c:numCache>
                <c:formatCode>General</c:formatCode>
                <c:ptCount val="12"/>
                <c:pt idx="0">
                  <c:v>0.91729578654570187</c:v>
                </c:pt>
                <c:pt idx="1">
                  <c:v>0.77805720913513254</c:v>
                </c:pt>
                <c:pt idx="2">
                  <c:v>0.72994244901065997</c:v>
                </c:pt>
                <c:pt idx="3">
                  <c:v>0.83577761381682913</c:v>
                </c:pt>
                <c:pt idx="4">
                  <c:v>1.3300788904912677</c:v>
                </c:pt>
                <c:pt idx="5">
                  <c:v>1.4209430957623044</c:v>
                </c:pt>
                <c:pt idx="6">
                  <c:v>1.2279648312342935</c:v>
                </c:pt>
                <c:pt idx="7">
                  <c:v>1.3058484357523248</c:v>
                </c:pt>
                <c:pt idx="8">
                  <c:v>1.6918049648083464</c:v>
                </c:pt>
                <c:pt idx="9">
                  <c:v>1.9946856490451348</c:v>
                </c:pt>
                <c:pt idx="10">
                  <c:v>1.9626668338543887</c:v>
                </c:pt>
                <c:pt idx="11">
                  <c:v>1.4313275763647084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46128"/>
        <c:axId val="-1355950480"/>
      </c:lineChart>
      <c:catAx>
        <c:axId val="-135594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50480"/>
        <c:crosses val="autoZero"/>
        <c:auto val="1"/>
        <c:lblAlgn val="ctr"/>
        <c:lblOffset val="100"/>
        <c:tickMarkSkip val="1"/>
        <c:noMultiLvlLbl val="0"/>
      </c:catAx>
      <c:valAx>
        <c:axId val="-135595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4612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FUNDACION!$C$280:$N$280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FUNDACION!$C$281:$N$281</c:f>
              <c:numCache>
                <c:formatCode>General</c:formatCode>
                <c:ptCount val="12"/>
                <c:pt idx="0">
                  <c:v>40.1133064516129</c:v>
                </c:pt>
                <c:pt idx="1">
                  <c:v>34.024409274193545</c:v>
                </c:pt>
                <c:pt idx="2">
                  <c:v>31.920352822580647</c:v>
                </c:pt>
                <c:pt idx="3">
                  <c:v>36.54852016129032</c:v>
                </c:pt>
                <c:pt idx="4">
                  <c:v>58.164294354838702</c:v>
                </c:pt>
                <c:pt idx="5">
                  <c:v>62.137782258064519</c:v>
                </c:pt>
                <c:pt idx="6">
                  <c:v>53.69885080645161</c:v>
                </c:pt>
                <c:pt idx="7">
                  <c:v>57.104697580645158</c:v>
                </c:pt>
                <c:pt idx="8">
                  <c:v>73.982560483870969</c:v>
                </c:pt>
                <c:pt idx="9">
                  <c:v>87.227520161290329</c:v>
                </c:pt>
                <c:pt idx="10">
                  <c:v>85.82733870967742</c:v>
                </c:pt>
                <c:pt idx="11">
                  <c:v>62.591895161290317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FUNDACION!$C$283:$N$283</c:f>
              <c:numCache>
                <c:formatCode>General</c:formatCode>
                <c:ptCount val="12"/>
                <c:pt idx="0">
                  <c:v>7.9364342267018504</c:v>
                </c:pt>
                <c:pt idx="1">
                  <c:v>6.7317434087053147</c:v>
                </c:pt>
                <c:pt idx="2">
                  <c:v>6.315454971908502</c:v>
                </c:pt>
                <c:pt idx="3">
                  <c:v>7.2311397888194788</c:v>
                </c:pt>
                <c:pt idx="4">
                  <c:v>11.507829628717683</c:v>
                </c:pt>
                <c:pt idx="5">
                  <c:v>12.293985849287209</c:v>
                </c:pt>
                <c:pt idx="6">
                  <c:v>10.624339780839554</c:v>
                </c:pt>
                <c:pt idx="7">
                  <c:v>11.298187969899145</c:v>
                </c:pt>
                <c:pt idx="8">
                  <c:v>14.637480106794452</c:v>
                </c:pt>
                <c:pt idx="9">
                  <c:v>17.258000842026195</c:v>
                </c:pt>
                <c:pt idx="10">
                  <c:v>16.980974364301698</c:v>
                </c:pt>
                <c:pt idx="11">
                  <c:v>12.383832274495152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FUNDACION!$C$285:$N$285</c:f>
              <c:numCache>
                <c:formatCode>General</c:formatCode>
                <c:ptCount val="12"/>
                <c:pt idx="0">
                  <c:v>13.911971527454423</c:v>
                </c:pt>
                <c:pt idx="1">
                  <c:v>11.800239245598368</c:v>
                </c:pt>
                <c:pt idx="2">
                  <c:v>11.070516965479062</c:v>
                </c:pt>
                <c:pt idx="3">
                  <c:v>12.675643491712718</c:v>
                </c:pt>
                <c:pt idx="4">
                  <c:v>20.172358714808912</c:v>
                </c:pt>
                <c:pt idx="5">
                  <c:v>21.550431366113362</c:v>
                </c:pt>
                <c:pt idx="6">
                  <c:v>18.623667544771532</c:v>
                </c:pt>
                <c:pt idx="7">
                  <c:v>19.804872674461059</c:v>
                </c:pt>
                <c:pt idx="8">
                  <c:v>25.658400317144714</c:v>
                </c:pt>
                <c:pt idx="9">
                  <c:v>30.251975821492874</c:v>
                </c:pt>
                <c:pt idx="10">
                  <c:v>29.766369268176067</c:v>
                </c:pt>
                <c:pt idx="11">
                  <c:v>21.707925383405296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FUNDACION!$C$288:$N$288</c:f>
              <c:numCache>
                <c:formatCode>General</c:formatCode>
                <c:ptCount val="12"/>
                <c:pt idx="0">
                  <c:v>7.0163125770131831</c:v>
                </c:pt>
                <c:pt idx="1">
                  <c:v>5.9512892811250495</c:v>
                </c:pt>
                <c:pt idx="2">
                  <c:v>5.5832638289722833</c:v>
                </c:pt>
                <c:pt idx="3">
                  <c:v>6.3927874404522003</c:v>
                </c:pt>
                <c:pt idx="4">
                  <c:v>10.173653236669114</c:v>
                </c:pt>
                <c:pt idx="5">
                  <c:v>10.868665331561932</c:v>
                </c:pt>
                <c:pt idx="6">
                  <c:v>9.3925920252657615</c:v>
                </c:pt>
                <c:pt idx="7">
                  <c:v>9.9883166780310315</c:v>
                </c:pt>
                <c:pt idx="8">
                  <c:v>12.940463290623372</c:v>
                </c:pt>
                <c:pt idx="9">
                  <c:v>15.257170273599423</c:v>
                </c:pt>
                <c:pt idx="10">
                  <c:v>15.01226124968481</c:v>
                </c:pt>
                <c:pt idx="11">
                  <c:v>10.948095285263966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52656"/>
        <c:axId val="-1355948848"/>
      </c:lineChart>
      <c:catAx>
        <c:axId val="-135595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48848"/>
        <c:crosses val="autoZero"/>
        <c:auto val="1"/>
        <c:lblAlgn val="ctr"/>
        <c:lblOffset val="100"/>
        <c:tickMarkSkip val="1"/>
        <c:noMultiLvlLbl val="0"/>
      </c:catAx>
      <c:valAx>
        <c:axId val="-135594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526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</a:t>
            </a:r>
            <a:r>
              <a:rPr lang="en-US" baseline="0"/>
              <a:t> GRACIAS A DIOS A FUNDACIÓN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2542771587066642"/>
                  <c:y val="-7.4004926754928577E-2"/>
                </c:manualLayout>
              </c:layout>
              <c:numFmt formatCode="General" sourceLinked="0"/>
            </c:trendlineLbl>
          </c:trendline>
          <c:xVal>
            <c:numRef>
              <c:f>'GRACIAS A DIOS HDA'!$C$394:$N$394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xVal>
          <c:yVal>
            <c:numRef>
              <c:f>'GRACIAS A DIOS HDA'!$C$404:$N$404</c:f>
              <c:numCache>
                <c:formatCode>General</c:formatCode>
                <c:ptCount val="12"/>
                <c:pt idx="0">
                  <c:v>9.2156605609260573</c:v>
                </c:pt>
                <c:pt idx="1">
                  <c:v>6.5120125099288231</c:v>
                </c:pt>
                <c:pt idx="2">
                  <c:v>4.5787587960437035</c:v>
                </c:pt>
                <c:pt idx="3">
                  <c:v>4.3461869206891031</c:v>
                </c:pt>
                <c:pt idx="4">
                  <c:v>8.932213587837639</c:v>
                </c:pt>
                <c:pt idx="5">
                  <c:v>9.4336966940709956</c:v>
                </c:pt>
                <c:pt idx="6">
                  <c:v>6.4320659277756791</c:v>
                </c:pt>
                <c:pt idx="7">
                  <c:v>7.7693542110646332</c:v>
                </c:pt>
                <c:pt idx="8">
                  <c:v>19.65232346746377</c:v>
                </c:pt>
                <c:pt idx="9">
                  <c:v>28.947930610542972</c:v>
                </c:pt>
                <c:pt idx="10">
                  <c:v>40.671006702635822</c:v>
                </c:pt>
                <c:pt idx="11">
                  <c:v>22.799311655855711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089408"/>
        <c:axId val="-1393096480"/>
      </c:scatterChart>
      <c:valAx>
        <c:axId val="-139308940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096480"/>
        <c:crosses val="autoZero"/>
        <c:crossBetween val="midCat"/>
      </c:valAx>
      <c:valAx>
        <c:axId val="-139309648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</a:t>
                </a:r>
                <a:r>
                  <a:rPr lang="en-US" baseline="0"/>
                  <a:t> </a:t>
                </a:r>
                <a:r>
                  <a:rPr lang="en-US"/>
                  <a:t>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0894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FUNDACION!$C$313:$N$313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FUNDACION!$C$314:$N$314</c:f>
              <c:numCache>
                <c:formatCode>General</c:formatCode>
                <c:ptCount val="12"/>
                <c:pt idx="0">
                  <c:v>1.1326612903225806</c:v>
                </c:pt>
                <c:pt idx="1">
                  <c:v>0.96073185483870971</c:v>
                </c:pt>
                <c:pt idx="2">
                  <c:v>0.90132056451612907</c:v>
                </c:pt>
                <c:pt idx="3">
                  <c:v>1.0320040322580646</c:v>
                </c:pt>
                <c:pt idx="4">
                  <c:v>1.6423588709677419</c:v>
                </c:pt>
                <c:pt idx="5">
                  <c:v>1.7545564516129035</c:v>
                </c:pt>
                <c:pt idx="6">
                  <c:v>1.5162701612903227</c:v>
                </c:pt>
                <c:pt idx="7">
                  <c:v>1.6124395161290324</c:v>
                </c:pt>
                <c:pt idx="8">
                  <c:v>2.0890120967741939</c:v>
                </c:pt>
                <c:pt idx="9">
                  <c:v>2.4630040322580649</c:v>
                </c:pt>
                <c:pt idx="10">
                  <c:v>2.4234677419354838</c:v>
                </c:pt>
                <c:pt idx="11">
                  <c:v>1.7673790322580645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FUNDACION!$C$316:$N$316</c:f>
              <c:numCache>
                <c:formatCode>General</c:formatCode>
                <c:ptCount val="12"/>
                <c:pt idx="0">
                  <c:v>1.136991962839192</c:v>
                </c:pt>
                <c:pt idx="1">
                  <c:v>0.96440516395162035</c:v>
                </c:pt>
                <c:pt idx="2">
                  <c:v>0.90476671759892324</c:v>
                </c:pt>
                <c:pt idx="3">
                  <c:v>1.0359498468963129</c:v>
                </c:pt>
                <c:pt idx="4">
                  <c:v>1.6486383461168286</c:v>
                </c:pt>
                <c:pt idx="5">
                  <c:v>1.7612649084735412</c:v>
                </c:pt>
                <c:pt idx="6">
                  <c:v>1.5220675427064279</c:v>
                </c:pt>
                <c:pt idx="7">
                  <c:v>1.6186045961550386</c:v>
                </c:pt>
                <c:pt idx="8">
                  <c:v>2.0969993276892649</c:v>
                </c:pt>
                <c:pt idx="9">
                  <c:v>2.4724212022116396</c:v>
                </c:pt>
                <c:pt idx="10">
                  <c:v>2.4327337469049883</c:v>
                </c:pt>
                <c:pt idx="11">
                  <c:v>1.7741365156000224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FUNDACION!$C$318:$N$318</c:f>
              <c:numCache>
                <c:formatCode>General</c:formatCode>
                <c:ptCount val="12"/>
                <c:pt idx="0">
                  <c:v>1.1283796920617615</c:v>
                </c:pt>
                <c:pt idx="1">
                  <c:v>0.9571001708799336</c:v>
                </c:pt>
                <c:pt idx="2">
                  <c:v>0.89791346250386395</c:v>
                </c:pt>
                <c:pt idx="3">
                  <c:v>1.0281029307483482</c:v>
                </c:pt>
                <c:pt idx="4">
                  <c:v>1.636150553489554</c:v>
                </c:pt>
                <c:pt idx="5">
                  <c:v>1.747924013552276</c:v>
                </c:pt>
                <c:pt idx="6">
                  <c:v>1.5105384745619239</c:v>
                </c:pt>
                <c:pt idx="7">
                  <c:v>1.6063442974728284</c:v>
                </c:pt>
                <c:pt idx="8">
                  <c:v>2.0811153754535319</c:v>
                </c:pt>
                <c:pt idx="9">
                  <c:v>2.4536935756626037</c:v>
                </c:pt>
                <c:pt idx="10">
                  <c:v>2.4143067373547877</c:v>
                </c:pt>
                <c:pt idx="11">
                  <c:v>1.7606981232737295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FUNDACION!$C$321:$N$321</c:f>
              <c:numCache>
                <c:formatCode>General</c:formatCode>
                <c:ptCount val="12"/>
                <c:pt idx="0">
                  <c:v>0.3818185511995178</c:v>
                </c:pt>
                <c:pt idx="1">
                  <c:v>0.32386137677687404</c:v>
                </c:pt>
                <c:pt idx="2">
                  <c:v>0.30383391314791824</c:v>
                </c:pt>
                <c:pt idx="3">
                  <c:v>0.3478871290080135</c:v>
                </c:pt>
                <c:pt idx="4">
                  <c:v>0.55363689923930082</c:v>
                </c:pt>
                <c:pt idx="5">
                  <c:v>0.59145854817887578</c:v>
                </c:pt>
                <c:pt idx="6">
                  <c:v>0.51113256995482625</c:v>
                </c:pt>
                <c:pt idx="7">
                  <c:v>0.54355112618874757</c:v>
                </c:pt>
                <c:pt idx="8">
                  <c:v>0.70420308263684661</c:v>
                </c:pt>
                <c:pt idx="9">
                  <c:v>0.83027524576876288</c:v>
                </c:pt>
                <c:pt idx="10">
                  <c:v>0.81694761709481745</c:v>
                </c:pt>
                <c:pt idx="11">
                  <c:v>0.59578102234339858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41232"/>
        <c:axId val="-1355949936"/>
      </c:lineChart>
      <c:catAx>
        <c:axId val="-135594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49936"/>
        <c:crosses val="autoZero"/>
        <c:auto val="1"/>
        <c:lblAlgn val="ctr"/>
        <c:lblOffset val="100"/>
        <c:tickMarkSkip val="1"/>
        <c:noMultiLvlLbl val="0"/>
      </c:catAx>
      <c:valAx>
        <c:axId val="-135594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4123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FUNDACION!$C$346:$N$346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FUNDACION!$C$347:$N$347</c:f>
              <c:numCache>
                <c:formatCode>General</c:formatCode>
                <c:ptCount val="12"/>
                <c:pt idx="0">
                  <c:v>107.70967741935485</c:v>
                </c:pt>
                <c:pt idx="1">
                  <c:v>91.36016129032258</c:v>
                </c:pt>
                <c:pt idx="2">
                  <c:v>85.710483870967749</c:v>
                </c:pt>
                <c:pt idx="3">
                  <c:v>98.137741935483874</c:v>
                </c:pt>
                <c:pt idx="4">
                  <c:v>156.17903225806452</c:v>
                </c:pt>
                <c:pt idx="5">
                  <c:v>166.84838709677422</c:v>
                </c:pt>
                <c:pt idx="6">
                  <c:v>144.18870967741935</c:v>
                </c:pt>
                <c:pt idx="7">
                  <c:v>153.33387096774194</c:v>
                </c:pt>
                <c:pt idx="8">
                  <c:v>198.65322580645164</c:v>
                </c:pt>
                <c:pt idx="9">
                  <c:v>234.2177419354839</c:v>
                </c:pt>
                <c:pt idx="10">
                  <c:v>230.45806451612904</c:v>
                </c:pt>
                <c:pt idx="11">
                  <c:v>168.06774193548387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FUNDACION!$C$349:$N$349</c:f>
              <c:numCache>
                <c:formatCode>General</c:formatCode>
                <c:ptCount val="12"/>
                <c:pt idx="0">
                  <c:v>9.6111727850031841</c:v>
                </c:pt>
                <c:pt idx="1">
                  <c:v>8.1522692933927949</c:v>
                </c:pt>
                <c:pt idx="2">
                  <c:v>7.6481360793869682</c:v>
                </c:pt>
                <c:pt idx="3">
                  <c:v>8.7570478073170506</c:v>
                </c:pt>
                <c:pt idx="4">
                  <c:v>13.936200538254615</c:v>
                </c:pt>
                <c:pt idx="5">
                  <c:v>14.88825067261814</c:v>
                </c:pt>
                <c:pt idx="6">
                  <c:v>12.866277530112752</c:v>
                </c:pt>
                <c:pt idx="7">
                  <c:v>13.682320502424343</c:v>
                </c:pt>
                <c:pt idx="8">
                  <c:v>17.726266787435119</c:v>
                </c:pt>
                <c:pt idx="9">
                  <c:v>20.899767235313529</c:v>
                </c:pt>
                <c:pt idx="10">
                  <c:v>20.564282902252096</c:v>
                </c:pt>
                <c:pt idx="11">
                  <c:v>14.997056402259684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FUNDACION!$C$351:$N$351</c:f>
              <c:numCache>
                <c:formatCode>General</c:formatCode>
                <c:ptCount val="12"/>
                <c:pt idx="0">
                  <c:v>15.610614761122186</c:v>
                </c:pt>
                <c:pt idx="1">
                  <c:v>13.2410412563443</c:v>
                </c:pt>
                <c:pt idx="2">
                  <c:v>12.422220331138268</c:v>
                </c:pt>
                <c:pt idx="3">
                  <c:v>14.223331826690384</c:v>
                </c:pt>
                <c:pt idx="4">
                  <c:v>22.635391403627168</c:v>
                </c:pt>
                <c:pt idx="5">
                  <c:v>24.181725884681729</c:v>
                </c:pt>
                <c:pt idx="6">
                  <c:v>20.897605986823002</c:v>
                </c:pt>
                <c:pt idx="7">
                  <c:v>22.223035542012621</c:v>
                </c:pt>
                <c:pt idx="8">
                  <c:v>28.79127533773007</c:v>
                </c:pt>
                <c:pt idx="9">
                  <c:v>33.945723607911923</c:v>
                </c:pt>
                <c:pt idx="10">
                  <c:v>33.400824790778415</c:v>
                </c:pt>
                <c:pt idx="11">
                  <c:v>24.358449825373675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FUNDACION!$C$354:$N$354</c:f>
              <c:numCache>
                <c:formatCode>General</c:formatCode>
                <c:ptCount val="12"/>
                <c:pt idx="0">
                  <c:v>17.507807017348206</c:v>
                </c:pt>
                <c:pt idx="1">
                  <c:v>14.850254046507331</c:v>
                </c:pt>
                <c:pt idx="2">
                  <c:v>13.931920018050201</c:v>
                </c:pt>
                <c:pt idx="3">
                  <c:v>15.95192454467443</c:v>
                </c:pt>
                <c:pt idx="4">
                  <c:v>25.386320175154896</c:v>
                </c:pt>
                <c:pt idx="5">
                  <c:v>27.120584077816751</c:v>
                </c:pt>
                <c:pt idx="6">
                  <c:v>23.437337884544437</c:v>
                </c:pt>
                <c:pt idx="7">
                  <c:v>24.923849801111739</c:v>
                </c:pt>
                <c:pt idx="8">
                  <c:v>32.290342187656364</c:v>
                </c:pt>
                <c:pt idx="9">
                  <c:v>38.071221863195866</c:v>
                </c:pt>
                <c:pt idx="10">
                  <c:v>37.46010029749597</c:v>
                </c:pt>
                <c:pt idx="11">
                  <c:v>27.318785666692389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40688"/>
        <c:axId val="-1355948304"/>
      </c:lineChart>
      <c:catAx>
        <c:axId val="-135594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48304"/>
        <c:crosses val="autoZero"/>
        <c:auto val="1"/>
        <c:lblAlgn val="ctr"/>
        <c:lblOffset val="100"/>
        <c:tickMarkSkip val="1"/>
        <c:noMultiLvlLbl val="0"/>
      </c:catAx>
      <c:valAx>
        <c:axId val="-135594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4068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FUNDACION!$C$379:$N$379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FUNDACION!$C$380:$N$380</c:f>
              <c:numCache>
                <c:formatCode>General</c:formatCode>
                <c:ptCount val="12"/>
                <c:pt idx="0">
                  <c:v>2750.8495967741933</c:v>
                </c:pt>
                <c:pt idx="1">
                  <c:v>2333.2913891129028</c:v>
                </c:pt>
                <c:pt idx="2">
                  <c:v>2189.0015423387099</c:v>
                </c:pt>
                <c:pt idx="3">
                  <c:v>2506.3873024193545</c:v>
                </c:pt>
                <c:pt idx="4">
                  <c:v>3988.7319153225803</c:v>
                </c:pt>
                <c:pt idx="5">
                  <c:v>4261.2217338709679</c:v>
                </c:pt>
                <c:pt idx="6">
                  <c:v>3682.505262096774</c:v>
                </c:pt>
                <c:pt idx="7">
                  <c:v>3916.0679637096773</c:v>
                </c:pt>
                <c:pt idx="8">
                  <c:v>5073.5009072580642</c:v>
                </c:pt>
                <c:pt idx="9">
                  <c:v>5981.8003024193549</c:v>
                </c:pt>
                <c:pt idx="10">
                  <c:v>5885.7800806451605</c:v>
                </c:pt>
                <c:pt idx="11">
                  <c:v>4292.3634274193546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FUNDACION!$C$382:$N$382</c:f>
              <c:numCache>
                <c:formatCode>General</c:formatCode>
                <c:ptCount val="12"/>
                <c:pt idx="0">
                  <c:v>-30.674341632349908</c:v>
                </c:pt>
                <c:pt idx="1">
                  <c:v>-26.01820807702434</c:v>
                </c:pt>
                <c:pt idx="2">
                  <c:v>-24.40925204423316</c:v>
                </c:pt>
                <c:pt idx="3">
                  <c:v>-27.948376555210885</c:v>
                </c:pt>
                <c:pt idx="4">
                  <c:v>-44.477795366907365</c:v>
                </c:pt>
                <c:pt idx="5">
                  <c:v>-47.516291471998635</c:v>
                </c:pt>
                <c:pt idx="6">
                  <c:v>-41.063104505947656</c:v>
                </c:pt>
                <c:pt idx="7">
                  <c:v>-43.667529738883026</c:v>
                </c:pt>
                <c:pt idx="8">
                  <c:v>-56.573903670984976</c:v>
                </c:pt>
                <c:pt idx="9">
                  <c:v>-66.702224021289183</c:v>
                </c:pt>
                <c:pt idx="10">
                  <c:v>-65.631515869971309</c:v>
                </c:pt>
                <c:pt idx="11">
                  <c:v>-47.863548169723344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FUNDACION!$C$384:$N$384</c:f>
              <c:numCache>
                <c:formatCode>General</c:formatCode>
                <c:ptCount val="12"/>
                <c:pt idx="0">
                  <c:v>16.609595703371976</c:v>
                </c:pt>
                <c:pt idx="1">
                  <c:v>14.088384431039382</c:v>
                </c:pt>
                <c:pt idx="2">
                  <c:v>13.217164128107795</c:v>
                </c:pt>
                <c:pt idx="3">
                  <c:v>15.133535405959108</c:v>
                </c:pt>
                <c:pt idx="4">
                  <c:v>24.083913769889367</c:v>
                </c:pt>
                <c:pt idx="5">
                  <c:v>25.729203910317725</c:v>
                </c:pt>
                <c:pt idx="6">
                  <c:v>22.234921040646071</c:v>
                </c:pt>
                <c:pt idx="7">
                  <c:v>23.645169732441804</c:v>
                </c:pt>
                <c:pt idx="8">
                  <c:v>30.633735471785108</c:v>
                </c:pt>
                <c:pt idx="9">
                  <c:v>36.118035939879633</c:v>
                </c:pt>
                <c:pt idx="10">
                  <c:v>35.538267033252495</c:v>
                </c:pt>
                <c:pt idx="11">
                  <c:v>25.91723706922382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FUNDACION!$C$387:$N$387</c:f>
              <c:numCache>
                <c:formatCode>General</c:formatCode>
                <c:ptCount val="12"/>
                <c:pt idx="0">
                  <c:v>4552.5590332459069</c:v>
                </c:pt>
                <c:pt idx="1">
                  <c:v>3861.5149309352782</c:v>
                </c:pt>
                <c:pt idx="2">
                  <c:v>3622.7203250404932</c:v>
                </c:pt>
                <c:pt idx="3">
                  <c:v>4147.9825606687709</c:v>
                </c:pt>
                <c:pt idx="4">
                  <c:v>6601.210598206565</c:v>
                </c:pt>
                <c:pt idx="5">
                  <c:v>7052.1716345186605</c:v>
                </c:pt>
                <c:pt idx="6">
                  <c:v>6094.4162907320206</c:v>
                </c:pt>
                <c:pt idx="7">
                  <c:v>6480.9543218566732</c:v>
                </c:pt>
                <c:pt idx="8">
                  <c:v>8396.4650094299523</c:v>
                </c:pt>
                <c:pt idx="9">
                  <c:v>9899.6684638036004</c:v>
                </c:pt>
                <c:pt idx="10">
                  <c:v>9740.7583843412431</c:v>
                </c:pt>
                <c:pt idx="11">
                  <c:v>7103.7100386686134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57008"/>
        <c:axId val="-1355943408"/>
      </c:lineChart>
      <c:catAx>
        <c:axId val="-135595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43408"/>
        <c:crosses val="autoZero"/>
        <c:auto val="1"/>
        <c:lblAlgn val="ctr"/>
        <c:lblOffset val="100"/>
        <c:tickMarkSkip val="1"/>
        <c:noMultiLvlLbl val="0"/>
      </c:catAx>
      <c:valAx>
        <c:axId val="-135594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570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FUNDACIÓN</a:t>
            </a:r>
            <a:r>
              <a:rPr lang="es-CO" b="1"/>
              <a:t>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FUNDACION!$C$412:$N$412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FUNDACION!$C$413:$N$413</c:f>
              <c:numCache>
                <c:formatCode>General</c:formatCode>
                <c:ptCount val="12"/>
                <c:pt idx="0">
                  <c:v>10.22600806451613</c:v>
                </c:pt>
                <c:pt idx="1">
                  <c:v>8.6737772177419359</c:v>
                </c:pt>
                <c:pt idx="2">
                  <c:v>8.1373941532258076</c:v>
                </c:pt>
                <c:pt idx="3">
                  <c:v>9.3172439516129035</c:v>
                </c:pt>
                <c:pt idx="4">
                  <c:v>14.827711693548386</c:v>
                </c:pt>
                <c:pt idx="5">
                  <c:v>15.840665322580646</c:v>
                </c:pt>
                <c:pt idx="6">
                  <c:v>13.689344758064516</c:v>
                </c:pt>
                <c:pt idx="7">
                  <c:v>14.557590725806451</c:v>
                </c:pt>
                <c:pt idx="8">
                  <c:v>18.860231854838709</c:v>
                </c:pt>
                <c:pt idx="9">
                  <c:v>22.236743951612905</c:v>
                </c:pt>
                <c:pt idx="10">
                  <c:v>21.879798387096773</c:v>
                </c:pt>
                <c:pt idx="11">
                  <c:v>15.956431451612902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FUNDACION!$C$415:$N$415</c:f>
              <c:numCache>
                <c:formatCode>General</c:formatCode>
                <c:ptCount val="12"/>
                <c:pt idx="0">
                  <c:v>15.293656776450517</c:v>
                </c:pt>
                <c:pt idx="1">
                  <c:v>12.972195101610057</c:v>
                </c:pt>
                <c:pt idx="2">
                  <c:v>12.169999519750954</c:v>
                </c:pt>
                <c:pt idx="3">
                  <c:v>13.93454124027916</c:v>
                </c:pt>
                <c:pt idx="4">
                  <c:v>22.175802325853248</c:v>
                </c:pt>
                <c:pt idx="5">
                  <c:v>23.690740025407312</c:v>
                </c:pt>
                <c:pt idx="6">
                  <c:v>20.473300911116304</c:v>
                </c:pt>
                <c:pt idx="7">
                  <c:v>21.771818939305501</c:v>
                </c:pt>
                <c:pt idx="8">
                  <c:v>28.206697167887512</c:v>
                </c:pt>
                <c:pt idx="9">
                  <c:v>33.256489499734379</c:v>
                </c:pt>
                <c:pt idx="10">
                  <c:v>32.722654310367709</c:v>
                </c:pt>
                <c:pt idx="11">
                  <c:v>23.863875762499202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FUNDACION!$C$417:$N$417</c:f>
              <c:numCache>
                <c:formatCode>General</c:formatCode>
                <c:ptCount val="12"/>
                <c:pt idx="0">
                  <c:v>8.1348869625905156</c:v>
                </c:pt>
                <c:pt idx="1">
                  <c:v>6.9000725170425783</c:v>
                </c:pt>
                <c:pt idx="2">
                  <c:v>6.4733746725897179</c:v>
                </c:pt>
                <c:pt idx="3">
                  <c:v>7.4119564419527544</c:v>
                </c:pt>
                <c:pt idx="4">
                  <c:v>11.795586095756248</c:v>
                </c:pt>
                <c:pt idx="5">
                  <c:v>12.601400370352479</c:v>
                </c:pt>
                <c:pt idx="6">
                  <c:v>10.89000433954334</c:v>
                </c:pt>
                <c:pt idx="7">
                  <c:v>11.580702289197253</c:v>
                </c:pt>
                <c:pt idx="8">
                  <c:v>15.003494350815528</c:v>
                </c:pt>
                <c:pt idx="9">
                  <c:v>17.68954193280296</c:v>
                </c:pt>
                <c:pt idx="10">
                  <c:v>17.405588331278576</c:v>
                </c:pt>
                <c:pt idx="11">
                  <c:v>12.693493430306333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FUNDACION!$C$420:$N$420</c:f>
              <c:numCache>
                <c:formatCode>General</c:formatCode>
                <c:ptCount val="12"/>
                <c:pt idx="0">
                  <c:v>11.687253911048407</c:v>
                </c:pt>
                <c:pt idx="1">
                  <c:v>9.9132169730411537</c:v>
                </c:pt>
                <c:pt idx="2">
                  <c:v>9.300187428272956</c:v>
                </c:pt>
                <c:pt idx="3">
                  <c:v>10.648631912538256</c:v>
                </c:pt>
                <c:pt idx="4">
                  <c:v>16.946518171020191</c:v>
                </c:pt>
                <c:pt idx="5">
                  <c:v>18.104217850888197</c:v>
                </c:pt>
                <c:pt idx="6">
                  <c:v>15.645484245073293</c:v>
                </c:pt>
                <c:pt idx="7">
                  <c:v>16.637798256388724</c:v>
                </c:pt>
                <c:pt idx="8">
                  <c:v>21.555265468018526</c:v>
                </c:pt>
                <c:pt idx="9">
                  <c:v>25.414264400911868</c:v>
                </c:pt>
                <c:pt idx="10">
                  <c:v>25.006313085148857</c:v>
                </c:pt>
                <c:pt idx="11">
                  <c:v>18.236526385730251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56464"/>
        <c:axId val="-1355940144"/>
      </c:lineChart>
      <c:catAx>
        <c:axId val="-135595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40144"/>
        <c:crosses val="autoZero"/>
        <c:auto val="1"/>
        <c:lblAlgn val="ctr"/>
        <c:lblOffset val="100"/>
        <c:tickMarkSkip val="1"/>
        <c:noMultiLvlLbl val="0"/>
      </c:catAx>
      <c:valAx>
        <c:axId val="-135594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5646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FUNDACION!$C$445:$N$445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FUNDACION!$C$446:$N$446</c:f>
              <c:numCache>
                <c:formatCode>General</c:formatCode>
                <c:ptCount val="12"/>
                <c:pt idx="0">
                  <c:v>7.533266129032258</c:v>
                </c:pt>
                <c:pt idx="1">
                  <c:v>6.3897731854838709</c:v>
                </c:pt>
                <c:pt idx="2">
                  <c:v>5.9946320564516133</c:v>
                </c:pt>
                <c:pt idx="3">
                  <c:v>6.863800403225806</c:v>
                </c:pt>
                <c:pt idx="4">
                  <c:v>10.923235887096773</c:v>
                </c:pt>
                <c:pt idx="5">
                  <c:v>11.669455645161293</c:v>
                </c:pt>
                <c:pt idx="6">
                  <c:v>10.084627016129032</c:v>
                </c:pt>
                <c:pt idx="7">
                  <c:v>10.724243951612904</c:v>
                </c:pt>
                <c:pt idx="8">
                  <c:v>13.89390120967742</c:v>
                </c:pt>
                <c:pt idx="9">
                  <c:v>16.381300403225808</c:v>
                </c:pt>
                <c:pt idx="10">
                  <c:v>16.118346774193547</c:v>
                </c:pt>
                <c:pt idx="11">
                  <c:v>11.754737903225806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FUNDACION!$C$448:$N$448</c:f>
              <c:numCache>
                <c:formatCode>General</c:formatCode>
                <c:ptCount val="12"/>
                <c:pt idx="0">
                  <c:v>9.1236455707509592</c:v>
                </c:pt>
                <c:pt idx="1">
                  <c:v>7.7387450308133836</c:v>
                </c:pt>
                <c:pt idx="2">
                  <c:v>7.2601839989890893</c:v>
                </c:pt>
                <c:pt idx="3">
                  <c:v>8.3128461247464873</c:v>
                </c:pt>
                <c:pt idx="4">
                  <c:v>13.22928607758889</c:v>
                </c:pt>
                <c:pt idx="5">
                  <c:v>14.133043421861393</c:v>
                </c:pt>
                <c:pt idx="6">
                  <c:v>12.213634966882651</c:v>
                </c:pt>
                <c:pt idx="7">
                  <c:v>12.988284119116223</c:v>
                </c:pt>
                <c:pt idx="8">
                  <c:v>16.827101029073702</c:v>
                </c:pt>
                <c:pt idx="9">
                  <c:v>19.839625509982039</c:v>
                </c:pt>
                <c:pt idx="10">
                  <c:v>19.521158636286014</c:v>
                </c:pt>
                <c:pt idx="11">
                  <c:v>14.236329975492533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FUNDACION!$C$450:$N$450</c:f>
              <c:numCache>
                <c:formatCode>General</c:formatCode>
                <c:ptCount val="12"/>
                <c:pt idx="0">
                  <c:v>6.5493317711833212</c:v>
                </c:pt>
                <c:pt idx="1">
                  <c:v>5.5551926372367211</c:v>
                </c:pt>
                <c:pt idx="2">
                  <c:v>5.2116616499935207</c:v>
                </c:pt>
                <c:pt idx="3">
                  <c:v>5.9673062496309921</c:v>
                </c:pt>
                <c:pt idx="4">
                  <c:v>9.4965310682158162</c:v>
                </c:pt>
                <c:pt idx="5">
                  <c:v>10.145285630455675</c:v>
                </c:pt>
                <c:pt idx="6">
                  <c:v>8.7674545125557852</c:v>
                </c:pt>
                <c:pt idx="7">
                  <c:v>9.3235298516185203</c:v>
                </c:pt>
                <c:pt idx="8">
                  <c:v>12.079192087418297</c:v>
                </c:pt>
                <c:pt idx="9">
                  <c:v>14.241707294884488</c:v>
                </c:pt>
                <c:pt idx="10">
                  <c:v>14.013098544380918</c:v>
                </c:pt>
                <c:pt idx="11">
                  <c:v>10.219429008997372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FUNDACION!$C$453:$N$453</c:f>
              <c:numCache>
                <c:formatCode>General</c:formatCode>
                <c:ptCount val="12"/>
                <c:pt idx="0">
                  <c:v>6.8451565207789429</c:v>
                </c:pt>
                <c:pt idx="1">
                  <c:v>5.8061134224833468</c:v>
                </c:pt>
                <c:pt idx="2">
                  <c:v>5.4470655898839988</c:v>
                </c:pt>
                <c:pt idx="3">
                  <c:v>6.2368416677059466</c:v>
                </c:pt>
                <c:pt idx="4">
                  <c:v>9.9254769551294668</c:v>
                </c:pt>
                <c:pt idx="5">
                  <c:v>10.603534912376439</c:v>
                </c:pt>
                <c:pt idx="6">
                  <c:v>9.1634689650804901</c:v>
                </c:pt>
                <c:pt idx="7">
                  <c:v>9.744661499863609</c:v>
                </c:pt>
                <c:pt idx="8">
                  <c:v>12.624793394455505</c:v>
                </c:pt>
                <c:pt idx="9">
                  <c:v>14.884986585278741</c:v>
                </c:pt>
                <c:pt idx="10">
                  <c:v>14.646051876534569</c:v>
                </c:pt>
                <c:pt idx="11">
                  <c:v>10.681027250347521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39056"/>
        <c:axId val="-1355934160"/>
      </c:lineChart>
      <c:catAx>
        <c:axId val="-1355939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34160"/>
        <c:crosses val="autoZero"/>
        <c:auto val="1"/>
        <c:lblAlgn val="ctr"/>
        <c:lblOffset val="100"/>
        <c:tickMarkSkip val="1"/>
        <c:noMultiLvlLbl val="0"/>
      </c:catAx>
      <c:valAx>
        <c:axId val="-135593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390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FUNDACIÓN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FUNDACION!$C$115:$N$115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FUNDACION!$C$116:$N$116</c:f>
              <c:numCache>
                <c:formatCode>General</c:formatCode>
                <c:ptCount val="12"/>
                <c:pt idx="0">
                  <c:v>4.54133064516129</c:v>
                </c:pt>
                <c:pt idx="1">
                  <c:v>3.8519909274193544</c:v>
                </c:pt>
                <c:pt idx="2">
                  <c:v>3.6137852822580645</c:v>
                </c:pt>
                <c:pt idx="3">
                  <c:v>4.1377520161290322</c:v>
                </c:pt>
                <c:pt idx="4">
                  <c:v>6.5849294354838701</c:v>
                </c:pt>
                <c:pt idx="5">
                  <c:v>7.034778225806452</c:v>
                </c:pt>
                <c:pt idx="6">
                  <c:v>6.079385080645161</c:v>
                </c:pt>
                <c:pt idx="7">
                  <c:v>6.464969758064516</c:v>
                </c:pt>
                <c:pt idx="8">
                  <c:v>8.3757560483870961</c:v>
                </c:pt>
                <c:pt idx="9">
                  <c:v>9.875252016129032</c:v>
                </c:pt>
                <c:pt idx="10">
                  <c:v>9.716733870967742</c:v>
                </c:pt>
                <c:pt idx="11">
                  <c:v>7.0861895161290311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FUNDACION!$C$118:$N$118</c:f>
              <c:numCache>
                <c:formatCode>General</c:formatCode>
                <c:ptCount val="12"/>
                <c:pt idx="0">
                  <c:v>4.8412218984751343</c:v>
                </c:pt>
                <c:pt idx="1">
                  <c:v>4.1063609518103705</c:v>
                </c:pt>
                <c:pt idx="2">
                  <c:v>3.8524251616639398</c:v>
                </c:pt>
                <c:pt idx="3">
                  <c:v>4.4109925561766836</c:v>
                </c:pt>
                <c:pt idx="4">
                  <c:v>7.0197717527889445</c:v>
                </c:pt>
                <c:pt idx="5">
                  <c:v>7.4993267521661995</c:v>
                </c:pt>
                <c:pt idx="6">
                  <c:v>6.480843277298316</c:v>
                </c:pt>
                <c:pt idx="7">
                  <c:v>6.891890419621677</c:v>
                </c:pt>
                <c:pt idx="8">
                  <c:v>8.9288573693574413</c:v>
                </c:pt>
                <c:pt idx="9">
                  <c:v>10.527374033948288</c:v>
                </c:pt>
                <c:pt idx="10">
                  <c:v>10.358387986548683</c:v>
                </c:pt>
                <c:pt idx="11">
                  <c:v>7.5541330378093132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FUNDACION!$C$120:$N$120</c:f>
              <c:numCache>
                <c:formatCode>General</c:formatCode>
                <c:ptCount val="12"/>
                <c:pt idx="0">
                  <c:v>4.2905632400181979</c:v>
                </c:pt>
                <c:pt idx="1">
                  <c:v>3.6392881217927942</c:v>
                </c:pt>
                <c:pt idx="2">
                  <c:v>3.4142359367503303</c:v>
                </c:pt>
                <c:pt idx="3">
                  <c:v>3.9092697898203541</c:v>
                </c:pt>
                <c:pt idx="4">
                  <c:v>6.2213166980263868</c:v>
                </c:pt>
                <c:pt idx="5">
                  <c:v>6.646325320858379</c:v>
                </c:pt>
                <c:pt idx="6">
                  <c:v>5.7436879599866248</c:v>
                </c:pt>
                <c:pt idx="7">
                  <c:v>6.107981065271189</c:v>
                </c:pt>
                <c:pt idx="8">
                  <c:v>7.9132557870146956</c:v>
                </c:pt>
                <c:pt idx="9">
                  <c:v>9.3299511964546671</c:v>
                </c:pt>
                <c:pt idx="10">
                  <c:v>9.1801862531710121</c:v>
                </c:pt>
                <c:pt idx="11">
                  <c:v>6.6948977348963199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FUNDACION!$C$125:$N$125</c:f>
              <c:numCache>
                <c:formatCode>General</c:formatCode>
                <c:ptCount val="12"/>
                <c:pt idx="0">
                  <c:v>0.8335614835846632</c:v>
                </c:pt>
                <c:pt idx="1">
                  <c:v>0.70703314140657614</c:v>
                </c:pt>
                <c:pt idx="2">
                  <c:v>0.66331048245628632</c:v>
                </c:pt>
                <c:pt idx="3">
                  <c:v>0.75948460457176192</c:v>
                </c:pt>
                <c:pt idx="4">
                  <c:v>1.2086641511977616</c:v>
                </c:pt>
                <c:pt idx="5">
                  <c:v>1.2912339207981294</c:v>
                </c:pt>
                <c:pt idx="6">
                  <c:v>1.1158714577421105</c:v>
                </c:pt>
                <c:pt idx="7">
                  <c:v>1.186645545970997</c:v>
                </c:pt>
                <c:pt idx="8">
                  <c:v>1.5373704720830346</c:v>
                </c:pt>
                <c:pt idx="9">
                  <c:v>1.8126030374175932</c:v>
                </c:pt>
                <c:pt idx="10">
                  <c:v>1.7835070233679398</c:v>
                </c:pt>
                <c:pt idx="11">
                  <c:v>1.3006704658953141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37424"/>
        <c:axId val="-1355936880"/>
      </c:lineChart>
      <c:catAx>
        <c:axId val="-1355937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36880"/>
        <c:crosses val="autoZero"/>
        <c:auto val="1"/>
        <c:lblAlgn val="ctr"/>
        <c:lblOffset val="100"/>
        <c:tickMarkSkip val="1"/>
        <c:noMultiLvlLbl val="0"/>
      </c:catAx>
      <c:valAx>
        <c:axId val="-135593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374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HDA</a:t>
            </a:r>
            <a:r>
              <a:rPr lang="es-CO" b="1"/>
              <a:t>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FUNDACION!$C$148:$N$148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FUNDACION!$C$149:$N$149</c:f>
              <c:numCache>
                <c:formatCode>General</c:formatCode>
                <c:ptCount val="12"/>
                <c:pt idx="0">
                  <c:v>1747.5254032258065</c:v>
                </c:pt>
                <c:pt idx="1">
                  <c:v>1482.2642358870969</c:v>
                </c:pt>
                <c:pt idx="2">
                  <c:v>1390.6015826612904</c:v>
                </c:pt>
                <c:pt idx="3">
                  <c:v>1592.2264475806453</c:v>
                </c:pt>
                <c:pt idx="4">
                  <c:v>2533.9118346774194</c:v>
                </c:pt>
                <c:pt idx="5">
                  <c:v>2707.0157661290327</c:v>
                </c:pt>
                <c:pt idx="6">
                  <c:v>2339.3759879032259</c:v>
                </c:pt>
                <c:pt idx="7">
                  <c:v>2487.7507862903226</c:v>
                </c:pt>
                <c:pt idx="8">
                  <c:v>3223.0303427419358</c:v>
                </c:pt>
                <c:pt idx="9">
                  <c:v>3800.0434475806455</c:v>
                </c:pt>
                <c:pt idx="10">
                  <c:v>3739.0449193548388</c:v>
                </c:pt>
                <c:pt idx="11">
                  <c:v>2726.7990725806453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FUNDACION!$C$151:$N$151</c:f>
              <c:numCache>
                <c:formatCode>General</c:formatCode>
                <c:ptCount val="12"/>
                <c:pt idx="0">
                  <c:v>145.49305214607185</c:v>
                </c:pt>
                <c:pt idx="1">
                  <c:v>123.40830489106905</c:v>
                </c:pt>
                <c:pt idx="2">
                  <c:v>115.77678253321849</c:v>
                </c:pt>
                <c:pt idx="3">
                  <c:v>132.56338656856244</c:v>
                </c:pt>
                <c:pt idx="4">
                  <c:v>210.96492561180415</c:v>
                </c:pt>
                <c:pt idx="5">
                  <c:v>225.37697323004716</c:v>
                </c:pt>
                <c:pt idx="6">
                  <c:v>194.76852924082635</c:v>
                </c:pt>
                <c:pt idx="7">
                  <c:v>207.12171291360605</c:v>
                </c:pt>
                <c:pt idx="8">
                  <c:v>268.33860089204762</c:v>
                </c:pt>
                <c:pt idx="9">
                  <c:v>316.37875961952415</c:v>
                </c:pt>
                <c:pt idx="10">
                  <c:v>311.30022855404803</c:v>
                </c:pt>
                <c:pt idx="11">
                  <c:v>227.02406438641773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FUNDACION!$C$153:$N$153</c:f>
              <c:numCache>
                <c:formatCode>General</c:formatCode>
                <c:ptCount val="12"/>
                <c:pt idx="0">
                  <c:v>16.586145219282244</c:v>
                </c:pt>
                <c:pt idx="1">
                  <c:v>14.068493553449686</c:v>
                </c:pt>
                <c:pt idx="2">
                  <c:v>13.198503294777902</c:v>
                </c:pt>
                <c:pt idx="3">
                  <c:v>15.112168917719616</c:v>
                </c:pt>
                <c:pt idx="4">
                  <c:v>24.049910567959255</c:v>
                </c:pt>
                <c:pt idx="5">
                  <c:v>25.692877783076842</c:v>
                </c:pt>
                <c:pt idx="6">
                  <c:v>22.20352836430331</c:v>
                </c:pt>
                <c:pt idx="7">
                  <c:v>23.611785977261235</c:v>
                </c:pt>
                <c:pt idx="8">
                  <c:v>30.590484814808296</c:v>
                </c:pt>
                <c:pt idx="9">
                  <c:v>36.067042198533564</c:v>
                </c:pt>
                <c:pt idx="10">
                  <c:v>35.488091846539746</c:v>
                </c:pt>
                <c:pt idx="11">
                  <c:v>25.880645464804559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FUNDACION!$C$158:$N$158</c:f>
              <c:numCache>
                <c:formatCode>General</c:formatCode>
                <c:ptCount val="12"/>
                <c:pt idx="0">
                  <c:v>1935.3782242540947</c:v>
                </c:pt>
                <c:pt idx="1">
                  <c:v>1641.6024164404307</c:v>
                </c:pt>
                <c:pt idx="2">
                  <c:v>1540.0863510927632</c:v>
                </c:pt>
                <c:pt idx="3">
                  <c:v>1763.3851782873628</c:v>
                </c:pt>
                <c:pt idx="4">
                  <c:v>2806.2984251684375</c:v>
                </c:pt>
                <c:pt idx="5">
                  <c:v>2998.0104190804</c:v>
                </c:pt>
                <c:pt idx="6">
                  <c:v>2590.8506605816606</c:v>
                </c:pt>
                <c:pt idx="7">
                  <c:v>2755.1752267919142</c:v>
                </c:pt>
                <c:pt idx="8">
                  <c:v>3569.494743789392</c:v>
                </c:pt>
                <c:pt idx="9">
                  <c:v>4208.5347234959327</c:v>
                </c:pt>
                <c:pt idx="10">
                  <c:v>4140.9790684983836</c:v>
                </c:pt>
                <c:pt idx="11">
                  <c:v>3019.9203612417668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35792"/>
        <c:axId val="-1355935248"/>
      </c:lineChart>
      <c:catAx>
        <c:axId val="-135593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35248"/>
        <c:crosses val="autoZero"/>
        <c:auto val="1"/>
        <c:lblAlgn val="ctr"/>
        <c:lblOffset val="100"/>
        <c:tickMarkSkip val="1"/>
        <c:noMultiLvlLbl val="0"/>
      </c:catAx>
      <c:valAx>
        <c:axId val="-135593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357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FUNDACIÓN</a:t>
            </a:r>
            <a:r>
              <a:rPr lang="es-CO" b="1"/>
              <a:t>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FUNDACION!$C$181:$N$181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FUNDACION!$C$182:$N$182</c:f>
              <c:numCache>
                <c:formatCode>General</c:formatCode>
                <c:ptCount val="12"/>
                <c:pt idx="0">
                  <c:v>2636.8675403225802</c:v>
                </c:pt>
                <c:pt idx="1">
                  <c:v>2236.6109485887096</c:v>
                </c:pt>
                <c:pt idx="2">
                  <c:v>2098.299783266129</c:v>
                </c:pt>
                <c:pt idx="3">
                  <c:v>2402.5345947580645</c:v>
                </c:pt>
                <c:pt idx="4">
                  <c:v>3823.4579334677414</c:v>
                </c:pt>
                <c:pt idx="5">
                  <c:v>4084.6570766129034</c:v>
                </c:pt>
                <c:pt idx="6">
                  <c:v>3529.9198487903222</c:v>
                </c:pt>
                <c:pt idx="7">
                  <c:v>3753.8048286290323</c:v>
                </c:pt>
                <c:pt idx="8">
                  <c:v>4863.2792842741937</c:v>
                </c:pt>
                <c:pt idx="9">
                  <c:v>5733.943094758064</c:v>
                </c:pt>
                <c:pt idx="10">
                  <c:v>5641.9014919354831</c:v>
                </c:pt>
                <c:pt idx="11">
                  <c:v>4114.5084072580639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FUNDACION!$C$184:$N$184</c:f>
              <c:numCache>
                <c:formatCode>General</c:formatCode>
                <c:ptCount val="12"/>
                <c:pt idx="0">
                  <c:v>6.8733329767354405</c:v>
                </c:pt>
                <c:pt idx="1">
                  <c:v>5.8300129050781457</c:v>
                </c:pt>
                <c:pt idx="2">
                  <c:v>5.4694871376191925</c:v>
                </c:pt>
                <c:pt idx="3">
                  <c:v>6.2625141405010263</c:v>
                </c:pt>
                <c:pt idx="4">
                  <c:v>9.9663328162663873</c:v>
                </c:pt>
                <c:pt idx="5">
                  <c:v>10.647181837546787</c:v>
                </c:pt>
                <c:pt idx="6">
                  <c:v>9.2011882018750839</c:v>
                </c:pt>
                <c:pt idx="7">
                  <c:v>9.7847730772582828</c:v>
                </c:pt>
                <c:pt idx="8">
                  <c:v>12.676760348601686</c:v>
                </c:pt>
                <c:pt idx="9">
                  <c:v>14.94625708620301</c:v>
                </c:pt>
                <c:pt idx="10">
                  <c:v>14.706338859656583</c:v>
                </c:pt>
                <c:pt idx="11">
                  <c:v>10.724993154264546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FUNDACION!$C$186:$N$186</c:f>
              <c:numCache>
                <c:formatCode>General</c:formatCode>
                <c:ptCount val="12"/>
                <c:pt idx="0">
                  <c:v>16.607830127734818</c:v>
                </c:pt>
                <c:pt idx="1">
                  <c:v>14.086886856458843</c:v>
                </c:pt>
                <c:pt idx="2">
                  <c:v>13.215759162966339</c:v>
                </c:pt>
                <c:pt idx="3">
                  <c:v>15.131926733364422</c:v>
                </c:pt>
                <c:pt idx="4">
                  <c:v>24.081353685215486</c:v>
                </c:pt>
                <c:pt idx="5">
                  <c:v>25.726468933717523</c:v>
                </c:pt>
                <c:pt idx="6">
                  <c:v>22.23255750118463</c:v>
                </c:pt>
                <c:pt idx="7">
                  <c:v>23.642656285614944</c:v>
                </c:pt>
                <c:pt idx="8">
                  <c:v>30.630479150680728</c:v>
                </c:pt>
                <c:pt idx="9">
                  <c:v>36.114196645687507</c:v>
                </c:pt>
                <c:pt idx="10">
                  <c:v>35.534489367643928</c:v>
                </c:pt>
                <c:pt idx="11">
                  <c:v>25.914482104974894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FUNDACION!$C$191:$N$191</c:f>
              <c:numCache>
                <c:formatCode>General</c:formatCode>
                <c:ptCount val="12"/>
                <c:pt idx="0">
                  <c:v>3671.4300738834263</c:v>
                </c:pt>
                <c:pt idx="1">
                  <c:v>3114.1346975741403</c:v>
                </c:pt>
                <c:pt idx="2">
                  <c:v>2921.5577993591228</c:v>
                </c:pt>
                <c:pt idx="3">
                  <c:v>3345.1577031666161</c:v>
                </c:pt>
                <c:pt idx="4">
                  <c:v>5323.5736071309684</c:v>
                </c:pt>
                <c:pt idx="5">
                  <c:v>5687.253001242063</c:v>
                </c:pt>
                <c:pt idx="6">
                  <c:v>4914.8672404156432</c:v>
                </c:pt>
                <c:pt idx="7">
                  <c:v>5226.5924353680102</c:v>
                </c:pt>
                <c:pt idx="8">
                  <c:v>6771.3639570208479</c:v>
                </c:pt>
                <c:pt idx="9">
                  <c:v>7983.6286040578289</c:v>
                </c:pt>
                <c:pt idx="10">
                  <c:v>7855.4749127996329</c:v>
                </c:pt>
                <c:pt idx="11">
                  <c:v>5728.8163605690443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32528"/>
        <c:axId val="-1356062000"/>
      </c:lineChart>
      <c:catAx>
        <c:axId val="-1355932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62000"/>
        <c:crosses val="autoZero"/>
        <c:auto val="1"/>
        <c:lblAlgn val="ctr"/>
        <c:lblOffset val="100"/>
        <c:tickMarkSkip val="1"/>
        <c:noMultiLvlLbl val="0"/>
      </c:catAx>
      <c:valAx>
        <c:axId val="-135606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3252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FUNDACION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FUNDACION!$C$214:$N$214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FUNDACION!$C$215:$N$215</c:f>
              <c:numCache>
                <c:formatCode>General</c:formatCode>
                <c:ptCount val="12"/>
                <c:pt idx="0">
                  <c:v>5.0649193548387101</c:v>
                </c:pt>
                <c:pt idx="1">
                  <c:v>4.2961028225806448</c:v>
                </c:pt>
                <c:pt idx="2">
                  <c:v>4.0304334677419362</c:v>
                </c:pt>
                <c:pt idx="3">
                  <c:v>4.6148104838709676</c:v>
                </c:pt>
                <c:pt idx="4">
                  <c:v>7.3441330645161287</c:v>
                </c:pt>
                <c:pt idx="5">
                  <c:v>7.8458467741935491</c:v>
                </c:pt>
                <c:pt idx="6">
                  <c:v>6.7803024193548387</c:v>
                </c:pt>
                <c:pt idx="7">
                  <c:v>7.2103427419354844</c:v>
                </c:pt>
                <c:pt idx="8">
                  <c:v>9.3414314516129036</c:v>
                </c:pt>
                <c:pt idx="9">
                  <c:v>11.013810483870969</c:v>
                </c:pt>
                <c:pt idx="10">
                  <c:v>10.837016129032259</c:v>
                </c:pt>
                <c:pt idx="11">
                  <c:v>7.9031854838709679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FUNDACION!$C$217:$N$217</c:f>
              <c:numCache>
                <c:formatCode>General</c:formatCode>
                <c:ptCount val="12"/>
                <c:pt idx="0">
                  <c:v>5.4891717969715295</c:v>
                </c:pt>
                <c:pt idx="1">
                  <c:v>4.6559569459029264</c:v>
                </c:pt>
                <c:pt idx="2">
                  <c:v>4.3680343497598919</c:v>
                </c:pt>
                <c:pt idx="3">
                  <c:v>5.0013604919953805</c:v>
                </c:pt>
                <c:pt idx="4">
                  <c:v>7.9592991056087179</c:v>
                </c:pt>
                <c:pt idx="5">
                  <c:v>8.5030378213464655</c:v>
                </c:pt>
                <c:pt idx="6">
                  <c:v>7.3482403583986793</c:v>
                </c:pt>
                <c:pt idx="7">
                  <c:v>7.8143021147453195</c:v>
                </c:pt>
                <c:pt idx="8">
                  <c:v>10.123897040640887</c:v>
                </c:pt>
                <c:pt idx="9">
                  <c:v>11.936359426433373</c:v>
                </c:pt>
                <c:pt idx="10">
                  <c:v>11.744756259935311</c:v>
                </c:pt>
                <c:pt idx="11">
                  <c:v>8.5651793888593488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FUNDACION!$C$219:$N$219</c:f>
              <c:numCache>
                <c:formatCode>General</c:formatCode>
                <c:ptCount val="12"/>
                <c:pt idx="0">
                  <c:v>4.7249371564560603</c:v>
                </c:pt>
                <c:pt idx="1">
                  <c:v>4.0077273560090978</c:v>
                </c:pt>
                <c:pt idx="2">
                  <c:v>3.7598910296893271</c:v>
                </c:pt>
                <c:pt idx="3">
                  <c:v>4.3050417978351536</c:v>
                </c:pt>
                <c:pt idx="4">
                  <c:v>6.8511588768612866</c:v>
                </c:pt>
                <c:pt idx="5">
                  <c:v>7.3191951046234447</c:v>
                </c:pt>
                <c:pt idx="6">
                  <c:v>6.3251753066142919</c:v>
                </c:pt>
                <c:pt idx="7">
                  <c:v>6.7263492161247118</c:v>
                </c:pt>
                <c:pt idx="8">
                  <c:v>8.7143888121430173</c:v>
                </c:pt>
                <c:pt idx="9">
                  <c:v>10.274509571350206</c:v>
                </c:pt>
                <c:pt idx="10">
                  <c:v>10.109582519662588</c:v>
                </c:pt>
                <c:pt idx="11">
                  <c:v>7.3726849592248334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FUNDACION!$C$224:$N$224</c:f>
              <c:numCache>
                <c:formatCode>General</c:formatCode>
                <c:ptCount val="12"/>
                <c:pt idx="0">
                  <c:v>2.872728285769893</c:v>
                </c:pt>
                <c:pt idx="1">
                  <c:v>2.4366698129582178</c:v>
                </c:pt>
                <c:pt idx="2">
                  <c:v>2.2859870840065142</c:v>
                </c:pt>
                <c:pt idx="3">
                  <c:v>2.617434885279776</c:v>
                </c:pt>
                <c:pt idx="4">
                  <c:v>4.1654560143663453</c:v>
                </c:pt>
                <c:pt idx="5">
                  <c:v>4.4500187219190241</c:v>
                </c:pt>
                <c:pt idx="6">
                  <c:v>3.8456617334976211</c:v>
                </c:pt>
                <c:pt idx="7">
                  <c:v>4.0895726256856308</c:v>
                </c:pt>
                <c:pt idx="8">
                  <c:v>5.2982866025284352</c:v>
                </c:pt>
                <c:pt idx="9">
                  <c:v>6.2468289610373624</c:v>
                </c:pt>
                <c:pt idx="10">
                  <c:v>6.1465544831378471</c:v>
                </c:pt>
                <c:pt idx="11">
                  <c:v>4.482540174210758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60912"/>
        <c:axId val="-1356053840"/>
      </c:lineChart>
      <c:catAx>
        <c:axId val="-135606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3840"/>
        <c:crosses val="autoZero"/>
        <c:auto val="1"/>
        <c:lblAlgn val="ctr"/>
        <c:lblOffset val="100"/>
        <c:tickMarkSkip val="1"/>
        <c:noMultiLvlLbl val="0"/>
      </c:catAx>
      <c:valAx>
        <c:axId val="-135605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6091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FUNDACION!$C$247:$N$247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FUNDACION!$C$248:$N$248</c:f>
              <c:numCache>
                <c:formatCode>General</c:formatCode>
                <c:ptCount val="12"/>
                <c:pt idx="0">
                  <c:v>3.9856854838709679</c:v>
                </c:pt>
                <c:pt idx="1">
                  <c:v>3.3806885080645164</c:v>
                </c:pt>
                <c:pt idx="2">
                  <c:v>3.1716280241935486</c:v>
                </c:pt>
                <c:pt idx="3">
                  <c:v>3.6314858870967743</c:v>
                </c:pt>
                <c:pt idx="4">
                  <c:v>5.7792439516129033</c:v>
                </c:pt>
                <c:pt idx="5">
                  <c:v>6.1740524193548394</c:v>
                </c:pt>
                <c:pt idx="6">
                  <c:v>5.3355544354838713</c:v>
                </c:pt>
                <c:pt idx="7">
                  <c:v>5.6739616935483879</c:v>
                </c:pt>
                <c:pt idx="8">
                  <c:v>7.3509576612903231</c:v>
                </c:pt>
                <c:pt idx="9">
                  <c:v>8.6669858870967751</c:v>
                </c:pt>
                <c:pt idx="10">
                  <c:v>8.5278629032258078</c:v>
                </c:pt>
                <c:pt idx="11">
                  <c:v>6.2191733870967747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FUNDACION!$C$250:$N$250</c:f>
              <c:numCache>
                <c:formatCode>General</c:formatCode>
                <c:ptCount val="12"/>
                <c:pt idx="0">
                  <c:v>4.1847877207492292</c:v>
                </c:pt>
                <c:pt idx="1">
                  <c:v>3.5495685280430487</c:v>
                </c:pt>
                <c:pt idx="2">
                  <c:v>3.3300645683509198</c:v>
                </c:pt>
                <c:pt idx="3">
                  <c:v>3.812894321414722</c:v>
                </c:pt>
                <c:pt idx="4">
                  <c:v>6.0679421950863821</c:v>
                </c:pt>
                <c:pt idx="5">
                  <c:v>6.4824730542172029</c:v>
                </c:pt>
                <c:pt idx="6">
                  <c:v>5.6020884676822229</c:v>
                </c:pt>
                <c:pt idx="7">
                  <c:v>5.9574006326514972</c:v>
                </c:pt>
                <c:pt idx="8">
                  <c:v>7.7181698057214563</c:v>
                </c:pt>
                <c:pt idx="9">
                  <c:v>9.0999393361575223</c:v>
                </c:pt>
                <c:pt idx="10">
                  <c:v>8.9538665572257088</c:v>
                </c:pt>
                <c:pt idx="11">
                  <c:v>6.5298480095464386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FUNDACION!$C$252:$N$252</c:f>
              <c:numCache>
                <c:formatCode>General</c:formatCode>
                <c:ptCount val="12"/>
                <c:pt idx="0">
                  <c:v>3.812334094148722</c:v>
                </c:pt>
                <c:pt idx="1">
                  <c:v>3.233650550989732</c:v>
                </c:pt>
                <c:pt idx="2">
                  <c:v>3.033682838126837</c:v>
                </c:pt>
                <c:pt idx="3">
                  <c:v>3.4735398755932412</c:v>
                </c:pt>
                <c:pt idx="4">
                  <c:v>5.527884436515647</c:v>
                </c:pt>
                <c:pt idx="5">
                  <c:v>5.9055213043322663</c:v>
                </c:pt>
                <c:pt idx="6">
                  <c:v>5.1034925279217322</c:v>
                </c:pt>
                <c:pt idx="7">
                  <c:v>5.4271812717645487</c:v>
                </c:pt>
                <c:pt idx="8">
                  <c:v>7.031238824585615</c:v>
                </c:pt>
                <c:pt idx="9">
                  <c:v>8.2900283839743434</c:v>
                </c:pt>
                <c:pt idx="10">
                  <c:v>8.1569563448389637</c:v>
                </c:pt>
                <c:pt idx="11">
                  <c:v>5.9486798035113075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FUNDACION!$C$257:$N$257</c:f>
              <c:numCache>
                <c:formatCode>General</c:formatCode>
                <c:ptCount val="12"/>
                <c:pt idx="0">
                  <c:v>0.80923451013038727</c:v>
                </c:pt>
                <c:pt idx="1">
                  <c:v>0.6863988189228597</c:v>
                </c:pt>
                <c:pt idx="2">
                  <c:v>0.64395217858017151</c:v>
                </c:pt>
                <c:pt idx="3">
                  <c:v>0.73731951875842272</c:v>
                </c:pt>
                <c:pt idx="4">
                  <c:v>1.1733900396890615</c:v>
                </c:pt>
                <c:pt idx="5">
                  <c:v>1.2535500619189586</c:v>
                </c:pt>
                <c:pt idx="6">
                  <c:v>1.0833054432783205</c:v>
                </c:pt>
                <c:pt idx="7">
                  <c:v>1.1520140337610891</c:v>
                </c:pt>
                <c:pt idx="8">
                  <c:v>1.4925032710423654</c:v>
                </c:pt>
                <c:pt idx="9">
                  <c:v>1.7597033451420216</c:v>
                </c:pt>
                <c:pt idx="10">
                  <c:v>1.7314564801657721</c:v>
                </c:pt>
                <c:pt idx="11">
                  <c:v>1.2627112073166609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58192"/>
        <c:axId val="-1356058736"/>
      </c:lineChart>
      <c:catAx>
        <c:axId val="-1356058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8736"/>
        <c:crosses val="autoZero"/>
        <c:auto val="1"/>
        <c:lblAlgn val="ctr"/>
        <c:lblOffset val="100"/>
        <c:tickMarkSkip val="1"/>
        <c:noMultiLvlLbl val="0"/>
      </c:catAx>
      <c:valAx>
        <c:axId val="-135605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81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</a:t>
            </a:r>
            <a:r>
              <a:rPr lang="en-US" baseline="0"/>
              <a:t> GRACIAS A DIOS A GANADERIA CARIBE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2542771587066642"/>
                  <c:y val="-7.4004926754928577E-2"/>
                </c:manualLayout>
              </c:layout>
              <c:numFmt formatCode="General" sourceLinked="0"/>
            </c:trendlineLbl>
          </c:trendline>
          <c:xVal>
            <c:numRef>
              <c:f>'GRACIAS A DIOS HDA'!$C$427:$N$427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xVal>
          <c:yVal>
            <c:numRef>
              <c:f>'GRACIAS A DIOS HDA'!$C$437:$N$437</c:f>
              <c:numCache>
                <c:formatCode>General</c:formatCode>
                <c:ptCount val="12"/>
                <c:pt idx="0">
                  <c:v>6.4044206882333272</c:v>
                </c:pt>
                <c:pt idx="1">
                  <c:v>4.5255212434203953</c:v>
                </c:pt>
                <c:pt idx="2">
                  <c:v>3.1820071242799655</c:v>
                </c:pt>
                <c:pt idx="3">
                  <c:v>3.0203813655863798</c:v>
                </c:pt>
                <c:pt idx="4">
                  <c:v>6.2074392948255204</c:v>
                </c:pt>
                <c:pt idx="5">
                  <c:v>6.555944837008564</c:v>
                </c:pt>
                <c:pt idx="6">
                  <c:v>4.4699623888694751</c:v>
                </c:pt>
                <c:pt idx="7">
                  <c:v>5.3993105013575917</c:v>
                </c:pt>
                <c:pt idx="8">
                  <c:v>13.657376609607979</c:v>
                </c:pt>
                <c:pt idx="9">
                  <c:v>20.117356152392226</c:v>
                </c:pt>
                <c:pt idx="10">
                  <c:v>28.264304551540771</c:v>
                </c:pt>
                <c:pt idx="11">
                  <c:v>15.844375156930557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3098656"/>
        <c:axId val="-1393091584"/>
      </c:scatterChart>
      <c:valAx>
        <c:axId val="-139309865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3091584"/>
        <c:crosses val="autoZero"/>
        <c:crossBetween val="midCat"/>
      </c:valAx>
      <c:valAx>
        <c:axId val="-139309158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</a:t>
                </a:r>
                <a:r>
                  <a:rPr lang="en-US" baseline="0"/>
                  <a:t> </a:t>
                </a:r>
                <a:r>
                  <a:rPr lang="en-US"/>
                  <a:t>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30986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FUNDACION!$C$280:$N$280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FUNDACION!$C$281:$N$281</c:f>
              <c:numCache>
                <c:formatCode>General</c:formatCode>
                <c:ptCount val="12"/>
                <c:pt idx="0">
                  <c:v>40.1133064516129</c:v>
                </c:pt>
                <c:pt idx="1">
                  <c:v>34.024409274193545</c:v>
                </c:pt>
                <c:pt idx="2">
                  <c:v>31.920352822580647</c:v>
                </c:pt>
                <c:pt idx="3">
                  <c:v>36.54852016129032</c:v>
                </c:pt>
                <c:pt idx="4">
                  <c:v>58.164294354838702</c:v>
                </c:pt>
                <c:pt idx="5">
                  <c:v>62.137782258064519</c:v>
                </c:pt>
                <c:pt idx="6">
                  <c:v>53.69885080645161</c:v>
                </c:pt>
                <c:pt idx="7">
                  <c:v>57.104697580645158</c:v>
                </c:pt>
                <c:pt idx="8">
                  <c:v>73.982560483870969</c:v>
                </c:pt>
                <c:pt idx="9">
                  <c:v>87.227520161290329</c:v>
                </c:pt>
                <c:pt idx="10">
                  <c:v>85.82733870967742</c:v>
                </c:pt>
                <c:pt idx="11">
                  <c:v>62.591895161290317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FUNDACION!$C$283:$N$283</c:f>
              <c:numCache>
                <c:formatCode>General</c:formatCode>
                <c:ptCount val="12"/>
                <c:pt idx="0">
                  <c:v>7.9364342267018504</c:v>
                </c:pt>
                <c:pt idx="1">
                  <c:v>6.7317434087053147</c:v>
                </c:pt>
                <c:pt idx="2">
                  <c:v>6.315454971908502</c:v>
                </c:pt>
                <c:pt idx="3">
                  <c:v>7.2311397888194788</c:v>
                </c:pt>
                <c:pt idx="4">
                  <c:v>11.507829628717683</c:v>
                </c:pt>
                <c:pt idx="5">
                  <c:v>12.293985849287209</c:v>
                </c:pt>
                <c:pt idx="6">
                  <c:v>10.624339780839554</c:v>
                </c:pt>
                <c:pt idx="7">
                  <c:v>11.298187969899145</c:v>
                </c:pt>
                <c:pt idx="8">
                  <c:v>14.637480106794452</c:v>
                </c:pt>
                <c:pt idx="9">
                  <c:v>17.258000842026195</c:v>
                </c:pt>
                <c:pt idx="10">
                  <c:v>16.980974364301698</c:v>
                </c:pt>
                <c:pt idx="11">
                  <c:v>12.383832274495152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FUNDACION!$C$285:$N$285</c:f>
              <c:numCache>
                <c:formatCode>General</c:formatCode>
                <c:ptCount val="12"/>
                <c:pt idx="0">
                  <c:v>13.911971527454423</c:v>
                </c:pt>
                <c:pt idx="1">
                  <c:v>11.800239245598368</c:v>
                </c:pt>
                <c:pt idx="2">
                  <c:v>11.070516965479062</c:v>
                </c:pt>
                <c:pt idx="3">
                  <c:v>12.675643491712718</c:v>
                </c:pt>
                <c:pt idx="4">
                  <c:v>20.172358714808912</c:v>
                </c:pt>
                <c:pt idx="5">
                  <c:v>21.550431366113362</c:v>
                </c:pt>
                <c:pt idx="6">
                  <c:v>18.623667544771532</c:v>
                </c:pt>
                <c:pt idx="7">
                  <c:v>19.804872674461059</c:v>
                </c:pt>
                <c:pt idx="8">
                  <c:v>25.658400317144714</c:v>
                </c:pt>
                <c:pt idx="9">
                  <c:v>30.251975821492874</c:v>
                </c:pt>
                <c:pt idx="10">
                  <c:v>29.766369268176067</c:v>
                </c:pt>
                <c:pt idx="11">
                  <c:v>21.707925383405296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FUNDACION!$C$290:$N$290</c:f>
              <c:numCache>
                <c:formatCode>General</c:formatCode>
                <c:ptCount val="12"/>
                <c:pt idx="0">
                  <c:v>5.376934440042473</c:v>
                </c:pt>
                <c:pt idx="1">
                  <c:v>4.5607563726813094</c:v>
                </c:pt>
                <c:pt idx="2">
                  <c:v>4.2787209435621003</c:v>
                </c:pt>
                <c:pt idx="3">
                  <c:v>4.8990974360311519</c:v>
                </c:pt>
                <c:pt idx="4">
                  <c:v>7.7965549380615862</c:v>
                </c:pt>
                <c:pt idx="5">
                  <c:v>8.3291758024054179</c:v>
                </c:pt>
                <c:pt idx="6">
                  <c:v>7.1979905381323297</c:v>
                </c:pt>
                <c:pt idx="7">
                  <c:v>7.6545227075698987</c:v>
                </c:pt>
                <c:pt idx="8">
                  <c:v>9.9168932361160724</c:v>
                </c:pt>
                <c:pt idx="9">
                  <c:v>11.692296117262172</c:v>
                </c:pt>
                <c:pt idx="10">
                  <c:v>11.504610669826727</c:v>
                </c:pt>
                <c:pt idx="11">
                  <c:v>8.3900467583304259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52208"/>
        <c:axId val="-1356057648"/>
      </c:lineChart>
      <c:catAx>
        <c:axId val="-1356052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7648"/>
        <c:crosses val="autoZero"/>
        <c:auto val="1"/>
        <c:lblAlgn val="ctr"/>
        <c:lblOffset val="100"/>
        <c:tickMarkSkip val="1"/>
        <c:noMultiLvlLbl val="0"/>
      </c:catAx>
      <c:valAx>
        <c:axId val="-135605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22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FUNDACION!$C$313:$N$313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FUNDACION!$C$314:$N$314</c:f>
              <c:numCache>
                <c:formatCode>General</c:formatCode>
                <c:ptCount val="12"/>
                <c:pt idx="0">
                  <c:v>1.1326612903225806</c:v>
                </c:pt>
                <c:pt idx="1">
                  <c:v>0.96073185483870971</c:v>
                </c:pt>
                <c:pt idx="2">
                  <c:v>0.90132056451612907</c:v>
                </c:pt>
                <c:pt idx="3">
                  <c:v>1.0320040322580646</c:v>
                </c:pt>
                <c:pt idx="4">
                  <c:v>1.6423588709677419</c:v>
                </c:pt>
                <c:pt idx="5">
                  <c:v>1.7545564516129035</c:v>
                </c:pt>
                <c:pt idx="6">
                  <c:v>1.5162701612903227</c:v>
                </c:pt>
                <c:pt idx="7">
                  <c:v>1.6124395161290324</c:v>
                </c:pt>
                <c:pt idx="8">
                  <c:v>2.0890120967741939</c:v>
                </c:pt>
                <c:pt idx="9">
                  <c:v>2.4630040322580649</c:v>
                </c:pt>
                <c:pt idx="10">
                  <c:v>2.4234677419354838</c:v>
                </c:pt>
                <c:pt idx="11">
                  <c:v>1.7673790322580645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FUNDACION!$C$316:$N$316</c:f>
              <c:numCache>
                <c:formatCode>General</c:formatCode>
                <c:ptCount val="12"/>
                <c:pt idx="0">
                  <c:v>1.136991962839192</c:v>
                </c:pt>
                <c:pt idx="1">
                  <c:v>0.96440516395162035</c:v>
                </c:pt>
                <c:pt idx="2">
                  <c:v>0.90476671759892324</c:v>
                </c:pt>
                <c:pt idx="3">
                  <c:v>1.0359498468963129</c:v>
                </c:pt>
                <c:pt idx="4">
                  <c:v>1.6486383461168286</c:v>
                </c:pt>
                <c:pt idx="5">
                  <c:v>1.7612649084735412</c:v>
                </c:pt>
                <c:pt idx="6">
                  <c:v>1.5220675427064279</c:v>
                </c:pt>
                <c:pt idx="7">
                  <c:v>1.6186045961550386</c:v>
                </c:pt>
                <c:pt idx="8">
                  <c:v>2.0969993276892649</c:v>
                </c:pt>
                <c:pt idx="9">
                  <c:v>2.4724212022116396</c:v>
                </c:pt>
                <c:pt idx="10">
                  <c:v>2.4327337469049883</c:v>
                </c:pt>
                <c:pt idx="11">
                  <c:v>1.7741365156000224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FUNDACION!$C$318:$N$318</c:f>
              <c:numCache>
                <c:formatCode>General</c:formatCode>
                <c:ptCount val="12"/>
                <c:pt idx="0">
                  <c:v>1.1283796920617615</c:v>
                </c:pt>
                <c:pt idx="1">
                  <c:v>0.9571001708799336</c:v>
                </c:pt>
                <c:pt idx="2">
                  <c:v>0.89791346250386395</c:v>
                </c:pt>
                <c:pt idx="3">
                  <c:v>1.0281029307483482</c:v>
                </c:pt>
                <c:pt idx="4">
                  <c:v>1.636150553489554</c:v>
                </c:pt>
                <c:pt idx="5">
                  <c:v>1.747924013552276</c:v>
                </c:pt>
                <c:pt idx="6">
                  <c:v>1.5105384745619239</c:v>
                </c:pt>
                <c:pt idx="7">
                  <c:v>1.6063442974728284</c:v>
                </c:pt>
                <c:pt idx="8">
                  <c:v>2.0811153754535319</c:v>
                </c:pt>
                <c:pt idx="9">
                  <c:v>2.4536935756626037</c:v>
                </c:pt>
                <c:pt idx="10">
                  <c:v>2.4143067373547877</c:v>
                </c:pt>
                <c:pt idx="11">
                  <c:v>1.7606981232737295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FUNDACION!$C$323:$N$323</c:f>
              <c:numCache>
                <c:formatCode>General</c:formatCode>
                <c:ptCount val="12"/>
                <c:pt idx="0">
                  <c:v>0.33857035013517661</c:v>
                </c:pt>
                <c:pt idx="1">
                  <c:v>0.28717792623258237</c:v>
                </c:pt>
                <c:pt idx="2">
                  <c:v>0.26941895315002029</c:v>
                </c:pt>
                <c:pt idx="3">
                  <c:v>0.30848230581184299</c:v>
                </c:pt>
                <c:pt idx="4">
                  <c:v>0.49092700769600606</c:v>
                </c:pt>
                <c:pt idx="5">
                  <c:v>0.52446463671883026</c:v>
                </c:pt>
                <c:pt idx="6">
                  <c:v>0.45323710079416568</c:v>
                </c:pt>
                <c:pt idx="7">
                  <c:v>0.48198363995658633</c:v>
                </c:pt>
                <c:pt idx="8">
                  <c:v>0.62443871180591537</c:v>
                </c:pt>
                <c:pt idx="9">
                  <c:v>0.73623080854866241</c:v>
                </c:pt>
                <c:pt idx="10">
                  <c:v>0.72441278689300048</c:v>
                </c:pt>
                <c:pt idx="11">
                  <c:v>0.52829750860715297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53296"/>
        <c:axId val="-1356055472"/>
      </c:lineChart>
      <c:catAx>
        <c:axId val="-1356053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5472"/>
        <c:crosses val="autoZero"/>
        <c:auto val="1"/>
        <c:lblAlgn val="ctr"/>
        <c:lblOffset val="100"/>
        <c:tickMarkSkip val="1"/>
        <c:noMultiLvlLbl val="0"/>
      </c:catAx>
      <c:valAx>
        <c:axId val="-135605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32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FUNDACION!$C$346:$N$346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FUNDACION!$C$347:$N$347</c:f>
              <c:numCache>
                <c:formatCode>General</c:formatCode>
                <c:ptCount val="12"/>
                <c:pt idx="0">
                  <c:v>107.70967741935485</c:v>
                </c:pt>
                <c:pt idx="1">
                  <c:v>91.36016129032258</c:v>
                </c:pt>
                <c:pt idx="2">
                  <c:v>85.710483870967749</c:v>
                </c:pt>
                <c:pt idx="3">
                  <c:v>98.137741935483874</c:v>
                </c:pt>
                <c:pt idx="4">
                  <c:v>156.17903225806452</c:v>
                </c:pt>
                <c:pt idx="5">
                  <c:v>166.84838709677422</c:v>
                </c:pt>
                <c:pt idx="6">
                  <c:v>144.18870967741935</c:v>
                </c:pt>
                <c:pt idx="7">
                  <c:v>153.33387096774194</c:v>
                </c:pt>
                <c:pt idx="8">
                  <c:v>198.65322580645164</c:v>
                </c:pt>
                <c:pt idx="9">
                  <c:v>234.2177419354839</c:v>
                </c:pt>
                <c:pt idx="10">
                  <c:v>230.45806451612904</c:v>
                </c:pt>
                <c:pt idx="11">
                  <c:v>168.06774193548387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FUNDACION!$C$349:$N$349</c:f>
              <c:numCache>
                <c:formatCode>General</c:formatCode>
                <c:ptCount val="12"/>
                <c:pt idx="0">
                  <c:v>9.6111727850031841</c:v>
                </c:pt>
                <c:pt idx="1">
                  <c:v>8.1522692933927949</c:v>
                </c:pt>
                <c:pt idx="2">
                  <c:v>7.6481360793869682</c:v>
                </c:pt>
                <c:pt idx="3">
                  <c:v>8.7570478073170506</c:v>
                </c:pt>
                <c:pt idx="4">
                  <c:v>13.936200538254615</c:v>
                </c:pt>
                <c:pt idx="5">
                  <c:v>14.88825067261814</c:v>
                </c:pt>
                <c:pt idx="6">
                  <c:v>12.866277530112752</c:v>
                </c:pt>
                <c:pt idx="7">
                  <c:v>13.682320502424343</c:v>
                </c:pt>
                <c:pt idx="8">
                  <c:v>17.726266787435119</c:v>
                </c:pt>
                <c:pt idx="9">
                  <c:v>20.899767235313529</c:v>
                </c:pt>
                <c:pt idx="10">
                  <c:v>20.564282902252096</c:v>
                </c:pt>
                <c:pt idx="11">
                  <c:v>14.997056402259684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FUNDACION!$C$351:$N$351</c:f>
              <c:numCache>
                <c:formatCode>General</c:formatCode>
                <c:ptCount val="12"/>
                <c:pt idx="0">
                  <c:v>15.610614761122186</c:v>
                </c:pt>
                <c:pt idx="1">
                  <c:v>13.2410412563443</c:v>
                </c:pt>
                <c:pt idx="2">
                  <c:v>12.422220331138268</c:v>
                </c:pt>
                <c:pt idx="3">
                  <c:v>14.223331826690384</c:v>
                </c:pt>
                <c:pt idx="4">
                  <c:v>22.635391403627168</c:v>
                </c:pt>
                <c:pt idx="5">
                  <c:v>24.181725884681729</c:v>
                </c:pt>
                <c:pt idx="6">
                  <c:v>20.897605986823002</c:v>
                </c:pt>
                <c:pt idx="7">
                  <c:v>22.223035542012621</c:v>
                </c:pt>
                <c:pt idx="8">
                  <c:v>28.79127533773007</c:v>
                </c:pt>
                <c:pt idx="9">
                  <c:v>33.945723607911923</c:v>
                </c:pt>
                <c:pt idx="10">
                  <c:v>33.400824790778415</c:v>
                </c:pt>
                <c:pt idx="11">
                  <c:v>24.358449825373675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FUNDACION!$C$356:$N$356</c:f>
              <c:numCache>
                <c:formatCode>General</c:formatCode>
                <c:ptCount val="12"/>
                <c:pt idx="0">
                  <c:v>11.63010992682673</c:v>
                </c:pt>
                <c:pt idx="1">
                  <c:v>9.8647470143489748</c:v>
                </c:pt>
                <c:pt idx="2">
                  <c:v>9.2547148332814597</c:v>
                </c:pt>
                <c:pt idx="3">
                  <c:v>10.596566195593638</c:v>
                </c:pt>
                <c:pt idx="4">
                  <c:v>16.863659393898757</c:v>
                </c:pt>
                <c:pt idx="5">
                  <c:v>18.015698584763673</c:v>
                </c:pt>
                <c:pt idx="6">
                  <c:v>15.568986779402954</c:v>
                </c:pt>
                <c:pt idx="7">
                  <c:v>16.556448943001449</c:v>
                </c:pt>
                <c:pt idx="8">
                  <c:v>21.449872553722887</c:v>
                </c:pt>
                <c:pt idx="9">
                  <c:v>25.290003189939259</c:v>
                </c:pt>
                <c:pt idx="10">
                  <c:v>24.884046522682098</c:v>
                </c:pt>
                <c:pt idx="11">
                  <c:v>18.147360206576803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48944"/>
        <c:axId val="-1356057104"/>
      </c:lineChart>
      <c:catAx>
        <c:axId val="-1356048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7104"/>
        <c:crosses val="autoZero"/>
        <c:auto val="1"/>
        <c:lblAlgn val="ctr"/>
        <c:lblOffset val="100"/>
        <c:tickMarkSkip val="1"/>
        <c:noMultiLvlLbl val="0"/>
      </c:catAx>
      <c:valAx>
        <c:axId val="-135605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4894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</a:t>
            </a:r>
            <a:r>
              <a:rPr lang="es-CO" b="1" baseline="0"/>
              <a:t> 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FUNDACION!$C$379:$N$379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FUNDACION!$C$380:$N$380</c:f>
              <c:numCache>
                <c:formatCode>General</c:formatCode>
                <c:ptCount val="12"/>
                <c:pt idx="0">
                  <c:v>2750.8495967741933</c:v>
                </c:pt>
                <c:pt idx="1">
                  <c:v>2333.2913891129028</c:v>
                </c:pt>
                <c:pt idx="2">
                  <c:v>2189.0015423387099</c:v>
                </c:pt>
                <c:pt idx="3">
                  <c:v>2506.3873024193545</c:v>
                </c:pt>
                <c:pt idx="4">
                  <c:v>3988.7319153225803</c:v>
                </c:pt>
                <c:pt idx="5">
                  <c:v>4261.2217338709679</c:v>
                </c:pt>
                <c:pt idx="6">
                  <c:v>3682.505262096774</c:v>
                </c:pt>
                <c:pt idx="7">
                  <c:v>3916.0679637096773</c:v>
                </c:pt>
                <c:pt idx="8">
                  <c:v>5073.5009072580642</c:v>
                </c:pt>
                <c:pt idx="9">
                  <c:v>5981.8003024193549</c:v>
                </c:pt>
                <c:pt idx="10">
                  <c:v>5885.7800806451605</c:v>
                </c:pt>
                <c:pt idx="11">
                  <c:v>4292.3634274193546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FUNDACION!$C$382:$N$382</c:f>
              <c:numCache>
                <c:formatCode>General</c:formatCode>
                <c:ptCount val="12"/>
                <c:pt idx="0">
                  <c:v>-30.674341632349908</c:v>
                </c:pt>
                <c:pt idx="1">
                  <c:v>-26.01820807702434</c:v>
                </c:pt>
                <c:pt idx="2">
                  <c:v>-24.40925204423316</c:v>
                </c:pt>
                <c:pt idx="3">
                  <c:v>-27.948376555210885</c:v>
                </c:pt>
                <c:pt idx="4">
                  <c:v>-44.477795366907365</c:v>
                </c:pt>
                <c:pt idx="5">
                  <c:v>-47.516291471998635</c:v>
                </c:pt>
                <c:pt idx="6">
                  <c:v>-41.063104505947656</c:v>
                </c:pt>
                <c:pt idx="7">
                  <c:v>-43.667529738883026</c:v>
                </c:pt>
                <c:pt idx="8">
                  <c:v>-56.573903670984976</c:v>
                </c:pt>
                <c:pt idx="9">
                  <c:v>-66.702224021289183</c:v>
                </c:pt>
                <c:pt idx="10">
                  <c:v>-65.631515869971309</c:v>
                </c:pt>
                <c:pt idx="11">
                  <c:v>-47.863548169723344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FUNDACION!$C$384:$N$384</c:f>
              <c:numCache>
                <c:formatCode>General</c:formatCode>
                <c:ptCount val="12"/>
                <c:pt idx="0">
                  <c:v>16.609595703371976</c:v>
                </c:pt>
                <c:pt idx="1">
                  <c:v>14.088384431039382</c:v>
                </c:pt>
                <c:pt idx="2">
                  <c:v>13.217164128107795</c:v>
                </c:pt>
                <c:pt idx="3">
                  <c:v>15.133535405959108</c:v>
                </c:pt>
                <c:pt idx="4">
                  <c:v>24.083913769889367</c:v>
                </c:pt>
                <c:pt idx="5">
                  <c:v>25.729203910317725</c:v>
                </c:pt>
                <c:pt idx="6">
                  <c:v>22.234921040646071</c:v>
                </c:pt>
                <c:pt idx="7">
                  <c:v>23.645169732441804</c:v>
                </c:pt>
                <c:pt idx="8">
                  <c:v>30.633735471785108</c:v>
                </c:pt>
                <c:pt idx="9">
                  <c:v>36.118035939879633</c:v>
                </c:pt>
                <c:pt idx="10">
                  <c:v>35.538267033252495</c:v>
                </c:pt>
                <c:pt idx="11">
                  <c:v>25.91723706922382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FUNDACION!$C$389:$N$389</c:f>
              <c:numCache>
                <c:formatCode>General</c:formatCode>
                <c:ptCount val="12"/>
                <c:pt idx="0">
                  <c:v>4536.7132947719238</c:v>
                </c:pt>
                <c:pt idx="1">
                  <c:v>3848.0744559711666</c:v>
                </c:pt>
                <c:pt idx="2">
                  <c:v>3610.1110039057717</c:v>
                </c:pt>
                <c:pt idx="3">
                  <c:v>4133.545000085589</c:v>
                </c:pt>
                <c:pt idx="4">
                  <c:v>6578.2342774192894</c:v>
                </c:pt>
                <c:pt idx="5">
                  <c:v>7027.6256886938681</c:v>
                </c:pt>
                <c:pt idx="6">
                  <c:v>6073.203929510717</c:v>
                </c:pt>
                <c:pt idx="7">
                  <c:v>6458.3965677460692</c:v>
                </c:pt>
                <c:pt idx="8">
                  <c:v>8367.2400861123697</c:v>
                </c:pt>
                <c:pt idx="9">
                  <c:v>9865.2114570276281</c:v>
                </c:pt>
                <c:pt idx="10">
                  <c:v>9706.8544835308712</c:v>
                </c:pt>
                <c:pt idx="11">
                  <c:v>7078.984707125247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56016"/>
        <c:axId val="-1356054928"/>
      </c:lineChart>
      <c:catAx>
        <c:axId val="-135605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4928"/>
        <c:crosses val="autoZero"/>
        <c:auto val="1"/>
        <c:lblAlgn val="ctr"/>
        <c:lblOffset val="100"/>
        <c:tickMarkSkip val="1"/>
        <c:noMultiLvlLbl val="0"/>
      </c:catAx>
      <c:valAx>
        <c:axId val="-135605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601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FUNDACIÓN</a:t>
            </a:r>
            <a:r>
              <a:rPr lang="es-CO" b="1"/>
              <a:t>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FUNDACION!$C$412:$N$412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FUNDACION!$C$413:$N$413</c:f>
              <c:numCache>
                <c:formatCode>General</c:formatCode>
                <c:ptCount val="12"/>
                <c:pt idx="0">
                  <c:v>10.22600806451613</c:v>
                </c:pt>
                <c:pt idx="1">
                  <c:v>8.6737772177419359</c:v>
                </c:pt>
                <c:pt idx="2">
                  <c:v>8.1373941532258076</c:v>
                </c:pt>
                <c:pt idx="3">
                  <c:v>9.3172439516129035</c:v>
                </c:pt>
                <c:pt idx="4">
                  <c:v>14.827711693548386</c:v>
                </c:pt>
                <c:pt idx="5">
                  <c:v>15.840665322580646</c:v>
                </c:pt>
                <c:pt idx="6">
                  <c:v>13.689344758064516</c:v>
                </c:pt>
                <c:pt idx="7">
                  <c:v>14.557590725806451</c:v>
                </c:pt>
                <c:pt idx="8">
                  <c:v>18.860231854838709</c:v>
                </c:pt>
                <c:pt idx="9">
                  <c:v>22.236743951612905</c:v>
                </c:pt>
                <c:pt idx="10">
                  <c:v>21.879798387096773</c:v>
                </c:pt>
                <c:pt idx="11">
                  <c:v>15.956431451612902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FUNDACION!$C$415:$N$415</c:f>
              <c:numCache>
                <c:formatCode>General</c:formatCode>
                <c:ptCount val="12"/>
                <c:pt idx="0">
                  <c:v>15.293656776450517</c:v>
                </c:pt>
                <c:pt idx="1">
                  <c:v>12.972195101610057</c:v>
                </c:pt>
                <c:pt idx="2">
                  <c:v>12.169999519750954</c:v>
                </c:pt>
                <c:pt idx="3">
                  <c:v>13.93454124027916</c:v>
                </c:pt>
                <c:pt idx="4">
                  <c:v>22.175802325853248</c:v>
                </c:pt>
                <c:pt idx="5">
                  <c:v>23.690740025407312</c:v>
                </c:pt>
                <c:pt idx="6">
                  <c:v>20.473300911116304</c:v>
                </c:pt>
                <c:pt idx="7">
                  <c:v>21.771818939305501</c:v>
                </c:pt>
                <c:pt idx="8">
                  <c:v>28.206697167887512</c:v>
                </c:pt>
                <c:pt idx="9">
                  <c:v>33.256489499734379</c:v>
                </c:pt>
                <c:pt idx="10">
                  <c:v>32.722654310367709</c:v>
                </c:pt>
                <c:pt idx="11">
                  <c:v>23.863875762499202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FUNDACION!$C$417:$N$417</c:f>
              <c:numCache>
                <c:formatCode>General</c:formatCode>
                <c:ptCount val="12"/>
                <c:pt idx="0">
                  <c:v>8.1348869625905156</c:v>
                </c:pt>
                <c:pt idx="1">
                  <c:v>6.9000725170425783</c:v>
                </c:pt>
                <c:pt idx="2">
                  <c:v>6.4733746725897179</c:v>
                </c:pt>
                <c:pt idx="3">
                  <c:v>7.4119564419527544</c:v>
                </c:pt>
                <c:pt idx="4">
                  <c:v>11.795586095756248</c:v>
                </c:pt>
                <c:pt idx="5">
                  <c:v>12.601400370352479</c:v>
                </c:pt>
                <c:pt idx="6">
                  <c:v>10.89000433954334</c:v>
                </c:pt>
                <c:pt idx="7">
                  <c:v>11.580702289197253</c:v>
                </c:pt>
                <c:pt idx="8">
                  <c:v>15.003494350815528</c:v>
                </c:pt>
                <c:pt idx="9">
                  <c:v>17.68954193280296</c:v>
                </c:pt>
                <c:pt idx="10">
                  <c:v>17.405588331278576</c:v>
                </c:pt>
                <c:pt idx="11">
                  <c:v>12.693493430306333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FUNDACION!$C$422:$N$422</c:f>
              <c:numCache>
                <c:formatCode>General</c:formatCode>
                <c:ptCount val="12"/>
                <c:pt idx="0">
                  <c:v>11.56679982642626</c:v>
                </c:pt>
                <c:pt idx="1">
                  <c:v>9.8110469093772181</c:v>
                </c:pt>
                <c:pt idx="2">
                  <c:v>9.2043355222552368</c:v>
                </c:pt>
                <c:pt idx="3">
                  <c:v>10.538882332417437</c:v>
                </c:pt>
                <c:pt idx="4">
                  <c:v>16.771859748318079</c:v>
                </c:pt>
                <c:pt idx="5">
                  <c:v>17.917627655652758</c:v>
                </c:pt>
                <c:pt idx="6">
                  <c:v>15.48423486198006</c:v>
                </c:pt>
                <c:pt idx="7">
                  <c:v>16.466321639695497</c:v>
                </c:pt>
                <c:pt idx="8">
                  <c:v>21.333107227040887</c:v>
                </c:pt>
                <c:pt idx="9">
                  <c:v>25.152333584823143</c:v>
                </c:pt>
                <c:pt idx="10">
                  <c:v>24.748586798429017</c:v>
                </c:pt>
                <c:pt idx="11">
                  <c:v>18.048572559348145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47312"/>
        <c:axId val="-1356054384"/>
      </c:lineChart>
      <c:catAx>
        <c:axId val="-1356047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4384"/>
        <c:crosses val="autoZero"/>
        <c:auto val="1"/>
        <c:lblAlgn val="ctr"/>
        <c:lblOffset val="100"/>
        <c:tickMarkSkip val="1"/>
        <c:noMultiLvlLbl val="0"/>
      </c:catAx>
      <c:valAx>
        <c:axId val="-135605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4731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FUNDACIÓN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FUNDACION!$C$445:$N$445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FUNDACION!$C$446:$N$446</c:f>
              <c:numCache>
                <c:formatCode>General</c:formatCode>
                <c:ptCount val="12"/>
                <c:pt idx="0">
                  <c:v>7.533266129032258</c:v>
                </c:pt>
                <c:pt idx="1">
                  <c:v>6.3897731854838709</c:v>
                </c:pt>
                <c:pt idx="2">
                  <c:v>5.9946320564516133</c:v>
                </c:pt>
                <c:pt idx="3">
                  <c:v>6.863800403225806</c:v>
                </c:pt>
                <c:pt idx="4">
                  <c:v>10.923235887096773</c:v>
                </c:pt>
                <c:pt idx="5">
                  <c:v>11.669455645161293</c:v>
                </c:pt>
                <c:pt idx="6">
                  <c:v>10.084627016129032</c:v>
                </c:pt>
                <c:pt idx="7">
                  <c:v>10.724243951612904</c:v>
                </c:pt>
                <c:pt idx="8">
                  <c:v>13.89390120967742</c:v>
                </c:pt>
                <c:pt idx="9">
                  <c:v>16.381300403225808</c:v>
                </c:pt>
                <c:pt idx="10">
                  <c:v>16.118346774193547</c:v>
                </c:pt>
                <c:pt idx="11">
                  <c:v>11.754737903225806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FUNDACION!$C$448:$N$448</c:f>
              <c:numCache>
                <c:formatCode>General</c:formatCode>
                <c:ptCount val="12"/>
                <c:pt idx="0">
                  <c:v>9.1236455707509592</c:v>
                </c:pt>
                <c:pt idx="1">
                  <c:v>7.7387450308133836</c:v>
                </c:pt>
                <c:pt idx="2">
                  <c:v>7.2601839989890893</c:v>
                </c:pt>
                <c:pt idx="3">
                  <c:v>8.3128461247464873</c:v>
                </c:pt>
                <c:pt idx="4">
                  <c:v>13.22928607758889</c:v>
                </c:pt>
                <c:pt idx="5">
                  <c:v>14.133043421861393</c:v>
                </c:pt>
                <c:pt idx="6">
                  <c:v>12.213634966882651</c:v>
                </c:pt>
                <c:pt idx="7">
                  <c:v>12.988284119116223</c:v>
                </c:pt>
                <c:pt idx="8">
                  <c:v>16.827101029073702</c:v>
                </c:pt>
                <c:pt idx="9">
                  <c:v>19.839625509982039</c:v>
                </c:pt>
                <c:pt idx="10">
                  <c:v>19.521158636286014</c:v>
                </c:pt>
                <c:pt idx="11">
                  <c:v>14.236329975492533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FUNDACION!$C$450:$N$450</c:f>
              <c:numCache>
                <c:formatCode>General</c:formatCode>
                <c:ptCount val="12"/>
                <c:pt idx="0">
                  <c:v>6.5493317711833212</c:v>
                </c:pt>
                <c:pt idx="1">
                  <c:v>5.5551926372367211</c:v>
                </c:pt>
                <c:pt idx="2">
                  <c:v>5.2116616499935207</c:v>
                </c:pt>
                <c:pt idx="3">
                  <c:v>5.9673062496309921</c:v>
                </c:pt>
                <c:pt idx="4">
                  <c:v>9.4965310682158162</c:v>
                </c:pt>
                <c:pt idx="5">
                  <c:v>10.145285630455675</c:v>
                </c:pt>
                <c:pt idx="6">
                  <c:v>8.7674545125557852</c:v>
                </c:pt>
                <c:pt idx="7">
                  <c:v>9.3235298516185203</c:v>
                </c:pt>
                <c:pt idx="8">
                  <c:v>12.079192087418297</c:v>
                </c:pt>
                <c:pt idx="9">
                  <c:v>14.241707294884488</c:v>
                </c:pt>
                <c:pt idx="10">
                  <c:v>14.013098544380918</c:v>
                </c:pt>
                <c:pt idx="11">
                  <c:v>10.219429008997372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FUNDACION!$C$455:$N$455</c:f>
              <c:numCache>
                <c:formatCode>General</c:formatCode>
                <c:ptCount val="12"/>
                <c:pt idx="0">
                  <c:v>6.8451565207789429</c:v>
                </c:pt>
                <c:pt idx="1">
                  <c:v>5.8061134224833468</c:v>
                </c:pt>
                <c:pt idx="2">
                  <c:v>5.4470655898839988</c:v>
                </c:pt>
                <c:pt idx="3">
                  <c:v>6.2368416677059466</c:v>
                </c:pt>
                <c:pt idx="4">
                  <c:v>9.9254769551294668</c:v>
                </c:pt>
                <c:pt idx="5">
                  <c:v>10.603534912376439</c:v>
                </c:pt>
                <c:pt idx="6">
                  <c:v>9.1634689650804901</c:v>
                </c:pt>
                <c:pt idx="7">
                  <c:v>9.744661499863609</c:v>
                </c:pt>
                <c:pt idx="8">
                  <c:v>12.624793394455505</c:v>
                </c:pt>
                <c:pt idx="9">
                  <c:v>14.884986585278741</c:v>
                </c:pt>
                <c:pt idx="10">
                  <c:v>14.646051876534569</c:v>
                </c:pt>
                <c:pt idx="11">
                  <c:v>10.681027250347521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59824"/>
        <c:axId val="-1356034800"/>
      </c:lineChart>
      <c:catAx>
        <c:axId val="-1356059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34800"/>
        <c:crosses val="autoZero"/>
        <c:auto val="1"/>
        <c:lblAlgn val="ctr"/>
        <c:lblOffset val="100"/>
        <c:tickMarkSkip val="1"/>
        <c:noMultiLvlLbl val="0"/>
      </c:catAx>
      <c:valAx>
        <c:axId val="-135603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598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FUNDACION A GRACIAS</a:t>
            </a:r>
            <a:r>
              <a:rPr lang="en-US" baseline="0"/>
              <a:t> A DIOS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FUNDACION!$C$115:$N$115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xVal>
          <c:yVal>
            <c:numRef>
              <c:f>FUNDACION!$C$125:$N$125</c:f>
              <c:numCache>
                <c:formatCode>General</c:formatCode>
                <c:ptCount val="12"/>
                <c:pt idx="0">
                  <c:v>0.8335614835846632</c:v>
                </c:pt>
                <c:pt idx="1">
                  <c:v>0.70703314140657614</c:v>
                </c:pt>
                <c:pt idx="2">
                  <c:v>0.66331048245628632</c:v>
                </c:pt>
                <c:pt idx="3">
                  <c:v>0.75948460457176192</c:v>
                </c:pt>
                <c:pt idx="4">
                  <c:v>1.2086641511977616</c:v>
                </c:pt>
                <c:pt idx="5">
                  <c:v>1.2912339207981294</c:v>
                </c:pt>
                <c:pt idx="6">
                  <c:v>1.1158714577421105</c:v>
                </c:pt>
                <c:pt idx="7">
                  <c:v>1.186645545970997</c:v>
                </c:pt>
                <c:pt idx="8">
                  <c:v>1.5373704720830346</c:v>
                </c:pt>
                <c:pt idx="9">
                  <c:v>1.8126030374175932</c:v>
                </c:pt>
                <c:pt idx="10">
                  <c:v>1.7835070233679398</c:v>
                </c:pt>
                <c:pt idx="11">
                  <c:v>1.3006704658953141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037520"/>
        <c:axId val="-1356035344"/>
      </c:scatterChart>
      <c:valAx>
        <c:axId val="-135603752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6035344"/>
        <c:crosses val="autoZero"/>
        <c:crossBetween val="midCat"/>
      </c:valAx>
      <c:valAx>
        <c:axId val="-135603534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6037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FUNDACION A RIONUEVO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FUNDACION!$C$148:$N$148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xVal>
          <c:yVal>
            <c:numRef>
              <c:f>FUNDACION!$C$158:$N$158</c:f>
              <c:numCache>
                <c:formatCode>General</c:formatCode>
                <c:ptCount val="12"/>
                <c:pt idx="0">
                  <c:v>1935.3782242540947</c:v>
                </c:pt>
                <c:pt idx="1">
                  <c:v>1641.6024164404307</c:v>
                </c:pt>
                <c:pt idx="2">
                  <c:v>1540.0863510927632</c:v>
                </c:pt>
                <c:pt idx="3">
                  <c:v>1763.3851782873628</c:v>
                </c:pt>
                <c:pt idx="4">
                  <c:v>2806.2984251684375</c:v>
                </c:pt>
                <c:pt idx="5">
                  <c:v>2998.0104190804</c:v>
                </c:pt>
                <c:pt idx="6">
                  <c:v>2590.8506605816606</c:v>
                </c:pt>
                <c:pt idx="7">
                  <c:v>2755.1752267919142</c:v>
                </c:pt>
                <c:pt idx="8">
                  <c:v>3569.494743789392</c:v>
                </c:pt>
                <c:pt idx="9">
                  <c:v>4208.5347234959327</c:v>
                </c:pt>
                <c:pt idx="10">
                  <c:v>4140.9790684983836</c:v>
                </c:pt>
                <c:pt idx="11">
                  <c:v>3019.9203612417668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041872"/>
        <c:axId val="-1356050576"/>
      </c:scatterChart>
      <c:valAx>
        <c:axId val="-135604187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6050576"/>
        <c:crosses val="autoZero"/>
        <c:crossBetween val="midCat"/>
      </c:valAx>
      <c:valAx>
        <c:axId val="-135605057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6041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FUNDACION A MAGANGUE ESPERANZA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FUNDACION!$C$181:$N$181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xVal>
          <c:yVal>
            <c:numRef>
              <c:f>FUNDACION!$C$191:$N$191</c:f>
              <c:numCache>
                <c:formatCode>General</c:formatCode>
                <c:ptCount val="12"/>
                <c:pt idx="0">
                  <c:v>3671.4300738834263</c:v>
                </c:pt>
                <c:pt idx="1">
                  <c:v>3114.1346975741403</c:v>
                </c:pt>
                <c:pt idx="2">
                  <c:v>2921.5577993591228</c:v>
                </c:pt>
                <c:pt idx="3">
                  <c:v>3345.1577031666161</c:v>
                </c:pt>
                <c:pt idx="4">
                  <c:v>5323.5736071309684</c:v>
                </c:pt>
                <c:pt idx="5">
                  <c:v>5687.253001242063</c:v>
                </c:pt>
                <c:pt idx="6">
                  <c:v>4914.8672404156432</c:v>
                </c:pt>
                <c:pt idx="7">
                  <c:v>5226.5924353680102</c:v>
                </c:pt>
                <c:pt idx="8">
                  <c:v>6771.3639570208479</c:v>
                </c:pt>
                <c:pt idx="9">
                  <c:v>7983.6286040578289</c:v>
                </c:pt>
                <c:pt idx="10">
                  <c:v>7855.4749127996329</c:v>
                </c:pt>
                <c:pt idx="11">
                  <c:v>5728.8163605690443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042416"/>
        <c:axId val="-1356039152"/>
      </c:scatterChart>
      <c:valAx>
        <c:axId val="-135604241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6039152"/>
        <c:crosses val="autoZero"/>
        <c:crossBetween val="midCat"/>
      </c:valAx>
      <c:valAx>
        <c:axId val="-135603915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60424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FUNDACION A LA MINA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FUNDACION!$C$214:$N$214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xVal>
          <c:yVal>
            <c:numRef>
              <c:f>FUNDACION!$C$224:$N$224</c:f>
              <c:numCache>
                <c:formatCode>General</c:formatCode>
                <c:ptCount val="12"/>
                <c:pt idx="0">
                  <c:v>2.872728285769893</c:v>
                </c:pt>
                <c:pt idx="1">
                  <c:v>2.4366698129582178</c:v>
                </c:pt>
                <c:pt idx="2">
                  <c:v>2.2859870840065142</c:v>
                </c:pt>
                <c:pt idx="3">
                  <c:v>2.617434885279776</c:v>
                </c:pt>
                <c:pt idx="4">
                  <c:v>4.1654560143663453</c:v>
                </c:pt>
                <c:pt idx="5">
                  <c:v>4.4500187219190241</c:v>
                </c:pt>
                <c:pt idx="6">
                  <c:v>3.8456617334976211</c:v>
                </c:pt>
                <c:pt idx="7">
                  <c:v>4.0895726256856308</c:v>
                </c:pt>
                <c:pt idx="8">
                  <c:v>5.2982866025284352</c:v>
                </c:pt>
                <c:pt idx="9">
                  <c:v>6.2468289610373624</c:v>
                </c:pt>
                <c:pt idx="10">
                  <c:v>6.1465544831378471</c:v>
                </c:pt>
                <c:pt idx="11">
                  <c:v>4.482540174210758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036432"/>
        <c:axId val="-1356046224"/>
      </c:scatterChart>
      <c:valAx>
        <c:axId val="-135603643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6046224"/>
        <c:crosses val="autoZero"/>
        <c:crossBetween val="midCat"/>
      </c:valAx>
      <c:valAx>
        <c:axId val="-135604622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6036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RIONUEVO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RIONUEVO</c:v>
          </c:tx>
          <c:dLbls>
            <c:delete val="1"/>
          </c:dLbls>
          <c:cat>
            <c:strRef>
              <c:f>RIONUEVO!$B$55:$M$55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RIONUEVO!$B$59:$M$59</c:f>
              <c:numCache>
                <c:formatCode>General</c:formatCode>
                <c:ptCount val="12"/>
                <c:pt idx="0">
                  <c:v>1.247997456310917E-2</c:v>
                </c:pt>
                <c:pt idx="1">
                  <c:v>1.0994117718995732E-2</c:v>
                </c:pt>
                <c:pt idx="2">
                  <c:v>1.1312078854361571E-2</c:v>
                </c:pt>
                <c:pt idx="3">
                  <c:v>1.331156522483521E-2</c:v>
                </c:pt>
                <c:pt idx="4">
                  <c:v>1.7616269826711183E-2</c:v>
                </c:pt>
                <c:pt idx="5">
                  <c:v>1.8496777586185811E-2</c:v>
                </c:pt>
                <c:pt idx="6">
                  <c:v>1.5934744591603382E-2</c:v>
                </c:pt>
                <c:pt idx="7">
                  <c:v>1.4919714813320125E-2</c:v>
                </c:pt>
                <c:pt idx="8">
                  <c:v>1.5641242005111838E-2</c:v>
                </c:pt>
                <c:pt idx="9">
                  <c:v>1.8227733548568565E-2</c:v>
                </c:pt>
                <c:pt idx="10">
                  <c:v>2.1358427804478362E-2</c:v>
                </c:pt>
                <c:pt idx="11">
                  <c:v>1.753677954286972E-2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93083968"/>
        <c:axId val="-1393086144"/>
      </c:lineChart>
      <c:catAx>
        <c:axId val="-139308396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93086144"/>
        <c:crossesAt val="0"/>
        <c:auto val="0"/>
        <c:lblAlgn val="ctr"/>
        <c:lblOffset val="100"/>
        <c:noMultiLvlLbl val="0"/>
      </c:catAx>
      <c:valAx>
        <c:axId val="-139308614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ESPECIFICO (m3/s/Km2)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393083968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FUNDACION A LAS FLORES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FUNDACION!$C$247:$N$247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xVal>
          <c:yVal>
            <c:numRef>
              <c:f>FUNDACION!$C$257:$N$257</c:f>
              <c:numCache>
                <c:formatCode>General</c:formatCode>
                <c:ptCount val="12"/>
                <c:pt idx="0">
                  <c:v>0.80923451013038727</c:v>
                </c:pt>
                <c:pt idx="1">
                  <c:v>0.6863988189228597</c:v>
                </c:pt>
                <c:pt idx="2">
                  <c:v>0.64395217858017151</c:v>
                </c:pt>
                <c:pt idx="3">
                  <c:v>0.73731951875842272</c:v>
                </c:pt>
                <c:pt idx="4">
                  <c:v>1.1733900396890615</c:v>
                </c:pt>
                <c:pt idx="5">
                  <c:v>1.2535500619189586</c:v>
                </c:pt>
                <c:pt idx="6">
                  <c:v>1.0833054432783205</c:v>
                </c:pt>
                <c:pt idx="7">
                  <c:v>1.1520140337610891</c:v>
                </c:pt>
                <c:pt idx="8">
                  <c:v>1.4925032710423654</c:v>
                </c:pt>
                <c:pt idx="9">
                  <c:v>1.7597033451420216</c:v>
                </c:pt>
                <c:pt idx="10">
                  <c:v>1.7314564801657721</c:v>
                </c:pt>
                <c:pt idx="11">
                  <c:v>1.2627112073166609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038064"/>
        <c:axId val="-1356033712"/>
      </c:scatterChart>
      <c:valAx>
        <c:axId val="-135603806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6033712"/>
        <c:crosses val="autoZero"/>
        <c:crossBetween val="midCat"/>
      </c:valAx>
      <c:valAx>
        <c:axId val="-135603371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60380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FUNDACION A PTE SALGUERO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FUNDACION!$C$280:$N$280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xVal>
          <c:yVal>
            <c:numRef>
              <c:f>FUNDACION!$C$290:$N$290</c:f>
              <c:numCache>
                <c:formatCode>General</c:formatCode>
                <c:ptCount val="12"/>
                <c:pt idx="0">
                  <c:v>5.376934440042473</c:v>
                </c:pt>
                <c:pt idx="1">
                  <c:v>4.5607563726813094</c:v>
                </c:pt>
                <c:pt idx="2">
                  <c:v>4.2787209435621003</c:v>
                </c:pt>
                <c:pt idx="3">
                  <c:v>4.8990974360311519</c:v>
                </c:pt>
                <c:pt idx="4">
                  <c:v>7.7965549380615862</c:v>
                </c:pt>
                <c:pt idx="5">
                  <c:v>8.3291758024054179</c:v>
                </c:pt>
                <c:pt idx="6">
                  <c:v>7.1979905381323297</c:v>
                </c:pt>
                <c:pt idx="7">
                  <c:v>7.6545227075698987</c:v>
                </c:pt>
                <c:pt idx="8">
                  <c:v>9.9168932361160724</c:v>
                </c:pt>
                <c:pt idx="9">
                  <c:v>11.692296117262172</c:v>
                </c:pt>
                <c:pt idx="10">
                  <c:v>11.504610669826727</c:v>
                </c:pt>
                <c:pt idx="11">
                  <c:v>8.3900467583304259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030992"/>
        <c:axId val="-1356028816"/>
      </c:scatterChart>
      <c:valAx>
        <c:axId val="-135603099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6028816"/>
        <c:crosses val="autoZero"/>
        <c:crossBetween val="midCat"/>
      </c:valAx>
      <c:valAx>
        <c:axId val="-13560288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60309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FUNDACION A CANTACLARO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FUNDACION!$C$313:$N$313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xVal>
          <c:yVal>
            <c:numRef>
              <c:f>FUNDACION!$C$323:$N$323</c:f>
              <c:numCache>
                <c:formatCode>General</c:formatCode>
                <c:ptCount val="12"/>
                <c:pt idx="0">
                  <c:v>0.33857035013517661</c:v>
                </c:pt>
                <c:pt idx="1">
                  <c:v>0.28717792623258237</c:v>
                </c:pt>
                <c:pt idx="2">
                  <c:v>0.26941895315002029</c:v>
                </c:pt>
                <c:pt idx="3">
                  <c:v>0.30848230581184299</c:v>
                </c:pt>
                <c:pt idx="4">
                  <c:v>0.49092700769600606</c:v>
                </c:pt>
                <c:pt idx="5">
                  <c:v>0.52446463671883026</c:v>
                </c:pt>
                <c:pt idx="6">
                  <c:v>0.45323710079416568</c:v>
                </c:pt>
                <c:pt idx="7">
                  <c:v>0.48198363995658633</c:v>
                </c:pt>
                <c:pt idx="8">
                  <c:v>0.62443871180591537</c:v>
                </c:pt>
                <c:pt idx="9">
                  <c:v>0.73623080854866241</c:v>
                </c:pt>
                <c:pt idx="10">
                  <c:v>0.72441278689300048</c:v>
                </c:pt>
                <c:pt idx="11">
                  <c:v>0.52829750860715297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032080"/>
        <c:axId val="-1356031536"/>
      </c:scatterChart>
      <c:valAx>
        <c:axId val="-135603208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6031536"/>
        <c:crosses val="autoZero"/>
        <c:crossBetween val="midCat"/>
      </c:valAx>
      <c:valAx>
        <c:axId val="-135603153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6032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FUNDACION A PTE CANOAS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FUNDACION!$C$346:$N$346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xVal>
          <c:yVal>
            <c:numRef>
              <c:f>FUNDACION!$C$356:$N$356</c:f>
              <c:numCache>
                <c:formatCode>General</c:formatCode>
                <c:ptCount val="12"/>
                <c:pt idx="0">
                  <c:v>11.63010992682673</c:v>
                </c:pt>
                <c:pt idx="1">
                  <c:v>9.8647470143489748</c:v>
                </c:pt>
                <c:pt idx="2">
                  <c:v>9.2547148332814597</c:v>
                </c:pt>
                <c:pt idx="3">
                  <c:v>10.596566195593638</c:v>
                </c:pt>
                <c:pt idx="4">
                  <c:v>16.863659393898757</c:v>
                </c:pt>
                <c:pt idx="5">
                  <c:v>18.015698584763673</c:v>
                </c:pt>
                <c:pt idx="6">
                  <c:v>15.568986779402954</c:v>
                </c:pt>
                <c:pt idx="7">
                  <c:v>16.556448943001449</c:v>
                </c:pt>
                <c:pt idx="8">
                  <c:v>21.449872553722887</c:v>
                </c:pt>
                <c:pt idx="9">
                  <c:v>25.290003189939259</c:v>
                </c:pt>
                <c:pt idx="10">
                  <c:v>24.884046522682098</c:v>
                </c:pt>
                <c:pt idx="11">
                  <c:v>18.147360206576803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029360"/>
        <c:axId val="-1356017392"/>
      </c:scatterChart>
      <c:valAx>
        <c:axId val="-135602936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6017392"/>
        <c:crosses val="autoZero"/>
        <c:crossBetween val="midCat"/>
      </c:valAx>
      <c:valAx>
        <c:axId val="-135601739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6029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FUNDACION A CALAMAR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FUNDACION!$C$379:$N$379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xVal>
          <c:yVal>
            <c:numRef>
              <c:f>FUNDACION!$C$389:$N$389</c:f>
              <c:numCache>
                <c:formatCode>General</c:formatCode>
                <c:ptCount val="12"/>
                <c:pt idx="0">
                  <c:v>4536.7132947719238</c:v>
                </c:pt>
                <c:pt idx="1">
                  <c:v>3848.0744559711666</c:v>
                </c:pt>
                <c:pt idx="2">
                  <c:v>3610.1110039057717</c:v>
                </c:pt>
                <c:pt idx="3">
                  <c:v>4133.545000085589</c:v>
                </c:pt>
                <c:pt idx="4">
                  <c:v>6578.2342774192894</c:v>
                </c:pt>
                <c:pt idx="5">
                  <c:v>7027.6256886938681</c:v>
                </c:pt>
                <c:pt idx="6">
                  <c:v>6073.203929510717</c:v>
                </c:pt>
                <c:pt idx="7">
                  <c:v>6458.3965677460692</c:v>
                </c:pt>
                <c:pt idx="8">
                  <c:v>8367.2400861123697</c:v>
                </c:pt>
                <c:pt idx="9">
                  <c:v>9865.2114570276281</c:v>
                </c:pt>
                <c:pt idx="10">
                  <c:v>9706.8544835308712</c:v>
                </c:pt>
                <c:pt idx="11">
                  <c:v>7078.984707125247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025552"/>
        <c:axId val="-1356014672"/>
      </c:scatterChart>
      <c:valAx>
        <c:axId val="-135602555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6014672"/>
        <c:crosses val="autoZero"/>
        <c:crossBetween val="midCat"/>
      </c:valAx>
      <c:valAx>
        <c:axId val="-135601467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6025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FUNDACION A PTO RICO HDA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FUNDACION!$C$412:$N$412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xVal>
          <c:yVal>
            <c:numRef>
              <c:f>FUNDACION!$C$422:$N$422</c:f>
              <c:numCache>
                <c:formatCode>General</c:formatCode>
                <c:ptCount val="12"/>
                <c:pt idx="0">
                  <c:v>11.56679982642626</c:v>
                </c:pt>
                <c:pt idx="1">
                  <c:v>9.8110469093772181</c:v>
                </c:pt>
                <c:pt idx="2">
                  <c:v>9.2043355222552368</c:v>
                </c:pt>
                <c:pt idx="3">
                  <c:v>10.538882332417437</c:v>
                </c:pt>
                <c:pt idx="4">
                  <c:v>16.771859748318079</c:v>
                </c:pt>
                <c:pt idx="5">
                  <c:v>17.917627655652758</c:v>
                </c:pt>
                <c:pt idx="6">
                  <c:v>15.48423486198006</c:v>
                </c:pt>
                <c:pt idx="7">
                  <c:v>16.466321639695497</c:v>
                </c:pt>
                <c:pt idx="8">
                  <c:v>21.333107227040887</c:v>
                </c:pt>
                <c:pt idx="9">
                  <c:v>25.152333584823143</c:v>
                </c:pt>
                <c:pt idx="10">
                  <c:v>24.748586798429017</c:v>
                </c:pt>
                <c:pt idx="11">
                  <c:v>18.048572559348145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020112"/>
        <c:axId val="-1356025008"/>
      </c:scatterChart>
      <c:valAx>
        <c:axId val="-135602011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6025008"/>
        <c:crosses val="autoZero"/>
        <c:crossBetween val="midCat"/>
      </c:valAx>
      <c:valAx>
        <c:axId val="-135602500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60201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FUNDACION A GANADERIA CARIBE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FUNDACION!$C$445:$N$445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xVal>
          <c:yVal>
            <c:numRef>
              <c:f>FUNDACION!$C$455:$N$455</c:f>
              <c:numCache>
                <c:formatCode>General</c:formatCode>
                <c:ptCount val="12"/>
                <c:pt idx="0">
                  <c:v>6.8451565207789429</c:v>
                </c:pt>
                <c:pt idx="1">
                  <c:v>5.8061134224833468</c:v>
                </c:pt>
                <c:pt idx="2">
                  <c:v>5.4470655898839988</c:v>
                </c:pt>
                <c:pt idx="3">
                  <c:v>6.2368416677059466</c:v>
                </c:pt>
                <c:pt idx="4">
                  <c:v>9.9254769551294668</c:v>
                </c:pt>
                <c:pt idx="5">
                  <c:v>10.603534912376439</c:v>
                </c:pt>
                <c:pt idx="6">
                  <c:v>9.1634689650804901</c:v>
                </c:pt>
                <c:pt idx="7">
                  <c:v>9.744661499863609</c:v>
                </c:pt>
                <c:pt idx="8">
                  <c:v>12.624793394455505</c:v>
                </c:pt>
                <c:pt idx="9">
                  <c:v>14.884986585278741</c:v>
                </c:pt>
                <c:pt idx="10">
                  <c:v>14.646051876534569</c:v>
                </c:pt>
                <c:pt idx="11">
                  <c:v>10.681027250347521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019568"/>
        <c:axId val="-1356018480"/>
      </c:scatterChart>
      <c:valAx>
        <c:axId val="-135601956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56018480"/>
        <c:crosses val="autoZero"/>
        <c:crossBetween val="midCat"/>
      </c:valAx>
      <c:valAx>
        <c:axId val="-135601848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56019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GANADERIA CARIBE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GANADERIA  CARIBE</c:v>
          </c:tx>
          <c:dLbls>
            <c:delete val="1"/>
          </c:dLbls>
          <c:cat>
            <c:strRef>
              <c:f>'GANADERIA CARIBE'!$B$63:$M$63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CARIBE'!$B$67:$M$67</c:f>
              <c:numCache>
                <c:formatCode>General</c:formatCode>
                <c:ptCount val="12"/>
                <c:pt idx="0">
                  <c:v>9.6921985815602834E-3</c:v>
                </c:pt>
                <c:pt idx="1">
                  <c:v>7.9148936170212771E-3</c:v>
                </c:pt>
                <c:pt idx="2">
                  <c:v>6.9588652482269501E-3</c:v>
                </c:pt>
                <c:pt idx="3">
                  <c:v>7.7645390070921992E-3</c:v>
                </c:pt>
                <c:pt idx="4">
                  <c:v>1.3682269503546101E-2</c:v>
                </c:pt>
                <c:pt idx="5">
                  <c:v>1.5829787234042554E-2</c:v>
                </c:pt>
                <c:pt idx="6">
                  <c:v>1.311063829787234E-2</c:v>
                </c:pt>
                <c:pt idx="7">
                  <c:v>1.4737588652482271E-2</c:v>
                </c:pt>
                <c:pt idx="8">
                  <c:v>1.9333333333333334E-2</c:v>
                </c:pt>
                <c:pt idx="9">
                  <c:v>2.3716312056737587E-2</c:v>
                </c:pt>
                <c:pt idx="10">
                  <c:v>2.2794326241134751E-2</c:v>
                </c:pt>
                <c:pt idx="11">
                  <c:v>1.364822695035461E-2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56015760"/>
        <c:axId val="-1356026640"/>
      </c:lineChart>
      <c:catAx>
        <c:axId val="-135601576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56026640"/>
        <c:crossesAt val="0"/>
        <c:auto val="0"/>
        <c:lblAlgn val="ctr"/>
        <c:lblOffset val="100"/>
        <c:noMultiLvlLbl val="0"/>
      </c:catAx>
      <c:valAx>
        <c:axId val="-135602664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</a:t>
                </a:r>
                <a:r>
                  <a:rPr lang="en-US" baseline="0"/>
                  <a:t> ESPECIFIC</a:t>
                </a:r>
                <a:r>
                  <a:rPr lang="en-US"/>
                  <a:t>O (m3/s/Km2)</a:t>
                </a:r>
              </a:p>
            </c:rich>
          </c:tx>
          <c:layout>
            <c:manualLayout>
              <c:xMode val="edge"/>
              <c:yMode val="edge"/>
              <c:x val="2.2739018087855296E-2"/>
              <c:y val="0.24629911275991334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crossAx val="-1356015760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GANADERIA CARIBE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CARIBE'!$C$107:$N$107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CARIBE'!$C$108:$N$108</c:f>
              <c:numCache>
                <c:formatCode>General</c:formatCode>
                <c:ptCount val="12"/>
                <c:pt idx="0">
                  <c:v>4.1191843971631208</c:v>
                </c:pt>
                <c:pt idx="1">
                  <c:v>3.3638297872340424</c:v>
                </c:pt>
                <c:pt idx="2">
                  <c:v>2.9575177304964537</c:v>
                </c:pt>
                <c:pt idx="3">
                  <c:v>3.2999290780141846</c:v>
                </c:pt>
                <c:pt idx="4">
                  <c:v>5.8149645390070921</c:v>
                </c:pt>
                <c:pt idx="5">
                  <c:v>6.7276595744680847</c:v>
                </c:pt>
                <c:pt idx="6">
                  <c:v>5.5720212765957449</c:v>
                </c:pt>
                <c:pt idx="7">
                  <c:v>6.2634751773049651</c:v>
                </c:pt>
                <c:pt idx="8">
                  <c:v>8.2166666666666668</c:v>
                </c:pt>
                <c:pt idx="9">
                  <c:v>10.079432624113474</c:v>
                </c:pt>
                <c:pt idx="10">
                  <c:v>9.687588652482269</c:v>
                </c:pt>
                <c:pt idx="11">
                  <c:v>5.8004964539007089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CARIBE'!$C$110:$N$110</c:f>
              <c:numCache>
                <c:formatCode>General</c:formatCode>
                <c:ptCount val="12"/>
                <c:pt idx="0">
                  <c:v>4.7032193573343593</c:v>
                </c:pt>
                <c:pt idx="1">
                  <c:v>3.8407674541088435</c:v>
                </c:pt>
                <c:pt idx="2">
                  <c:v>3.3768467974655882</c:v>
                </c:pt>
                <c:pt idx="3">
                  <c:v>3.7678066386723672</c:v>
                </c:pt>
                <c:pt idx="4">
                  <c:v>6.639434204719338</c:v>
                </c:pt>
                <c:pt idx="5">
                  <c:v>7.6815349082176869</c:v>
                </c:pt>
                <c:pt idx="6">
                  <c:v>6.36204544414481</c:v>
                </c:pt>
                <c:pt idx="7">
                  <c:v>7.15153653193385</c:v>
                </c:pt>
                <c:pt idx="8">
                  <c:v>9.3816595698035012</c:v>
                </c:pt>
                <c:pt idx="9">
                  <c:v>11.508536170734741</c:v>
                </c:pt>
                <c:pt idx="10">
                  <c:v>11.061134944001633</c:v>
                </c:pt>
                <c:pt idx="11">
                  <c:v>6.6229147748091917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CARIBE'!$C$112:$N$112</c:f>
              <c:numCache>
                <c:formatCode>General</c:formatCode>
                <c:ptCount val="12"/>
                <c:pt idx="0">
                  <c:v>3.7069218414204008</c:v>
                </c:pt>
                <c:pt idx="1">
                  <c:v>3.0271657946913266</c:v>
                </c:pt>
                <c:pt idx="2">
                  <c:v>2.6615188868737722</c:v>
                </c:pt>
                <c:pt idx="3">
                  <c:v>2.9696604946488034</c:v>
                </c:pt>
                <c:pt idx="4">
                  <c:v>5.2329823038696306</c:v>
                </c:pt>
                <c:pt idx="5">
                  <c:v>6.0543315893826533</c:v>
                </c:pt>
                <c:pt idx="6">
                  <c:v>5.0143536631419234</c:v>
                </c:pt>
                <c:pt idx="7">
                  <c:v>5.6366044098284744</c:v>
                </c:pt>
                <c:pt idx="8">
                  <c:v>7.394313580939567</c:v>
                </c:pt>
                <c:pt idx="9">
                  <c:v>9.0706473274621828</c:v>
                </c:pt>
                <c:pt idx="10">
                  <c:v>8.7180204875787854</c:v>
                </c:pt>
                <c:pt idx="11">
                  <c:v>5.2199622359354745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CARIBE'!$C$115:$N$115</c:f>
              <c:numCache>
                <c:formatCode>General</c:formatCode>
                <c:ptCount val="12"/>
                <c:pt idx="0">
                  <c:v>1.1071402222879467</c:v>
                </c:pt>
                <c:pt idx="1">
                  <c:v>0.90411860681497769</c:v>
                </c:pt>
                <c:pt idx="2">
                  <c:v>0.79491144893087462</c:v>
                </c:pt>
                <c:pt idx="3">
                  <c:v>0.88694359385397636</c:v>
                </c:pt>
                <c:pt idx="4">
                  <c:v>1.5629261794511247</c:v>
                </c:pt>
                <c:pt idx="5">
                  <c:v>1.8082372136299554</c:v>
                </c:pt>
                <c:pt idx="6">
                  <c:v>1.4976287245144873</c:v>
                </c:pt>
                <c:pt idx="7">
                  <c:v>1.6834753270264549</c:v>
                </c:pt>
                <c:pt idx="8">
                  <c:v>2.2084474213061194</c:v>
                </c:pt>
                <c:pt idx="9">
                  <c:v>2.709115251961725</c:v>
                </c:pt>
                <c:pt idx="10">
                  <c:v>2.6037967762574716</c:v>
                </c:pt>
                <c:pt idx="11">
                  <c:v>1.5590374972712751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15216"/>
        <c:axId val="-1356027184"/>
      </c:lineChart>
      <c:catAx>
        <c:axId val="-1356015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27184"/>
        <c:crosses val="autoZero"/>
        <c:auto val="1"/>
        <c:lblAlgn val="ctr"/>
        <c:lblOffset val="100"/>
        <c:tickMarkSkip val="1"/>
        <c:noMultiLvlLbl val="0"/>
      </c:catAx>
      <c:valAx>
        <c:axId val="-135602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1521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  A 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CARIBE'!$C$140:$N$140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CARIBE'!$C$141:$N$141</c:f>
              <c:numCache>
                <c:formatCode>General</c:formatCode>
                <c:ptCount val="12"/>
                <c:pt idx="0">
                  <c:v>1585.081540425532</c:v>
                </c:pt>
                <c:pt idx="1">
                  <c:v>1294.4175319148937</c:v>
                </c:pt>
                <c:pt idx="2">
                  <c:v>1138.0667404255319</c:v>
                </c:pt>
                <c:pt idx="3">
                  <c:v>1269.8282382978725</c:v>
                </c:pt>
                <c:pt idx="4">
                  <c:v>2237.6257191489362</c:v>
                </c:pt>
                <c:pt idx="5">
                  <c:v>2588.8350638297875</c:v>
                </c:pt>
                <c:pt idx="6">
                  <c:v>2144.1400085106384</c:v>
                </c:pt>
                <c:pt idx="7">
                  <c:v>2410.2147234042554</c:v>
                </c:pt>
                <c:pt idx="8">
                  <c:v>3161.8120000000004</c:v>
                </c:pt>
                <c:pt idx="9">
                  <c:v>3878.6131063829785</c:v>
                </c:pt>
                <c:pt idx="10">
                  <c:v>3727.8297021276599</c:v>
                </c:pt>
                <c:pt idx="11">
                  <c:v>2232.0583319148936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CARIBE'!$C$143:$N$143</c:f>
              <c:numCache>
                <c:formatCode>General</c:formatCode>
                <c:ptCount val="12"/>
                <c:pt idx="0">
                  <c:v>-3.7630025652170098</c:v>
                </c:pt>
                <c:pt idx="1">
                  <c:v>-3.0729627270468187</c:v>
                </c:pt>
                <c:pt idx="2">
                  <c:v>-2.7017840750701958</c:v>
                </c:pt>
                <c:pt idx="3">
                  <c:v>-3.0145874494362523</c:v>
                </c:pt>
                <c:pt idx="4">
                  <c:v>-5.3121502625615804</c:v>
                </c:pt>
                <c:pt idx="5">
                  <c:v>-6.1459254540936374</c:v>
                </c:pt>
                <c:pt idx="6">
                  <c:v>-5.0902140656081984</c:v>
                </c:pt>
                <c:pt idx="7">
                  <c:v>-5.7218786261678227</c:v>
                </c:pt>
                <c:pt idx="8">
                  <c:v>-7.5061795644530722</c:v>
                </c:pt>
                <c:pt idx="9">
                  <c:v>-9.207873977817707</c:v>
                </c:pt>
                <c:pt idx="10">
                  <c:v>-8.8499123698283828</c:v>
                </c:pt>
                <c:pt idx="11">
                  <c:v>-5.2989332185742812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CARIBE'!$C$145:$N$145</c:f>
              <c:numCache>
                <c:formatCode>General</c:formatCode>
                <c:ptCount val="12"/>
                <c:pt idx="0">
                  <c:v>10.703795655587573</c:v>
                </c:pt>
                <c:pt idx="1">
                  <c:v>8.7409892811618111</c:v>
                </c:pt>
                <c:pt idx="2">
                  <c:v>7.6851780310716569</c:v>
                </c:pt>
                <c:pt idx="3">
                  <c:v>8.5749418145304226</c:v>
                </c:pt>
                <c:pt idx="4">
                  <c:v>15.110319463456424</c:v>
                </c:pt>
                <c:pt idx="5">
                  <c:v>17.481978562323622</c:v>
                </c:pt>
                <c:pt idx="6">
                  <c:v>14.479025793150292</c:v>
                </c:pt>
                <c:pt idx="7">
                  <c:v>16.275784700944666</c:v>
                </c:pt>
                <c:pt idx="8">
                  <c:v>21.351197831941846</c:v>
                </c:pt>
                <c:pt idx="9">
                  <c:v>26.191638132800264</c:v>
                </c:pt>
                <c:pt idx="10">
                  <c:v>25.173422535532314</c:v>
                </c:pt>
                <c:pt idx="11">
                  <c:v>15.072723810634221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CARIBE'!$C$148:$N$148</c:f>
              <c:numCache>
                <c:formatCode>General</c:formatCode>
                <c:ptCount val="12"/>
                <c:pt idx="0">
                  <c:v>1862.0663255468544</c:v>
                </c:pt>
                <c:pt idx="1">
                  <c:v>1520.6102878020558</c:v>
                </c:pt>
                <c:pt idx="2">
                  <c:v>1336.9380057270403</c:v>
                </c:pt>
                <c:pt idx="3">
                  <c:v>1491.7241425499021</c:v>
                </c:pt>
                <c:pt idx="4">
                  <c:v>2628.6392179459913</c:v>
                </c:pt>
                <c:pt idx="5">
                  <c:v>3041.2205756041117</c:v>
                </c:pt>
                <c:pt idx="6">
                  <c:v>2518.8173638269536</c:v>
                </c:pt>
                <c:pt idx="7">
                  <c:v>2831.3872563195987</c:v>
                </c:pt>
                <c:pt idx="8">
                  <c:v>3714.3222621401474</c:v>
                </c:pt>
                <c:pt idx="9">
                  <c:v>4556.3806473208551</c:v>
                </c:pt>
                <c:pt idx="10">
                  <c:v>4379.2486245482141</c:v>
                </c:pt>
                <c:pt idx="11">
                  <c:v>2622.0989586436167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12496"/>
        <c:axId val="-1356021744"/>
      </c:lineChart>
      <c:catAx>
        <c:axId val="-1356012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21744"/>
        <c:crosses val="autoZero"/>
        <c:auto val="1"/>
        <c:lblAlgn val="ctr"/>
        <c:lblOffset val="100"/>
        <c:tickMarkSkip val="1"/>
        <c:noMultiLvlLbl val="0"/>
      </c:catAx>
      <c:valAx>
        <c:axId val="-135602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124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 NUEVO </a:t>
            </a:r>
            <a:r>
              <a:rPr lang="es-CO" b="1" baseline="0"/>
              <a:t>A GRACIAS A DIOS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RIONUEVO!$C$101:$N$101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RIONUEVO!$C$102:$N$102</c:f>
              <c:numCache>
                <c:formatCode>General</c:formatCode>
                <c:ptCount val="12"/>
                <c:pt idx="0">
                  <c:v>5.3039891893213973</c:v>
                </c:pt>
                <c:pt idx="1">
                  <c:v>4.6725000305731861</c:v>
                </c:pt>
                <c:pt idx="2">
                  <c:v>4.8076335131036672</c:v>
                </c:pt>
                <c:pt idx="3">
                  <c:v>5.6574152205549639</c:v>
                </c:pt>
                <c:pt idx="4">
                  <c:v>7.4869146763522521</c:v>
                </c:pt>
                <c:pt idx="5">
                  <c:v>7.86113047412897</c:v>
                </c:pt>
                <c:pt idx="6">
                  <c:v>6.7722664514314364</c:v>
                </c:pt>
                <c:pt idx="7">
                  <c:v>6.3408787956610535</c:v>
                </c:pt>
                <c:pt idx="8">
                  <c:v>6.6475278521725301</c:v>
                </c:pt>
                <c:pt idx="9">
                  <c:v>7.7467867581416394</c:v>
                </c:pt>
                <c:pt idx="10">
                  <c:v>9.0773318169033033</c:v>
                </c:pt>
                <c:pt idx="11">
                  <c:v>7.4531313057196318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RIONUEVO!$C$104:$N$104</c:f>
              <c:numCache>
                <c:formatCode>General</c:formatCode>
                <c:ptCount val="12"/>
                <c:pt idx="0">
                  <c:v>5.3040011292519198</c:v>
                </c:pt>
                <c:pt idx="1">
                  <c:v>4.6725105489441212</c:v>
                </c:pt>
                <c:pt idx="2">
                  <c:v>4.8076443356766543</c:v>
                </c:pt>
                <c:pt idx="3">
                  <c:v>5.657427956090852</c:v>
                </c:pt>
                <c:pt idx="4">
                  <c:v>7.4869315303159141</c:v>
                </c:pt>
                <c:pt idx="5">
                  <c:v>7.8611481704983133</c:v>
                </c:pt>
                <c:pt idx="6">
                  <c:v>6.7722816966342494</c:v>
                </c:pt>
                <c:pt idx="7">
                  <c:v>6.3408930697573167</c:v>
                </c:pt>
                <c:pt idx="8">
                  <c:v>6.6475428165734494</c:v>
                </c:pt>
                <c:pt idx="9">
                  <c:v>7.7468041971092472</c:v>
                </c:pt>
                <c:pt idx="10">
                  <c:v>9.07735225109111</c:v>
                </c:pt>
                <c:pt idx="11">
                  <c:v>7.4531480836327813</c:v>
                </c:pt>
              </c:numCache>
            </c:numRef>
          </c:val>
          <c:smooth val="0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RIONUEVO!$C$106:$N$106</c:f>
              <c:numCache>
                <c:formatCode>General</c:formatCode>
                <c:ptCount val="12"/>
                <c:pt idx="0">
                  <c:v>5.3039772494715098</c:v>
                </c:pt>
                <c:pt idx="1">
                  <c:v>4.6724895122732848</c:v>
                </c:pt>
                <c:pt idx="2">
                  <c:v>4.8076226906037691</c:v>
                </c:pt>
                <c:pt idx="3">
                  <c:v>5.6574024851050844</c:v>
                </c:pt>
                <c:pt idx="4">
                  <c:v>7.4868978225024101</c:v>
                </c:pt>
                <c:pt idx="5">
                  <c:v>7.8611127778791365</c:v>
                </c:pt>
                <c:pt idx="6">
                  <c:v>6.7722512063315801</c:v>
                </c:pt>
                <c:pt idx="7">
                  <c:v>6.3408645216611879</c:v>
                </c:pt>
                <c:pt idx="8">
                  <c:v>6.6475128878726713</c:v>
                </c:pt>
                <c:pt idx="9">
                  <c:v>7.7467693192918032</c:v>
                </c:pt>
                <c:pt idx="10">
                  <c:v>9.0773113828534946</c:v>
                </c:pt>
                <c:pt idx="11">
                  <c:v>7.453114527919789</c:v>
                </c:pt>
              </c:numCache>
            </c:numRef>
          </c:val>
          <c:smooth val="0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RIONUEVO!$C$109:$N$109</c:f>
              <c:numCache>
                <c:formatCode>General</c:formatCode>
                <c:ptCount val="12"/>
                <c:pt idx="0">
                  <c:v>1.2135299171075853</c:v>
                </c:pt>
                <c:pt idx="1">
                  <c:v>1.0690479132579316</c:v>
                </c:pt>
                <c:pt idx="2">
                  <c:v>1.0999658729294624</c:v>
                </c:pt>
                <c:pt idx="3">
                  <c:v>1.2943922731715891</c:v>
                </c:pt>
                <c:pt idx="4">
                  <c:v>1.7129738810323143</c:v>
                </c:pt>
                <c:pt idx="5">
                  <c:v>1.7985928462765535</c:v>
                </c:pt>
                <c:pt idx="6">
                  <c:v>1.5494654404617185</c:v>
                </c:pt>
                <c:pt idx="7">
                  <c:v>1.4507657999718315</c:v>
                </c:pt>
                <c:pt idx="8">
                  <c:v>1.5209257853803053</c:v>
                </c:pt>
                <c:pt idx="9">
                  <c:v>1.772431495785258</c:v>
                </c:pt>
                <c:pt idx="10">
                  <c:v>2.0768544833203308</c:v>
                </c:pt>
                <c:pt idx="11">
                  <c:v>1.7052443911144315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916592"/>
        <c:axId val="-1346918768"/>
      </c:lineChart>
      <c:catAx>
        <c:axId val="-134691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18768"/>
        <c:crosses val="autoZero"/>
        <c:auto val="1"/>
        <c:lblAlgn val="ctr"/>
        <c:lblOffset val="100"/>
        <c:tickMarkSkip val="1"/>
        <c:noMultiLvlLbl val="0"/>
      </c:catAx>
      <c:valAx>
        <c:axId val="-134691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165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GANADERIA CARIBE</a:t>
            </a:r>
            <a:r>
              <a:rPr lang="es-CO" b="1"/>
              <a:t>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CARIBE'!$C$173:$N$173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CARIBE'!$C$174:$N$174</c:f>
              <c:numCache>
                <c:formatCode>General</c:formatCode>
                <c:ptCount val="12"/>
                <c:pt idx="0">
                  <c:v>2391.7535361702126</c:v>
                </c:pt>
                <c:pt idx="1">
                  <c:v>1953.1662127659574</c:v>
                </c:pt>
                <c:pt idx="2">
                  <c:v>1717.2461361702126</c:v>
                </c:pt>
                <c:pt idx="3">
                  <c:v>1916.063055319149</c:v>
                </c:pt>
                <c:pt idx="4">
                  <c:v>3376.3873276595746</c:v>
                </c:pt>
                <c:pt idx="5">
                  <c:v>3906.3324255319149</c:v>
                </c:pt>
                <c:pt idx="6">
                  <c:v>3235.3253234042554</c:v>
                </c:pt>
                <c:pt idx="7">
                  <c:v>3636.8094893617022</c:v>
                </c:pt>
                <c:pt idx="8">
                  <c:v>4770.9059999999999</c:v>
                </c:pt>
                <c:pt idx="9">
                  <c:v>5852.4980425531912</c:v>
                </c:pt>
                <c:pt idx="10">
                  <c:v>5624.9786808510635</c:v>
                </c:pt>
                <c:pt idx="11">
                  <c:v>3367.9866127659575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CARIBE'!$C$176:$N$176</c:f>
              <c:numCache>
                <c:formatCode>General</c:formatCode>
                <c:ptCount val="12"/>
                <c:pt idx="0">
                  <c:v>25.915910437361227</c:v>
                </c:pt>
                <c:pt idx="1">
                  <c:v>21.163585575951362</c:v>
                </c:pt>
                <c:pt idx="2">
                  <c:v>18.607267174841823</c:v>
                </c:pt>
                <c:pt idx="3">
                  <c:v>20.761553305153718</c:v>
                </c:pt>
                <c:pt idx="4">
                  <c:v>36.584936642585454</c:v>
                </c:pt>
                <c:pt idx="5">
                  <c:v>42.327171151902725</c:v>
                </c:pt>
                <c:pt idx="6">
                  <c:v>35.056455462100075</c:v>
                </c:pt>
                <c:pt idx="7">
                  <c:v>39.406748052712302</c:v>
                </c:pt>
                <c:pt idx="8">
                  <c:v>51.695281612942125</c:v>
                </c:pt>
                <c:pt idx="9">
                  <c:v>63.414901582420562</c:v>
                </c:pt>
                <c:pt idx="10">
                  <c:v>60.94960935583125</c:v>
                </c:pt>
                <c:pt idx="11">
                  <c:v>36.493910468065231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CARIBE'!$C$178:$N$178</c:f>
              <c:numCache>
                <c:formatCode>General</c:formatCode>
                <c:ptCount val="12"/>
                <c:pt idx="0">
                  <c:v>10.713730158334634</c:v>
                </c:pt>
                <c:pt idx="1">
                  <c:v>8.7491020464667422</c:v>
                </c:pt>
                <c:pt idx="2">
                  <c:v>7.6923108673773903</c:v>
                </c:pt>
                <c:pt idx="3">
                  <c:v>8.582900466372573</c:v>
                </c:pt>
                <c:pt idx="4">
                  <c:v>15.124343788569572</c:v>
                </c:pt>
                <c:pt idx="5">
                  <c:v>17.498204092933484</c:v>
                </c:pt>
                <c:pt idx="6">
                  <c:v>14.49246419632475</c:v>
                </c:pt>
                <c:pt idx="7">
                  <c:v>16.290890728098471</c:v>
                </c:pt>
                <c:pt idx="8">
                  <c:v>21.371014497014645</c:v>
                </c:pt>
                <c:pt idx="9">
                  <c:v>26.215947350703214</c:v>
                </c:pt>
                <c:pt idx="10">
                  <c:v>25.19678671805028</c:v>
                </c:pt>
                <c:pt idx="11">
                  <c:v>15.086713242133154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CARIBE'!$C$181:$N$181</c:f>
              <c:numCache>
                <c:formatCode>General</c:formatCode>
                <c:ptCount val="12"/>
                <c:pt idx="0">
                  <c:v>3559.8616070442968</c:v>
                </c:pt>
                <c:pt idx="1">
                  <c:v>2907.0727012011084</c:v>
                </c:pt>
                <c:pt idx="2">
                  <c:v>2555.9316616653473</c:v>
                </c:pt>
                <c:pt idx="3">
                  <c:v>2851.8487394937042</c:v>
                </c:pt>
                <c:pt idx="4">
                  <c:v>5025.3805153738167</c:v>
                </c:pt>
                <c:pt idx="5">
                  <c:v>5814.1454024022169</c:v>
                </c:pt>
                <c:pt idx="6">
                  <c:v>4815.4252647315143</c:v>
                </c:pt>
                <c:pt idx="7">
                  <c:v>5412.990208867298</c:v>
                </c:pt>
                <c:pt idx="8">
                  <c:v>7100.9679063389094</c:v>
                </c:pt>
                <c:pt idx="9">
                  <c:v>8710.7984881868342</c:v>
                </c:pt>
                <c:pt idx="10">
                  <c:v>8372.1609871508626</c:v>
                </c:pt>
                <c:pt idx="11">
                  <c:v>5012.8769768740267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11408"/>
        <c:axId val="-1356027728"/>
      </c:lineChart>
      <c:catAx>
        <c:axId val="-1356011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27728"/>
        <c:crosses val="autoZero"/>
        <c:auto val="1"/>
        <c:lblAlgn val="ctr"/>
        <c:lblOffset val="100"/>
        <c:tickMarkSkip val="1"/>
        <c:noMultiLvlLbl val="0"/>
      </c:catAx>
      <c:valAx>
        <c:axId val="-135602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114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</a:t>
            </a:r>
            <a:r>
              <a:rPr lang="es-CO" b="1"/>
              <a:t>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CARIBE'!$C$206:$N$206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CARIBE'!$C$207:$N$207</c:f>
              <c:numCache>
                <c:formatCode>General</c:formatCode>
                <c:ptCount val="12"/>
                <c:pt idx="0">
                  <c:v>4.5941021276595748</c:v>
                </c:pt>
                <c:pt idx="1">
                  <c:v>3.7516595744680852</c:v>
                </c:pt>
                <c:pt idx="2">
                  <c:v>3.2985021276595741</c:v>
                </c:pt>
                <c:pt idx="3">
                  <c:v>3.680391489361702</c:v>
                </c:pt>
                <c:pt idx="4">
                  <c:v>6.4853957446808517</c:v>
                </c:pt>
                <c:pt idx="5">
                  <c:v>7.5033191489361704</c:v>
                </c:pt>
                <c:pt idx="6">
                  <c:v>6.2144425531914891</c:v>
                </c:pt>
                <c:pt idx="7">
                  <c:v>6.985617021276596</c:v>
                </c:pt>
                <c:pt idx="8">
                  <c:v>9.1639999999999997</c:v>
                </c:pt>
                <c:pt idx="9">
                  <c:v>11.241531914893615</c:v>
                </c:pt>
                <c:pt idx="10">
                  <c:v>10.804510638297872</c:v>
                </c:pt>
                <c:pt idx="11">
                  <c:v>6.4692595744680848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CARIBE'!$C$209:$N$209</c:f>
              <c:numCache>
                <c:formatCode>General</c:formatCode>
                <c:ptCount val="12"/>
                <c:pt idx="0">
                  <c:v>5.4395510314370172</c:v>
                </c:pt>
                <c:pt idx="1">
                  <c:v>4.4420744556444536</c:v>
                </c:pt>
                <c:pt idx="2">
                  <c:v>3.905522809926826</c:v>
                </c:pt>
                <c:pt idx="3">
                  <c:v>4.3576909624010289</c:v>
                </c:pt>
                <c:pt idx="4">
                  <c:v>7.6788978851516854</c:v>
                </c:pt>
                <c:pt idx="5">
                  <c:v>8.8841489112889072</c:v>
                </c:pt>
                <c:pt idx="6">
                  <c:v>7.3580813966884744</c:v>
                </c:pt>
                <c:pt idx="7">
                  <c:v>8.2711744792376134</c:v>
                </c:pt>
                <c:pt idx="8">
                  <c:v>10.850443517998908</c:v>
                </c:pt>
                <c:pt idx="9">
                  <c:v>13.310301953113846</c:v>
                </c:pt>
                <c:pt idx="10">
                  <c:v>12.792856003979637</c:v>
                </c:pt>
                <c:pt idx="11">
                  <c:v>7.659792188568268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CARIBE'!$C$211:$N$211</c:f>
              <c:numCache>
                <c:formatCode>General</c:formatCode>
                <c:ptCount val="12"/>
                <c:pt idx="0">
                  <c:v>4.0445914865786259</c:v>
                </c:pt>
                <c:pt idx="1">
                  <c:v>3.3029153366176978</c:v>
                </c:pt>
                <c:pt idx="2">
                  <c:v>2.9039610468541981</c:v>
                </c:pt>
                <c:pt idx="3">
                  <c:v>3.240171783628186</c:v>
                </c:pt>
                <c:pt idx="4">
                  <c:v>5.7096633220455768</c:v>
                </c:pt>
                <c:pt idx="5">
                  <c:v>6.6058306732353955</c:v>
                </c:pt>
                <c:pt idx="6">
                  <c:v>5.4711194366231872</c:v>
                </c:pt>
                <c:pt idx="7">
                  <c:v>6.1500520335946023</c:v>
                </c:pt>
                <c:pt idx="8">
                  <c:v>8.0678738419532667</c:v>
                </c:pt>
                <c:pt idx="9">
                  <c:v>9.896907603628657</c:v>
                </c:pt>
                <c:pt idx="10">
                  <c:v>9.5121594013344808</c:v>
                </c:pt>
                <c:pt idx="11">
                  <c:v>5.6954572345762529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CARIBE'!$C$214:$N$214</c:f>
              <c:numCache>
                <c:formatCode>General</c:formatCode>
                <c:ptCount val="12"/>
                <c:pt idx="0">
                  <c:v>2.8676265206032077</c:v>
                </c:pt>
                <c:pt idx="1">
                  <c:v>2.3417760844381528</c:v>
                </c:pt>
                <c:pt idx="2">
                  <c:v>2.0589163925185621</c:v>
                </c:pt>
                <c:pt idx="3">
                  <c:v>2.2972907322964962</c:v>
                </c:pt>
                <c:pt idx="4">
                  <c:v>4.0481670448907572</c:v>
                </c:pt>
                <c:pt idx="5">
                  <c:v>4.6835521688763055</c:v>
                </c:pt>
                <c:pt idx="6">
                  <c:v>3.8790387721257793</c:v>
                </c:pt>
                <c:pt idx="7">
                  <c:v>4.3604038561491771</c:v>
                </c:pt>
                <c:pt idx="8">
                  <c:v>5.7201448084035889</c:v>
                </c:pt>
                <c:pt idx="9">
                  <c:v>7.0169347906462214</c:v>
                </c:pt>
                <c:pt idx="10">
                  <c:v>6.7441472539285154</c:v>
                </c:pt>
                <c:pt idx="11">
                  <c:v>4.038094889688872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10320"/>
        <c:axId val="-1356009776"/>
      </c:lineChart>
      <c:catAx>
        <c:axId val="-1356010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09776"/>
        <c:crosses val="autoZero"/>
        <c:auto val="1"/>
        <c:lblAlgn val="ctr"/>
        <c:lblOffset val="100"/>
        <c:tickMarkSkip val="1"/>
        <c:noMultiLvlLbl val="0"/>
      </c:catAx>
      <c:valAx>
        <c:axId val="-135600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1032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CARIBE'!$C$239:$N$239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CARIBE'!$C$240:$N$240</c:f>
              <c:numCache>
                <c:formatCode>General</c:formatCode>
                <c:ptCount val="12"/>
                <c:pt idx="0">
                  <c:v>3.6151900709219857</c:v>
                </c:pt>
                <c:pt idx="1">
                  <c:v>2.9522553191489362</c:v>
                </c:pt>
                <c:pt idx="2">
                  <c:v>2.5956567375886523</c:v>
                </c:pt>
                <c:pt idx="3">
                  <c:v>2.8961730496453901</c:v>
                </c:pt>
                <c:pt idx="4">
                  <c:v>5.1034865248226957</c:v>
                </c:pt>
                <c:pt idx="5">
                  <c:v>5.9045106382978725</c:v>
                </c:pt>
                <c:pt idx="6">
                  <c:v>4.8902680851063831</c:v>
                </c:pt>
                <c:pt idx="7">
                  <c:v>5.4971205673758865</c:v>
                </c:pt>
                <c:pt idx="8">
                  <c:v>7.2113333333333332</c:v>
                </c:pt>
                <c:pt idx="9">
                  <c:v>8.8461843971631193</c:v>
                </c:pt>
                <c:pt idx="10">
                  <c:v>8.5022836879432617</c:v>
                </c:pt>
                <c:pt idx="11">
                  <c:v>5.090788652482269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CARIBE'!$C$242:$N$242</c:f>
              <c:numCache>
                <c:formatCode>General</c:formatCode>
                <c:ptCount val="12"/>
                <c:pt idx="0">
                  <c:v>3.9951128269976821</c:v>
                </c:pt>
                <c:pt idx="1">
                  <c:v>3.2625098162808528</c:v>
                </c:pt>
                <c:pt idx="2">
                  <c:v>2.8684360499415522</c:v>
                </c:pt>
                <c:pt idx="3">
                  <c:v>3.2005338233550873</c:v>
                </c:pt>
                <c:pt idx="4">
                  <c:v>5.6398153562446431</c:v>
                </c:pt>
                <c:pt idx="5">
                  <c:v>6.5250196325617056</c:v>
                </c:pt>
                <c:pt idx="6">
                  <c:v>5.4041896472910249</c:v>
                </c:pt>
                <c:pt idx="7">
                  <c:v>6.0748166650820892</c:v>
                </c:pt>
                <c:pt idx="8">
                  <c:v>7.9691772035677459</c:v>
                </c:pt>
                <c:pt idx="9">
                  <c:v>9.7758358652716577</c:v>
                </c:pt>
                <c:pt idx="10">
                  <c:v>9.3957943992174382</c:v>
                </c:pt>
                <c:pt idx="11">
                  <c:v>5.6257830559595634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CARIBE'!$C$244:$N$244</c:f>
              <c:numCache>
                <c:formatCode>General</c:formatCode>
                <c:ptCount val="12"/>
                <c:pt idx="0">
                  <c:v>3.3252009362107833</c:v>
                </c:pt>
                <c:pt idx="1">
                  <c:v>2.7154428836610816</c:v>
                </c:pt>
                <c:pt idx="2">
                  <c:v>2.387448528179438</c:v>
                </c:pt>
                <c:pt idx="3">
                  <c:v>2.6638592016417135</c:v>
                </c:pt>
                <c:pt idx="4">
                  <c:v>4.6941150637625082</c:v>
                </c:pt>
                <c:pt idx="5">
                  <c:v>5.4308857673221631</c:v>
                </c:pt>
                <c:pt idx="6">
                  <c:v>4.497999744386985</c:v>
                </c:pt>
                <c:pt idx="7">
                  <c:v>5.0561741149173187</c:v>
                </c:pt>
                <c:pt idx="8">
                  <c:v>6.6328828860753664</c:v>
                </c:pt>
                <c:pt idx="9">
                  <c:v>8.1365958807909102</c:v>
                </c:pt>
                <c:pt idx="10">
                  <c:v>7.820280849540068</c:v>
                </c:pt>
                <c:pt idx="11">
                  <c:v>4.6824357395317069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CARIBE'!$C$247:$N$247</c:f>
              <c:numCache>
                <c:formatCode>General</c:formatCode>
                <c:ptCount val="12"/>
                <c:pt idx="0">
                  <c:v>0.91566673317698299</c:v>
                </c:pt>
                <c:pt idx="1">
                  <c:v>0.74775653023965538</c:v>
                </c:pt>
                <c:pt idx="2">
                  <c:v>0.65743611780568978</c:v>
                </c:pt>
                <c:pt idx="3">
                  <c:v>0.73355183629603471</c:v>
                </c:pt>
                <c:pt idx="4">
                  <c:v>1.2926271488694832</c:v>
                </c:pt>
                <c:pt idx="5">
                  <c:v>1.4955130604793108</c:v>
                </c:pt>
                <c:pt idx="6">
                  <c:v>1.2386225105743969</c:v>
                </c:pt>
                <c:pt idx="7">
                  <c:v>1.392328019568104</c:v>
                </c:pt>
                <c:pt idx="8">
                  <c:v>1.8265092306750006</c:v>
                </c:pt>
                <c:pt idx="9">
                  <c:v>2.2405894597862073</c:v>
                </c:pt>
                <c:pt idx="10">
                  <c:v>2.1534852044715524</c:v>
                </c:pt>
                <c:pt idx="11">
                  <c:v>1.2894109917501728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20656"/>
        <c:axId val="-1355999984"/>
      </c:lineChart>
      <c:catAx>
        <c:axId val="-1356020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99984"/>
        <c:crosses val="autoZero"/>
        <c:auto val="1"/>
        <c:lblAlgn val="ctr"/>
        <c:lblOffset val="100"/>
        <c:tickMarkSkip val="1"/>
        <c:noMultiLvlLbl val="0"/>
      </c:catAx>
      <c:valAx>
        <c:axId val="-135599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206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CARIBE'!$C$272:$N$272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CARIBE'!$C$273:$N$273</c:f>
              <c:numCache>
                <c:formatCode>General</c:formatCode>
                <c:ptCount val="12"/>
                <c:pt idx="0">
                  <c:v>36.384513475177307</c:v>
                </c:pt>
                <c:pt idx="1">
                  <c:v>29.712510638297875</c:v>
                </c:pt>
                <c:pt idx="2">
                  <c:v>26.123580141843973</c:v>
                </c:pt>
                <c:pt idx="3">
                  <c:v>29.148079432624115</c:v>
                </c:pt>
                <c:pt idx="4">
                  <c:v>51.363239716312066</c:v>
                </c:pt>
                <c:pt idx="5">
                  <c:v>59.42502127659575</c:v>
                </c:pt>
                <c:pt idx="6">
                  <c:v>49.217336170212768</c:v>
                </c:pt>
                <c:pt idx="7">
                  <c:v>55.324907801418448</c:v>
                </c:pt>
                <c:pt idx="8">
                  <c:v>72.577333333333343</c:v>
                </c:pt>
                <c:pt idx="9">
                  <c:v>89.031035460992911</c:v>
                </c:pt>
                <c:pt idx="10">
                  <c:v>85.569900709219866</c:v>
                </c:pt>
                <c:pt idx="11">
                  <c:v>51.235443971631206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CARIBE'!$C$275:$N$275</c:f>
              <c:numCache>
                <c:formatCode>General</c:formatCode>
                <c:ptCount val="12"/>
                <c:pt idx="0">
                  <c:v>-9.7260314327329827</c:v>
                </c:pt>
                <c:pt idx="1">
                  <c:v>-7.9425223759183439</c:v>
                </c:pt>
                <c:pt idx="2">
                  <c:v>-6.9831567699382422</c:v>
                </c:pt>
                <c:pt idx="3">
                  <c:v>-7.7916429185980318</c:v>
                </c:pt>
                <c:pt idx="4">
                  <c:v>-13.730030616148451</c:v>
                </c:pt>
                <c:pt idx="5">
                  <c:v>-15.885044751836688</c:v>
                </c:pt>
                <c:pt idx="6">
                  <c:v>-13.156404000109903</c:v>
                </c:pt>
                <c:pt idx="7">
                  <c:v>-14.789033599604229</c:v>
                </c:pt>
                <c:pt idx="8">
                  <c:v>-19.400820785621331</c:v>
                </c:pt>
                <c:pt idx="9">
                  <c:v>-23.799099305619123</c:v>
                </c:pt>
                <c:pt idx="10">
                  <c:v>-22.873895086202111</c:v>
                </c:pt>
                <c:pt idx="11">
                  <c:v>-13.695869229585359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CARIBE'!$C$277:$N$277</c:f>
              <c:numCache>
                <c:formatCode>General</c:formatCode>
                <c:ptCount val="12"/>
                <c:pt idx="0">
                  <c:v>9.4647906953909224</c:v>
                </c:pt>
                <c:pt idx="1">
                  <c:v>7.7291866062170866</c:v>
                </c:pt>
                <c:pt idx="2">
                  <c:v>6.7955895143550222</c:v>
                </c:pt>
                <c:pt idx="3">
                  <c:v>7.5823597638767621</c:v>
                </c:pt>
                <c:pt idx="4">
                  <c:v>13.361242652969537</c:v>
                </c:pt>
                <c:pt idx="5">
                  <c:v>15.458373212434173</c:v>
                </c:pt>
                <c:pt idx="6">
                  <c:v>12.803023620298303</c:v>
                </c:pt>
                <c:pt idx="7">
                  <c:v>14.391800867131815</c:v>
                </c:pt>
                <c:pt idx="8">
                  <c:v>18.879715670741735</c:v>
                </c:pt>
                <c:pt idx="9">
                  <c:v>23.159856640851196</c:v>
                </c:pt>
                <c:pt idx="10">
                  <c:v>22.259503362349207</c:v>
                </c:pt>
                <c:pt idx="11">
                  <c:v>13.327998839609462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CARIBE'!$C$280:$N$280</c:f>
              <c:numCache>
                <c:formatCode>General</c:formatCode>
                <c:ptCount val="12"/>
                <c:pt idx="0">
                  <c:v>7.0038520950103083</c:v>
                </c:pt>
                <c:pt idx="1">
                  <c:v>5.7195221264682452</c:v>
                </c:pt>
                <c:pt idx="2">
                  <c:v>5.0286694538446612</c:v>
                </c:pt>
                <c:pt idx="3">
                  <c:v>5.6108717061446551</c:v>
                </c:pt>
                <c:pt idx="4">
                  <c:v>9.8871882494467211</c:v>
                </c:pt>
                <c:pt idx="5">
                  <c:v>11.43904425293649</c:v>
                </c:pt>
                <c:pt idx="6">
                  <c:v>9.474111651424014</c:v>
                </c:pt>
                <c:pt idx="7">
                  <c:v>10.649791199642486</c:v>
                </c:pt>
                <c:pt idx="8">
                  <c:v>13.97080404726921</c:v>
                </c:pt>
                <c:pt idx="9">
                  <c:v>17.138066300098398</c:v>
                </c:pt>
                <c:pt idx="10">
                  <c:v>16.47181372264242</c:v>
                </c:pt>
                <c:pt idx="11">
                  <c:v>9.8625881542791145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98896"/>
        <c:axId val="-1355997808"/>
      </c:lineChart>
      <c:catAx>
        <c:axId val="-1355998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97808"/>
        <c:crosses val="autoZero"/>
        <c:auto val="1"/>
        <c:lblAlgn val="ctr"/>
        <c:lblOffset val="100"/>
        <c:tickMarkSkip val="1"/>
        <c:noMultiLvlLbl val="0"/>
      </c:catAx>
      <c:valAx>
        <c:axId val="-135599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988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 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CARIBE'!$C$305:$N$305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CARIBE'!$C$306:$N$306</c:f>
              <c:numCache>
                <c:formatCode>General</c:formatCode>
                <c:ptCount val="12"/>
                <c:pt idx="0">
                  <c:v>1.0273730496453901</c:v>
                </c:pt>
                <c:pt idx="1">
                  <c:v>0.83897872340425528</c:v>
                </c:pt>
                <c:pt idx="2">
                  <c:v>0.73763971631205671</c:v>
                </c:pt>
                <c:pt idx="3">
                  <c:v>0.8230411347517731</c:v>
                </c:pt>
                <c:pt idx="4">
                  <c:v>1.4503205673758865</c:v>
                </c:pt>
                <c:pt idx="5">
                  <c:v>1.6779574468085106</c:v>
                </c:pt>
                <c:pt idx="6">
                  <c:v>1.3897276595744681</c:v>
                </c:pt>
                <c:pt idx="7">
                  <c:v>1.5621843971631206</c:v>
                </c:pt>
                <c:pt idx="8">
                  <c:v>2.0493333333333332</c:v>
                </c:pt>
                <c:pt idx="9">
                  <c:v>2.5139290780141841</c:v>
                </c:pt>
                <c:pt idx="10">
                  <c:v>2.4161985815602836</c:v>
                </c:pt>
                <c:pt idx="11">
                  <c:v>1.4467120567375886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CARIBE'!$C$308:$N$308</c:f>
              <c:numCache>
                <c:formatCode>General</c:formatCode>
                <c:ptCount val="12"/>
                <c:pt idx="0">
                  <c:v>1.0351854745226114</c:v>
                </c:pt>
                <c:pt idx="1">
                  <c:v>0.84535854644170527</c:v>
                </c:pt>
                <c:pt idx="2">
                  <c:v>0.74324892990018021</c:v>
                </c:pt>
                <c:pt idx="3">
                  <c:v>0.82929976401826067</c:v>
                </c:pt>
                <c:pt idx="4">
                  <c:v>1.4613492005334567</c:v>
                </c:pt>
                <c:pt idx="5">
                  <c:v>1.6907170928834105</c:v>
                </c:pt>
                <c:pt idx="6">
                  <c:v>1.4002955277348892</c:v>
                </c:pt>
                <c:pt idx="7">
                  <c:v>1.5740636733923508</c:v>
                </c:pt>
                <c:pt idx="8">
                  <c:v>2.0649170229391474</c:v>
                </c:pt>
                <c:pt idx="9">
                  <c:v>2.5330456803772958</c:v>
                </c:pt>
                <c:pt idx="10">
                  <c:v>2.4345720145731549</c:v>
                </c:pt>
                <c:pt idx="11">
                  <c:v>1.457713249796073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CARIBE'!$C$310:$N$310</c:f>
              <c:numCache>
                <c:formatCode>General</c:formatCode>
                <c:ptCount val="12"/>
                <c:pt idx="0">
                  <c:v>1.0197346193558536</c:v>
                </c:pt>
                <c:pt idx="1">
                  <c:v>0.83274098873198643</c:v>
                </c:pt>
                <c:pt idx="2">
                  <c:v>0.73215542844428771</c:v>
                </c:pt>
                <c:pt idx="3">
                  <c:v>0.81692189468080534</c:v>
                </c:pt>
                <c:pt idx="4">
                  <c:v>1.4395375586574806</c:v>
                </c:pt>
                <c:pt idx="5">
                  <c:v>1.6654819774639729</c:v>
                </c:pt>
                <c:pt idx="6">
                  <c:v>1.3793951539157261</c:v>
                </c:pt>
                <c:pt idx="7">
                  <c:v>1.5505696904884121</c:v>
                </c:pt>
                <c:pt idx="8">
                  <c:v>2.0340967162037593</c:v>
                </c:pt>
                <c:pt idx="9">
                  <c:v>2.4952382314693211</c:v>
                </c:pt>
                <c:pt idx="10">
                  <c:v>2.3982343528535881</c:v>
                </c:pt>
                <c:pt idx="11">
                  <c:v>1.435955876985515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CARIBE'!$C$313:$N$313</c:f>
              <c:numCache>
                <c:formatCode>General</c:formatCode>
                <c:ptCount val="12"/>
                <c:pt idx="0">
                  <c:v>0.38114046807061458</c:v>
                </c:pt>
                <c:pt idx="1">
                  <c:v>0.31124891143480599</c:v>
                </c:pt>
                <c:pt idx="2">
                  <c:v>0.27365361281346923</c:v>
                </c:pt>
                <c:pt idx="3">
                  <c:v>0.30533629770504089</c:v>
                </c:pt>
                <c:pt idx="4">
                  <c:v>0.53804784940862704</c:v>
                </c:pt>
                <c:pt idx="5">
                  <c:v>0.62249782286961197</c:v>
                </c:pt>
                <c:pt idx="6">
                  <c:v>0.51556876136055774</c:v>
                </c:pt>
                <c:pt idx="7">
                  <c:v>0.57954770426660118</c:v>
                </c:pt>
                <c:pt idx="8">
                  <c:v>0.76027287864810145</c:v>
                </c:pt>
                <c:pt idx="9">
                  <c:v>0.93263114680823589</c:v>
                </c:pt>
                <c:pt idx="10">
                  <c:v>0.89637455318231762</c:v>
                </c:pt>
                <c:pt idx="11">
                  <c:v>0.53670914441320849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99440"/>
        <c:axId val="-1355995632"/>
      </c:lineChart>
      <c:catAx>
        <c:axId val="-1355999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95632"/>
        <c:crosses val="autoZero"/>
        <c:auto val="1"/>
        <c:lblAlgn val="ctr"/>
        <c:lblOffset val="100"/>
        <c:tickMarkSkip val="1"/>
        <c:noMultiLvlLbl val="0"/>
      </c:catAx>
      <c:valAx>
        <c:axId val="-135599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994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 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CARIBE'!$C$338:$N$338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CARIBE'!$C$339:$N$339</c:f>
              <c:numCache>
                <c:formatCode>General</c:formatCode>
                <c:ptCount val="12"/>
                <c:pt idx="0">
                  <c:v>97.697361702127651</c:v>
                </c:pt>
                <c:pt idx="1">
                  <c:v>79.782127659574471</c:v>
                </c:pt>
                <c:pt idx="2">
                  <c:v>70.145361702127659</c:v>
                </c:pt>
                <c:pt idx="3">
                  <c:v>78.266553191489365</c:v>
                </c:pt>
                <c:pt idx="4">
                  <c:v>137.91727659574468</c:v>
                </c:pt>
                <c:pt idx="5">
                  <c:v>159.56425531914894</c:v>
                </c:pt>
                <c:pt idx="6">
                  <c:v>132.15523404255319</c:v>
                </c:pt>
                <c:pt idx="7">
                  <c:v>148.55489361702126</c:v>
                </c:pt>
                <c:pt idx="8">
                  <c:v>194.88</c:v>
                </c:pt>
                <c:pt idx="9">
                  <c:v>239.06042553191486</c:v>
                </c:pt>
                <c:pt idx="10">
                  <c:v>229.7668085106383</c:v>
                </c:pt>
                <c:pt idx="11">
                  <c:v>137.57412765957446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CARIBE'!$C$341:$N$341</c:f>
              <c:numCache>
                <c:formatCode>General</c:formatCode>
                <c:ptCount val="12"/>
                <c:pt idx="0">
                  <c:v>-42.152130351662983</c:v>
                </c:pt>
                <c:pt idx="1">
                  <c:v>-34.422491930671661</c:v>
                </c:pt>
                <c:pt idx="2">
                  <c:v>-30.264649715389812</c:v>
                </c:pt>
                <c:pt idx="3">
                  <c:v>-33.768587962096177</c:v>
                </c:pt>
                <c:pt idx="4">
                  <c:v>-59.505261140368972</c:v>
                </c:pt>
                <c:pt idx="5">
                  <c:v>-68.844983861343323</c:v>
                </c:pt>
                <c:pt idx="6">
                  <c:v>-57.019192278709347</c:v>
                </c:pt>
                <c:pt idx="7">
                  <c:v>-64.094926731125184</c:v>
                </c:pt>
                <c:pt idx="8">
                  <c:v>-84.082180110224868</c:v>
                </c:pt>
                <c:pt idx="9">
                  <c:v>-103.14409768473658</c:v>
                </c:pt>
                <c:pt idx="10">
                  <c:v>-99.134309198188816</c:v>
                </c:pt>
                <c:pt idx="11">
                  <c:v>-59.357207411634896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CARIBE'!$C$343:$N$343</c:f>
              <c:numCache>
                <c:formatCode>General</c:formatCode>
                <c:ptCount val="12"/>
                <c:pt idx="0">
                  <c:v>10.256124996447777</c:v>
                </c:pt>
                <c:pt idx="1">
                  <c:v>8.3754101390573101</c:v>
                </c:pt>
                <c:pt idx="2">
                  <c:v>7.3637566563109607</c:v>
                </c:pt>
                <c:pt idx="3">
                  <c:v>8.2163073658064008</c:v>
                </c:pt>
                <c:pt idx="4">
                  <c:v>14.478352365832762</c:v>
                </c:pt>
                <c:pt idx="5">
                  <c:v>16.75082027811462</c:v>
                </c:pt>
                <c:pt idx="6">
                  <c:v>13.873461633567512</c:v>
                </c:pt>
                <c:pt idx="7">
                  <c:v>15.59507371770707</c:v>
                </c:pt>
                <c:pt idx="8">
                  <c:v>20.458215088772604</c:v>
                </c:pt>
                <c:pt idx="9">
                  <c:v>25.09621102599251</c:v>
                </c:pt>
                <c:pt idx="10">
                  <c:v>24.120580812661466</c:v>
                </c:pt>
                <c:pt idx="11">
                  <c:v>14.442329096417462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CARIBE'!$C$346:$N$346</c:f>
              <c:numCache>
                <c:formatCode>General</c:formatCode>
                <c:ptCount val="12"/>
                <c:pt idx="0">
                  <c:v>17.476714372621373</c:v>
                </c:pt>
                <c:pt idx="1">
                  <c:v>14.271925391369424</c:v>
                </c:pt>
                <c:pt idx="2">
                  <c:v>12.548040496426234</c:v>
                </c:pt>
                <c:pt idx="3">
                  <c:v>14.000809962787853</c:v>
                </c:pt>
                <c:pt idx="4">
                  <c:v>24.671504000922841</c:v>
                </c:pt>
                <c:pt idx="5">
                  <c:v>28.543850782738847</c:v>
                </c:pt>
                <c:pt idx="6">
                  <c:v>23.640753833768382</c:v>
                </c:pt>
                <c:pt idx="7">
                  <c:v>26.574427386438764</c:v>
                </c:pt>
                <c:pt idx="8">
                  <c:v>34.861351807233916</c:v>
                </c:pt>
                <c:pt idx="9">
                  <c:v>42.764622319658912</c:v>
                </c:pt>
                <c:pt idx="10">
                  <c:v>41.102122050054952</c:v>
                </c:pt>
                <c:pt idx="11">
                  <c:v>24.610119375583619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05424"/>
        <c:axId val="-1355993456"/>
      </c:lineChart>
      <c:catAx>
        <c:axId val="-1356005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93456"/>
        <c:crosses val="autoZero"/>
        <c:auto val="1"/>
        <c:lblAlgn val="ctr"/>
        <c:lblOffset val="100"/>
        <c:tickMarkSkip val="1"/>
        <c:noMultiLvlLbl val="0"/>
      </c:catAx>
      <c:valAx>
        <c:axId val="-135599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054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GANADERIA CARIBE  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CARIBE'!$C$371:$N$371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CARIBE'!$C$372:$N$372</c:f>
              <c:numCache>
                <c:formatCode>General</c:formatCode>
                <c:ptCount val="12"/>
                <c:pt idx="0">
                  <c:v>2495.1402184397166</c:v>
                </c:pt>
                <c:pt idx="1">
                  <c:v>2037.5943829787234</c:v>
                </c:pt>
                <c:pt idx="2">
                  <c:v>1791.4763517730496</c:v>
                </c:pt>
                <c:pt idx="3">
                  <c:v>1998.8873929078015</c:v>
                </c:pt>
                <c:pt idx="4">
                  <c:v>3522.3360964539011</c:v>
                </c:pt>
                <c:pt idx="5">
                  <c:v>4075.1887659574468</c:v>
                </c:pt>
                <c:pt idx="6">
                  <c:v>3375.1765021276597</c:v>
                </c:pt>
                <c:pt idx="7">
                  <c:v>3794.0153475177308</c:v>
                </c:pt>
                <c:pt idx="8">
                  <c:v>4977.1346666666668</c:v>
                </c:pt>
                <c:pt idx="9">
                  <c:v>6105.4799432624113</c:v>
                </c:pt>
                <c:pt idx="10">
                  <c:v>5868.1257588652479</c:v>
                </c:pt>
                <c:pt idx="11">
                  <c:v>3513.57224964539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CARIBE'!$C$374:$N$374</c:f>
              <c:numCache>
                <c:formatCode>General</c:formatCode>
                <c:ptCount val="12"/>
                <c:pt idx="0">
                  <c:v>6.1834324291366798</c:v>
                </c:pt>
                <c:pt idx="1">
                  <c:v>5.049546751731695</c:v>
                </c:pt>
                <c:pt idx="2">
                  <c:v>4.4396194200709127</c:v>
                </c:pt>
                <c:pt idx="3">
                  <c:v>4.9536234621826702</c:v>
                </c:pt>
                <c:pt idx="4">
                  <c:v>8.7290193489612786</c:v>
                </c:pt>
                <c:pt idx="5">
                  <c:v>10.09909350346339</c:v>
                </c:pt>
                <c:pt idx="6">
                  <c:v>8.3643298613362109</c:v>
                </c:pt>
                <c:pt idx="7">
                  <c:v>9.4022922491921701</c:v>
                </c:pt>
                <c:pt idx="8">
                  <c:v>12.334287137294446</c:v>
                </c:pt>
                <c:pt idx="9">
                  <c:v>15.130541521317909</c:v>
                </c:pt>
                <c:pt idx="10">
                  <c:v>14.542332670309738</c:v>
                </c:pt>
                <c:pt idx="11">
                  <c:v>8.7073008683086677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CARIBE'!$C$376:$N$376</c:f>
              <c:numCache>
                <c:formatCode>General</c:formatCode>
                <c:ptCount val="12"/>
                <c:pt idx="0">
                  <c:v>10.714539017031148</c:v>
                </c:pt>
                <c:pt idx="1">
                  <c:v>8.7497625808625514</c:v>
                </c:pt>
                <c:pt idx="2">
                  <c:v>7.6928916167942063</c:v>
                </c:pt>
                <c:pt idx="3">
                  <c:v>8.5835484529823667</c:v>
                </c:pt>
                <c:pt idx="4">
                  <c:v>15.125485637096805</c:v>
                </c:pt>
                <c:pt idx="5">
                  <c:v>17.499525161725103</c:v>
                </c:pt>
                <c:pt idx="6">
                  <c:v>14.493558339590065</c:v>
                </c:pt>
                <c:pt idx="7">
                  <c:v>16.292120647878477</c:v>
                </c:pt>
                <c:pt idx="8">
                  <c:v>21.372627952895442</c:v>
                </c:pt>
                <c:pt idx="9">
                  <c:v>26.21792658638384</c:v>
                </c:pt>
                <c:pt idx="10">
                  <c:v>25.19868900976007</c:v>
                </c:pt>
                <c:pt idx="11">
                  <c:v>15.087852249652233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CARIBE'!$C$379:$N$379</c:f>
              <c:numCache>
                <c:formatCode>General</c:formatCode>
                <c:ptCount val="12"/>
                <c:pt idx="0">
                  <c:v>4544.4740057791059</c:v>
                </c:pt>
                <c:pt idx="1">
                  <c:v>3711.131999450814</c:v>
                </c:pt>
                <c:pt idx="2">
                  <c:v>3262.8698188719877</c:v>
                </c:pt>
                <c:pt idx="3">
                  <c:v>3640.6337930096338</c:v>
                </c:pt>
                <c:pt idx="4">
                  <c:v>6415.3367861474107</c:v>
                </c:pt>
                <c:pt idx="5">
                  <c:v>7422.2639989016279</c:v>
                </c:pt>
                <c:pt idx="6">
                  <c:v>6147.3105861870736</c:v>
                </c:pt>
                <c:pt idx="7">
                  <c:v>6910.1543860741858</c:v>
                </c:pt>
                <c:pt idx="8">
                  <c:v>9065.0052244649814</c:v>
                </c:pt>
                <c:pt idx="9">
                  <c:v>11120.094449967311</c:v>
                </c:pt>
                <c:pt idx="10">
                  <c:v>10687.794127450641</c:v>
                </c:pt>
                <c:pt idx="11">
                  <c:v>6399.3749280852562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06512"/>
        <c:axId val="-1355994544"/>
      </c:lineChart>
      <c:catAx>
        <c:axId val="-1356006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94544"/>
        <c:crosses val="autoZero"/>
        <c:auto val="1"/>
        <c:lblAlgn val="ctr"/>
        <c:lblOffset val="100"/>
        <c:tickMarkSkip val="1"/>
        <c:noMultiLvlLbl val="0"/>
      </c:catAx>
      <c:valAx>
        <c:axId val="-135599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0651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GANADERIA CARIBE</a:t>
            </a:r>
            <a:r>
              <a:rPr lang="es-CO" b="1"/>
              <a:t>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CARIBE'!$C$404:$N$404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CARIBE'!$C$405:$N$405</c:f>
              <c:numCache>
                <c:formatCode>General</c:formatCode>
                <c:ptCount val="12"/>
                <c:pt idx="0">
                  <c:v>9.2754340425531918</c:v>
                </c:pt>
                <c:pt idx="1">
                  <c:v>7.574553191489362</c:v>
                </c:pt>
                <c:pt idx="2">
                  <c:v>6.6596340425531917</c:v>
                </c:pt>
                <c:pt idx="3">
                  <c:v>7.4306638297872345</c:v>
                </c:pt>
                <c:pt idx="4">
                  <c:v>13.093931914893618</c:v>
                </c:pt>
                <c:pt idx="5">
                  <c:v>15.149106382978724</c:v>
                </c:pt>
                <c:pt idx="6">
                  <c:v>12.546880851063831</c:v>
                </c:pt>
                <c:pt idx="7">
                  <c:v>14.103872340425534</c:v>
                </c:pt>
                <c:pt idx="8">
                  <c:v>18.502000000000002</c:v>
                </c:pt>
                <c:pt idx="9">
                  <c:v>22.696510638297873</c:v>
                </c:pt>
                <c:pt idx="10">
                  <c:v>21.814170212765958</c:v>
                </c:pt>
                <c:pt idx="11">
                  <c:v>13.061353191489362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CARIBE'!$C$407:$N$407</c:f>
              <c:numCache>
                <c:formatCode>General</c:formatCode>
                <c:ptCount val="12"/>
                <c:pt idx="0">
                  <c:v>31.539837582663342</c:v>
                </c:pt>
                <c:pt idx="1">
                  <c:v>25.756226212682783</c:v>
                </c:pt>
                <c:pt idx="2">
                  <c:v>22.645169498104252</c:v>
                </c:pt>
                <c:pt idx="3">
                  <c:v>25.266950230864794</c:v>
                </c:pt>
                <c:pt idx="4">
                  <c:v>44.524114345436942</c:v>
                </c:pt>
                <c:pt idx="5">
                  <c:v>51.512452425365566</c:v>
                </c:pt>
                <c:pt idx="6">
                  <c:v>42.663942452298741</c:v>
                </c:pt>
                <c:pt idx="7">
                  <c:v>47.958277840461314</c:v>
                </c:pt>
                <c:pt idx="8">
                  <c:v>62.913505963954542</c:v>
                </c:pt>
                <c:pt idx="9">
                  <c:v>77.176362415063821</c:v>
                </c:pt>
                <c:pt idx="10">
                  <c:v>74.17608516806672</c:v>
                </c:pt>
                <c:pt idx="11">
                  <c:v>44.413334877855505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CARIBE'!$C$409:$N$409</c:f>
              <c:numCache>
                <c:formatCode>General</c:formatCode>
                <c:ptCount val="12"/>
                <c:pt idx="0">
                  <c:v>6.3948443420514689</c:v>
                </c:pt>
                <c:pt idx="1">
                  <c:v>5.2221910476580122</c:v>
                </c:pt>
                <c:pt idx="2">
                  <c:v>4.5914102651989612</c:v>
                </c:pt>
                <c:pt idx="3">
                  <c:v>5.1229881352831468</c:v>
                </c:pt>
                <c:pt idx="4">
                  <c:v>9.0274650261127576</c:v>
                </c:pt>
                <c:pt idx="5">
                  <c:v>10.444382095316024</c:v>
                </c:pt>
                <c:pt idx="6">
                  <c:v>8.6503067837819003</c:v>
                </c:pt>
                <c:pt idx="7">
                  <c:v>9.7237571658004924</c:v>
                </c:pt>
                <c:pt idx="8">
                  <c:v>12.755997128956757</c:v>
                </c:pt>
                <c:pt idx="9">
                  <c:v>15.647855612337267</c:v>
                </c:pt>
                <c:pt idx="10">
                  <c:v>15.039535866642339</c:v>
                </c:pt>
                <c:pt idx="11">
                  <c:v>9.0050039893486371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CARIBE'!$C$412:$N$412</c:f>
              <c:numCache>
                <c:formatCode>General</c:formatCode>
                <c:ptCount val="12"/>
                <c:pt idx="0">
                  <c:v>11.66649816286542</c:v>
                </c:pt>
                <c:pt idx="1">
                  <c:v>9.5271564098915622</c:v>
                </c:pt>
                <c:pt idx="2">
                  <c:v>8.376385187621505</c:v>
                </c:pt>
                <c:pt idx="3">
                  <c:v>9.3461745856176357</c:v>
                </c:pt>
                <c:pt idx="4">
                  <c:v>16.469346008927243</c:v>
                </c:pt>
                <c:pt idx="5">
                  <c:v>19.054312819783124</c:v>
                </c:pt>
                <c:pt idx="6">
                  <c:v>15.781273601546184</c:v>
                </c:pt>
                <c:pt idx="7">
                  <c:v>17.739633530246117</c:v>
                </c:pt>
                <c:pt idx="8">
                  <c:v>23.271530800505733</c:v>
                </c:pt>
                <c:pt idx="9">
                  <c:v>28.547321715660733</c:v>
                </c:pt>
                <c:pt idx="10">
                  <c:v>27.437527510207417</c:v>
                </c:pt>
                <c:pt idx="11">
                  <c:v>16.428368992110503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07600"/>
        <c:axId val="-1356004880"/>
      </c:lineChart>
      <c:catAx>
        <c:axId val="-1356007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04880"/>
        <c:crosses val="autoZero"/>
        <c:auto val="1"/>
        <c:lblAlgn val="ctr"/>
        <c:lblOffset val="100"/>
        <c:tickMarkSkip val="1"/>
        <c:noMultiLvlLbl val="0"/>
      </c:catAx>
      <c:valAx>
        <c:axId val="-135600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076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 CARIBE </a:t>
            </a:r>
            <a:r>
              <a:rPr lang="es-CO" b="1" baseline="0"/>
              <a:t>A FUNDACIÓN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CARIBE'!$C$437:$N$437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CARIBE'!$C$438:$N$438</c:f>
              <c:numCache>
                <c:formatCode>General</c:formatCode>
                <c:ptCount val="12"/>
                <c:pt idx="0">
                  <c:v>9.6146609929078011</c:v>
                </c:pt>
                <c:pt idx="1">
                  <c:v>7.851574468085107</c:v>
                </c:pt>
                <c:pt idx="2">
                  <c:v>6.9031943262411346</c:v>
                </c:pt>
                <c:pt idx="3">
                  <c:v>7.7024226950354615</c:v>
                </c:pt>
                <c:pt idx="4">
                  <c:v>13.572811347517732</c:v>
                </c:pt>
                <c:pt idx="5">
                  <c:v>15.703148936170214</c:v>
                </c:pt>
                <c:pt idx="6">
                  <c:v>13.005753191489362</c:v>
                </c:pt>
                <c:pt idx="7">
                  <c:v>14.619687943262413</c:v>
                </c:pt>
                <c:pt idx="8">
                  <c:v>19.178666666666668</c:v>
                </c:pt>
                <c:pt idx="9">
                  <c:v>23.526581560283688</c:v>
                </c:pt>
                <c:pt idx="10">
                  <c:v>22.611971631205673</c:v>
                </c:pt>
                <c:pt idx="11">
                  <c:v>13.539041134751773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CARIBE'!$C$440:$N$440</c:f>
              <c:numCache>
                <c:formatCode>General</c:formatCode>
                <c:ptCount val="12"/>
                <c:pt idx="0">
                  <c:v>41.366405710925811</c:v>
                </c:pt>
                <c:pt idx="1">
                  <c:v>33.780849387818819</c:v>
                </c:pt>
                <c:pt idx="2">
                  <c:v>29.700510232372604</c:v>
                </c:pt>
                <c:pt idx="3">
                  <c:v>33.139134327763479</c:v>
                </c:pt>
                <c:pt idx="4">
                  <c:v>58.396070465035912</c:v>
                </c:pt>
                <c:pt idx="5">
                  <c:v>67.561698775637637</c:v>
                </c:pt>
                <c:pt idx="6">
                  <c:v>55.956342453693438</c:v>
                </c:pt>
                <c:pt idx="7">
                  <c:v>62.900183716745083</c:v>
                </c:pt>
                <c:pt idx="8">
                  <c:v>82.514870458059235</c:v>
                </c:pt>
                <c:pt idx="9">
                  <c:v>101.22146985023846</c:v>
                </c:pt>
                <c:pt idx="10">
                  <c:v>97.286424670653844</c:v>
                </c:pt>
                <c:pt idx="11">
                  <c:v>58.250776489174314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CARIBE'!$C$442:$N$442</c:f>
              <c:numCache>
                <c:formatCode>General</c:formatCode>
                <c:ptCount val="12"/>
                <c:pt idx="0">
                  <c:v>6.5114037545276755</c:v>
                </c:pt>
                <c:pt idx="1">
                  <c:v>5.317376401326567</c:v>
                </c:pt>
                <c:pt idx="2">
                  <c:v>4.6750983198760094</c:v>
                </c:pt>
                <c:pt idx="3">
                  <c:v>5.2163653083981414</c:v>
                </c:pt>
                <c:pt idx="4">
                  <c:v>9.1920094564867494</c:v>
                </c:pt>
                <c:pt idx="5">
                  <c:v>10.634752802653134</c:v>
                </c:pt>
                <c:pt idx="6">
                  <c:v>8.8079767163909413</c:v>
                </c:pt>
                <c:pt idx="7">
                  <c:v>9.9009929766636251</c:v>
                </c:pt>
                <c:pt idx="8">
                  <c:v>12.988501854853245</c:v>
                </c:pt>
                <c:pt idx="9">
                  <c:v>15.93307050720075</c:v>
                </c:pt>
                <c:pt idx="10">
                  <c:v>15.313662861884934</c:v>
                </c:pt>
                <c:pt idx="11">
                  <c:v>9.1691390203520111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CARIBE'!$C$445:$N$445</c:f>
              <c:numCache>
                <c:formatCode>General</c:formatCode>
                <c:ptCount val="12"/>
                <c:pt idx="0">
                  <c:v>10.581175138966417</c:v>
                </c:pt>
                <c:pt idx="1">
                  <c:v>8.6408542771012158</c:v>
                </c:pt>
                <c:pt idx="2">
                  <c:v>7.5971381869997412</c:v>
                </c:pt>
                <c:pt idx="3">
                  <c:v>8.476709016640152</c:v>
                </c:pt>
                <c:pt idx="4">
                  <c:v>14.93721870195669</c:v>
                </c:pt>
                <c:pt idx="5">
                  <c:v>17.281708554202432</c:v>
                </c:pt>
                <c:pt idx="6">
                  <c:v>14.313157004166046</c:v>
                </c:pt>
                <c:pt idx="7">
                  <c:v>16.089332605570185</c:v>
                </c:pt>
                <c:pt idx="8">
                  <c:v>21.106602830983793</c:v>
                </c:pt>
                <c:pt idx="9">
                  <c:v>25.891592027443064</c:v>
                </c:pt>
                <c:pt idx="10">
                  <c:v>24.885040901974289</c:v>
                </c:pt>
                <c:pt idx="11">
                  <c:v>14.900053737323994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6002704"/>
        <c:axId val="-1356002160"/>
      </c:lineChart>
      <c:catAx>
        <c:axId val="-1356002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02160"/>
        <c:crosses val="autoZero"/>
        <c:auto val="1"/>
        <c:lblAlgn val="ctr"/>
        <c:lblOffset val="100"/>
        <c:tickMarkSkip val="1"/>
        <c:noMultiLvlLbl val="0"/>
      </c:catAx>
      <c:valAx>
        <c:axId val="-135600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600270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</a:t>
            </a:r>
            <a:r>
              <a:rPr lang="es-CO" b="1" baseline="0"/>
              <a:t>GANADERIA CARIBE</a:t>
            </a:r>
            <a:r>
              <a:rPr lang="es-CO" b="1"/>
              <a:t>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CARIBE'!$C$107:$N$107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CARIBE'!$C$108:$N$108</c:f>
              <c:numCache>
                <c:formatCode>General</c:formatCode>
                <c:ptCount val="12"/>
                <c:pt idx="0">
                  <c:v>4.1191843971631208</c:v>
                </c:pt>
                <c:pt idx="1">
                  <c:v>3.3638297872340424</c:v>
                </c:pt>
                <c:pt idx="2">
                  <c:v>2.9575177304964537</c:v>
                </c:pt>
                <c:pt idx="3">
                  <c:v>3.2999290780141846</c:v>
                </c:pt>
                <c:pt idx="4">
                  <c:v>5.8149645390070921</c:v>
                </c:pt>
                <c:pt idx="5">
                  <c:v>6.7276595744680847</c:v>
                </c:pt>
                <c:pt idx="6">
                  <c:v>5.5720212765957449</c:v>
                </c:pt>
                <c:pt idx="7">
                  <c:v>6.2634751773049651</c:v>
                </c:pt>
                <c:pt idx="8">
                  <c:v>8.2166666666666668</c:v>
                </c:pt>
                <c:pt idx="9">
                  <c:v>10.079432624113474</c:v>
                </c:pt>
                <c:pt idx="10">
                  <c:v>9.687588652482269</c:v>
                </c:pt>
                <c:pt idx="11">
                  <c:v>5.8004964539007089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CARIBE'!$C$110:$N$110</c:f>
              <c:numCache>
                <c:formatCode>General</c:formatCode>
                <c:ptCount val="12"/>
                <c:pt idx="0">
                  <c:v>4.7032193573343593</c:v>
                </c:pt>
                <c:pt idx="1">
                  <c:v>3.8407674541088435</c:v>
                </c:pt>
                <c:pt idx="2">
                  <c:v>3.3768467974655882</c:v>
                </c:pt>
                <c:pt idx="3">
                  <c:v>3.7678066386723672</c:v>
                </c:pt>
                <c:pt idx="4">
                  <c:v>6.639434204719338</c:v>
                </c:pt>
                <c:pt idx="5">
                  <c:v>7.6815349082176869</c:v>
                </c:pt>
                <c:pt idx="6">
                  <c:v>6.36204544414481</c:v>
                </c:pt>
                <c:pt idx="7">
                  <c:v>7.15153653193385</c:v>
                </c:pt>
                <c:pt idx="8">
                  <c:v>9.3816595698035012</c:v>
                </c:pt>
                <c:pt idx="9">
                  <c:v>11.508536170734741</c:v>
                </c:pt>
                <c:pt idx="10">
                  <c:v>11.061134944001633</c:v>
                </c:pt>
                <c:pt idx="11">
                  <c:v>6.6229147748091917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CARIBE'!$C$112:$N$112</c:f>
              <c:numCache>
                <c:formatCode>General</c:formatCode>
                <c:ptCount val="12"/>
                <c:pt idx="0">
                  <c:v>3.7069218414204008</c:v>
                </c:pt>
                <c:pt idx="1">
                  <c:v>3.0271657946913266</c:v>
                </c:pt>
                <c:pt idx="2">
                  <c:v>2.6615188868737722</c:v>
                </c:pt>
                <c:pt idx="3">
                  <c:v>2.9696604946488034</c:v>
                </c:pt>
                <c:pt idx="4">
                  <c:v>5.2329823038696306</c:v>
                </c:pt>
                <c:pt idx="5">
                  <c:v>6.0543315893826533</c:v>
                </c:pt>
                <c:pt idx="6">
                  <c:v>5.0143536631419234</c:v>
                </c:pt>
                <c:pt idx="7">
                  <c:v>5.6366044098284744</c:v>
                </c:pt>
                <c:pt idx="8">
                  <c:v>7.394313580939567</c:v>
                </c:pt>
                <c:pt idx="9">
                  <c:v>9.0706473274621828</c:v>
                </c:pt>
                <c:pt idx="10">
                  <c:v>8.7180204875787854</c:v>
                </c:pt>
                <c:pt idx="11">
                  <c:v>5.2199622359354745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CARIBE'!$C$117:$N$117</c:f>
              <c:numCache>
                <c:formatCode>General</c:formatCode>
                <c:ptCount val="12"/>
                <c:pt idx="0">
                  <c:v>0.87101304593981022</c:v>
                </c:pt>
                <c:pt idx="1">
                  <c:v>0.71129120391396761</c:v>
                </c:pt>
                <c:pt idx="2">
                  <c:v>0.62537538465984321</c:v>
                </c:pt>
                <c:pt idx="3">
                  <c:v>0.69777922047044061</c:v>
                </c:pt>
                <c:pt idx="4">
                  <c:v>1.2295904933609556</c:v>
                </c:pt>
                <c:pt idx="5">
                  <c:v>1.4225824078279352</c:v>
                </c:pt>
                <c:pt idx="6">
                  <c:v>1.1782194619671689</c:v>
                </c:pt>
                <c:pt idx="7">
                  <c:v>1.3244293205494846</c:v>
                </c:pt>
                <c:pt idx="8">
                  <c:v>1.737437116370498</c:v>
                </c:pt>
                <c:pt idx="9">
                  <c:v>2.1313241809035013</c:v>
                </c:pt>
                <c:pt idx="10">
                  <c:v>2.0484676786554585</c:v>
                </c:pt>
                <c:pt idx="11">
                  <c:v>1.2265311763548739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998352"/>
        <c:axId val="-1392499392"/>
      </c:lineChart>
      <c:catAx>
        <c:axId val="-135599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99392"/>
        <c:crosses val="autoZero"/>
        <c:auto val="1"/>
        <c:lblAlgn val="ctr"/>
        <c:lblOffset val="100"/>
        <c:tickMarkSkip val="1"/>
        <c:noMultiLvlLbl val="0"/>
      </c:catAx>
      <c:valAx>
        <c:axId val="-139249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5599835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MAGANGUE ESPERANZA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RIONUEVO!$C$134:$N$134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1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RIONUEVO!$C$135:$N$135</c:f>
              <c:numCache>
                <c:formatCode>General</c:formatCode>
                <c:ptCount val="12"/>
                <c:pt idx="0">
                  <c:v>3079.6958029130133</c:v>
                </c:pt>
                <c:pt idx="1">
                  <c:v>2713.0294236342957</c:v>
                </c:pt>
                <c:pt idx="2">
                  <c:v>2791.4930109696593</c:v>
                </c:pt>
                <c:pt idx="3">
                  <c:v>3284.9082620978097</c:v>
                </c:pt>
                <c:pt idx="4">
                  <c:v>4347.1845214073446</c:v>
                </c:pt>
                <c:pt idx="5">
                  <c:v>4564.4683017206589</c:v>
                </c:pt>
                <c:pt idx="6">
                  <c:v>3932.2328576145578</c:v>
                </c:pt>
                <c:pt idx="7">
                  <c:v>3681.7529441978209</c:v>
                </c:pt>
                <c:pt idx="8">
                  <c:v>3859.8049308434529</c:v>
                </c:pt>
                <c:pt idx="9">
                  <c:v>4498.0760355138127</c:v>
                </c:pt>
                <c:pt idx="10">
                  <c:v>5270.6405877389298</c:v>
                </c:pt>
                <c:pt idx="11">
                  <c:v>4327.5686245735042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RIONUEVO!$C$137:$N$137</c:f>
              <c:numCache>
                <c:formatCode>General</c:formatCode>
                <c:ptCount val="12"/>
                <c:pt idx="0">
                  <c:v>32940.450688364574</c:v>
                </c:pt>
                <c:pt idx="1">
                  <c:v>29018.584192885595</c:v>
                </c:pt>
                <c:pt idx="2">
                  <c:v>29857.831344181508</c:v>
                </c:pt>
                <c:pt idx="3">
                  <c:v>35135.404776369265</c:v>
                </c:pt>
                <c:pt idx="4">
                  <c:v>46497.520055452391</c:v>
                </c:pt>
                <c:pt idx="5">
                  <c:v>48821.589089810303</c:v>
                </c:pt>
                <c:pt idx="6">
                  <c:v>42059.193774560546</c:v>
                </c:pt>
                <c:pt idx="7">
                  <c:v>39380.058637731287</c:v>
                </c:pt>
                <c:pt idx="8">
                  <c:v>41284.50409644124</c:v>
                </c:pt>
                <c:pt idx="9">
                  <c:v>48111.456884867606</c:v>
                </c:pt>
                <c:pt idx="10">
                  <c:v>56374.813451473521</c:v>
                </c:pt>
                <c:pt idx="11">
                  <c:v>46287.708267628412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RIONUEVO!$C$139:$N$139</c:f>
              <c:numCache>
                <c:formatCode>General</c:formatCode>
                <c:ptCount val="12"/>
                <c:pt idx="0">
                  <c:v>2011.4577413695588</c:v>
                </c:pt>
                <c:pt idx="1">
                  <c:v>1771.9750215494691</c:v>
                </c:pt>
                <c:pt idx="2">
                  <c:v>1823.2223525397765</c:v>
                </c:pt>
                <c:pt idx="3">
                  <c:v>2145.4892224211317</c:v>
                </c:pt>
                <c:pt idx="4">
                  <c:v>2839.299241982214</c:v>
                </c:pt>
                <c:pt idx="5">
                  <c:v>2981.2149278015263</c:v>
                </c:pt>
                <c:pt idx="6">
                  <c:v>2568.2797030911661</c:v>
                </c:pt>
                <c:pt idx="7">
                  <c:v>2404.6824541605702</c:v>
                </c:pt>
                <c:pt idx="8">
                  <c:v>2520.9744744847285</c:v>
                </c:pt>
                <c:pt idx="9">
                  <c:v>2937.8518015789587</c:v>
                </c:pt>
                <c:pt idx="10">
                  <c:v>3442.4409067142915</c:v>
                </c:pt>
                <c:pt idx="11">
                  <c:v>2826.4874092346372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RIONUEVO!$C$142:$N$142</c:f>
              <c:numCache>
                <c:formatCode>General</c:formatCode>
                <c:ptCount val="12"/>
                <c:pt idx="0">
                  <c:v>3901.943470162711</c:v>
                </c:pt>
                <c:pt idx="1">
                  <c:v>3437.3808718042892</c:v>
                </c:pt>
                <c:pt idx="2">
                  <c:v>3536.7934442925111</c:v>
                </c:pt>
                <c:pt idx="3">
                  <c:v>4161.9455828242144</c:v>
                </c:pt>
                <c:pt idx="4">
                  <c:v>5507.8388718955266</c:v>
                </c:pt>
                <c:pt idx="5">
                  <c:v>5783.1352264782954</c:v>
                </c:pt>
                <c:pt idx="6">
                  <c:v>4982.0993058520453</c:v>
                </c:pt>
                <c:pt idx="7">
                  <c:v>4664.7437859857982</c:v>
                </c:pt>
                <c:pt idx="8">
                  <c:v>4890.3338543244563</c:v>
                </c:pt>
                <c:pt idx="9">
                  <c:v>5699.016895911338</c:v>
                </c:pt>
                <c:pt idx="10">
                  <c:v>6677.8483788722924</c:v>
                </c:pt>
                <c:pt idx="11">
                  <c:v>5482.9857287734712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906256"/>
        <c:axId val="-1346918224"/>
      </c:lineChart>
      <c:catAx>
        <c:axId val="-134690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18224"/>
        <c:crosses val="autoZero"/>
        <c:auto val="1"/>
        <c:lblAlgn val="ctr"/>
        <c:lblOffset val="100"/>
        <c:tickMarkSkip val="1"/>
        <c:noMultiLvlLbl val="0"/>
      </c:catAx>
      <c:valAx>
        <c:axId val="-134691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062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  A 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CARIBE'!$C$140:$N$140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CARIBE'!$C$141:$N$141</c:f>
              <c:numCache>
                <c:formatCode>General</c:formatCode>
                <c:ptCount val="12"/>
                <c:pt idx="0">
                  <c:v>1585.081540425532</c:v>
                </c:pt>
                <c:pt idx="1">
                  <c:v>1294.4175319148937</c:v>
                </c:pt>
                <c:pt idx="2">
                  <c:v>1138.0667404255319</c:v>
                </c:pt>
                <c:pt idx="3">
                  <c:v>1269.8282382978725</c:v>
                </c:pt>
                <c:pt idx="4">
                  <c:v>2237.6257191489362</c:v>
                </c:pt>
                <c:pt idx="5">
                  <c:v>2588.8350638297875</c:v>
                </c:pt>
                <c:pt idx="6">
                  <c:v>2144.1400085106384</c:v>
                </c:pt>
                <c:pt idx="7">
                  <c:v>2410.2147234042554</c:v>
                </c:pt>
                <c:pt idx="8">
                  <c:v>3161.8120000000004</c:v>
                </c:pt>
                <c:pt idx="9">
                  <c:v>3878.6131063829785</c:v>
                </c:pt>
                <c:pt idx="10">
                  <c:v>3727.8297021276599</c:v>
                </c:pt>
                <c:pt idx="11">
                  <c:v>2232.0583319148936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CARIBE'!$C$143:$N$143</c:f>
              <c:numCache>
                <c:formatCode>General</c:formatCode>
                <c:ptCount val="12"/>
                <c:pt idx="0">
                  <c:v>-3.7630025652170098</c:v>
                </c:pt>
                <c:pt idx="1">
                  <c:v>-3.0729627270468187</c:v>
                </c:pt>
                <c:pt idx="2">
                  <c:v>-2.7017840750701958</c:v>
                </c:pt>
                <c:pt idx="3">
                  <c:v>-3.0145874494362523</c:v>
                </c:pt>
                <c:pt idx="4">
                  <c:v>-5.3121502625615804</c:v>
                </c:pt>
                <c:pt idx="5">
                  <c:v>-6.1459254540936374</c:v>
                </c:pt>
                <c:pt idx="6">
                  <c:v>-5.0902140656081984</c:v>
                </c:pt>
                <c:pt idx="7">
                  <c:v>-5.7218786261678227</c:v>
                </c:pt>
                <c:pt idx="8">
                  <c:v>-7.5061795644530722</c:v>
                </c:pt>
                <c:pt idx="9">
                  <c:v>-9.207873977817707</c:v>
                </c:pt>
                <c:pt idx="10">
                  <c:v>-8.8499123698283828</c:v>
                </c:pt>
                <c:pt idx="11">
                  <c:v>-5.2989332185742812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CARIBE'!$C$145:$N$145</c:f>
              <c:numCache>
                <c:formatCode>General</c:formatCode>
                <c:ptCount val="12"/>
                <c:pt idx="0">
                  <c:v>10.703795655587573</c:v>
                </c:pt>
                <c:pt idx="1">
                  <c:v>8.7409892811618111</c:v>
                </c:pt>
                <c:pt idx="2">
                  <c:v>7.6851780310716569</c:v>
                </c:pt>
                <c:pt idx="3">
                  <c:v>8.5749418145304226</c:v>
                </c:pt>
                <c:pt idx="4">
                  <c:v>15.110319463456424</c:v>
                </c:pt>
                <c:pt idx="5">
                  <c:v>17.481978562323622</c:v>
                </c:pt>
                <c:pt idx="6">
                  <c:v>14.479025793150292</c:v>
                </c:pt>
                <c:pt idx="7">
                  <c:v>16.275784700944666</c:v>
                </c:pt>
                <c:pt idx="8">
                  <c:v>21.351197831941846</c:v>
                </c:pt>
                <c:pt idx="9">
                  <c:v>26.191638132800264</c:v>
                </c:pt>
                <c:pt idx="10">
                  <c:v>25.173422535532314</c:v>
                </c:pt>
                <c:pt idx="11">
                  <c:v>15.072723810634221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CARIBE'!$C$150:$N$150</c:f>
              <c:numCache>
                <c:formatCode>General</c:formatCode>
                <c:ptCount val="12"/>
                <c:pt idx="0">
                  <c:v>1862.0663255468544</c:v>
                </c:pt>
                <c:pt idx="1">
                  <c:v>1520.6102878020558</c:v>
                </c:pt>
                <c:pt idx="2">
                  <c:v>1336.9380057270403</c:v>
                </c:pt>
                <c:pt idx="3">
                  <c:v>1491.7241425499021</c:v>
                </c:pt>
                <c:pt idx="4">
                  <c:v>2628.6392179459913</c:v>
                </c:pt>
                <c:pt idx="5">
                  <c:v>3041.2205756041117</c:v>
                </c:pt>
                <c:pt idx="6">
                  <c:v>2518.8173638269536</c:v>
                </c:pt>
                <c:pt idx="7">
                  <c:v>2831.3872563195987</c:v>
                </c:pt>
                <c:pt idx="8">
                  <c:v>3714.3222621401474</c:v>
                </c:pt>
                <c:pt idx="9">
                  <c:v>4556.3806473208551</c:v>
                </c:pt>
                <c:pt idx="10">
                  <c:v>4379.2486245482141</c:v>
                </c:pt>
                <c:pt idx="11">
                  <c:v>2622.0989586436167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2493408"/>
        <c:axId val="-1392488512"/>
      </c:lineChart>
      <c:catAx>
        <c:axId val="-139249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88512"/>
        <c:crosses val="autoZero"/>
        <c:auto val="1"/>
        <c:lblAlgn val="ctr"/>
        <c:lblOffset val="100"/>
        <c:tickMarkSkip val="1"/>
        <c:noMultiLvlLbl val="0"/>
      </c:catAx>
      <c:valAx>
        <c:axId val="-139248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934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GANADERIA CARIBE</a:t>
            </a:r>
            <a:r>
              <a:rPr lang="es-CO" b="1"/>
              <a:t> </a:t>
            </a:r>
            <a:r>
              <a:rPr lang="es-CO" b="1" baseline="0"/>
              <a:t>A MAGANGUE ESPERANZA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CARIBE'!$C$173:$N$173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CARIBE'!$C$174:$N$174</c:f>
              <c:numCache>
                <c:formatCode>General</c:formatCode>
                <c:ptCount val="12"/>
                <c:pt idx="0">
                  <c:v>2391.7535361702126</c:v>
                </c:pt>
                <c:pt idx="1">
                  <c:v>1953.1662127659574</c:v>
                </c:pt>
                <c:pt idx="2">
                  <c:v>1717.2461361702126</c:v>
                </c:pt>
                <c:pt idx="3">
                  <c:v>1916.063055319149</c:v>
                </c:pt>
                <c:pt idx="4">
                  <c:v>3376.3873276595746</c:v>
                </c:pt>
                <c:pt idx="5">
                  <c:v>3906.3324255319149</c:v>
                </c:pt>
                <c:pt idx="6">
                  <c:v>3235.3253234042554</c:v>
                </c:pt>
                <c:pt idx="7">
                  <c:v>3636.8094893617022</c:v>
                </c:pt>
                <c:pt idx="8">
                  <c:v>4770.9059999999999</c:v>
                </c:pt>
                <c:pt idx="9">
                  <c:v>5852.4980425531912</c:v>
                </c:pt>
                <c:pt idx="10">
                  <c:v>5624.9786808510635</c:v>
                </c:pt>
                <c:pt idx="11">
                  <c:v>3367.9866127659575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CARIBE'!$C$176:$N$176</c:f>
              <c:numCache>
                <c:formatCode>General</c:formatCode>
                <c:ptCount val="12"/>
                <c:pt idx="0">
                  <c:v>25.915910437361227</c:v>
                </c:pt>
                <c:pt idx="1">
                  <c:v>21.163585575951362</c:v>
                </c:pt>
                <c:pt idx="2">
                  <c:v>18.607267174841823</c:v>
                </c:pt>
                <c:pt idx="3">
                  <c:v>20.761553305153718</c:v>
                </c:pt>
                <c:pt idx="4">
                  <c:v>36.584936642585454</c:v>
                </c:pt>
                <c:pt idx="5">
                  <c:v>42.327171151902725</c:v>
                </c:pt>
                <c:pt idx="6">
                  <c:v>35.056455462100075</c:v>
                </c:pt>
                <c:pt idx="7">
                  <c:v>39.406748052712302</c:v>
                </c:pt>
                <c:pt idx="8">
                  <c:v>51.695281612942125</c:v>
                </c:pt>
                <c:pt idx="9">
                  <c:v>63.414901582420562</c:v>
                </c:pt>
                <c:pt idx="10">
                  <c:v>60.94960935583125</c:v>
                </c:pt>
                <c:pt idx="11">
                  <c:v>36.493910468065231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CARIBE'!$C$178:$N$178</c:f>
              <c:numCache>
                <c:formatCode>General</c:formatCode>
                <c:ptCount val="12"/>
                <c:pt idx="0">
                  <c:v>10.713730158334634</c:v>
                </c:pt>
                <c:pt idx="1">
                  <c:v>8.7491020464667422</c:v>
                </c:pt>
                <c:pt idx="2">
                  <c:v>7.6923108673773903</c:v>
                </c:pt>
                <c:pt idx="3">
                  <c:v>8.582900466372573</c:v>
                </c:pt>
                <c:pt idx="4">
                  <c:v>15.124343788569572</c:v>
                </c:pt>
                <c:pt idx="5">
                  <c:v>17.498204092933484</c:v>
                </c:pt>
                <c:pt idx="6">
                  <c:v>14.49246419632475</c:v>
                </c:pt>
                <c:pt idx="7">
                  <c:v>16.290890728098471</c:v>
                </c:pt>
                <c:pt idx="8">
                  <c:v>21.371014497014645</c:v>
                </c:pt>
                <c:pt idx="9">
                  <c:v>26.215947350703214</c:v>
                </c:pt>
                <c:pt idx="10">
                  <c:v>25.19678671805028</c:v>
                </c:pt>
                <c:pt idx="11">
                  <c:v>15.086713242133154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CARIBE'!$C$183:$N$183</c:f>
              <c:numCache>
                <c:formatCode>General</c:formatCode>
                <c:ptCount val="12"/>
                <c:pt idx="0">
                  <c:v>3399.0904784453346</c:v>
                </c:pt>
                <c:pt idx="1">
                  <c:v>2775.7829459571149</c:v>
                </c:pt>
                <c:pt idx="2">
                  <c:v>2440.50020302251</c:v>
                </c:pt>
                <c:pt idx="3">
                  <c:v>2723.0530190267468</c:v>
                </c:pt>
                <c:pt idx="4">
                  <c:v>4798.423350663501</c:v>
                </c:pt>
                <c:pt idx="5">
                  <c:v>5551.5658919142297</c:v>
                </c:pt>
                <c:pt idx="6">
                  <c:v>4597.9501378999312</c:v>
                </c:pt>
                <c:pt idx="7">
                  <c:v>5168.5277434577829</c:v>
                </c:pt>
                <c:pt idx="8">
                  <c:v>6780.2726798199783</c:v>
                </c:pt>
                <c:pt idx="9">
                  <c:v>8317.3997950542944</c:v>
                </c:pt>
                <c:pt idx="10">
                  <c:v>7994.0559035001506</c:v>
                </c:pt>
                <c:pt idx="11">
                  <c:v>4786.4844992830394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2491776"/>
        <c:axId val="-1392490144"/>
      </c:lineChart>
      <c:catAx>
        <c:axId val="-1392491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90144"/>
        <c:crosses val="autoZero"/>
        <c:auto val="1"/>
        <c:lblAlgn val="ctr"/>
        <c:lblOffset val="100"/>
        <c:tickMarkSkip val="1"/>
        <c:noMultiLvlLbl val="0"/>
      </c:catAx>
      <c:valAx>
        <c:axId val="-139249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917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</a:t>
            </a:r>
            <a:r>
              <a:rPr lang="es-CO" b="1"/>
              <a:t>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CARIBE'!$C$206:$N$206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CARIBE'!$C$207:$N$207</c:f>
              <c:numCache>
                <c:formatCode>General</c:formatCode>
                <c:ptCount val="12"/>
                <c:pt idx="0">
                  <c:v>4.5941021276595748</c:v>
                </c:pt>
                <c:pt idx="1">
                  <c:v>3.7516595744680852</c:v>
                </c:pt>
                <c:pt idx="2">
                  <c:v>3.2985021276595741</c:v>
                </c:pt>
                <c:pt idx="3">
                  <c:v>3.680391489361702</c:v>
                </c:pt>
                <c:pt idx="4">
                  <c:v>6.4853957446808517</c:v>
                </c:pt>
                <c:pt idx="5">
                  <c:v>7.5033191489361704</c:v>
                </c:pt>
                <c:pt idx="6">
                  <c:v>6.2144425531914891</c:v>
                </c:pt>
                <c:pt idx="7">
                  <c:v>6.985617021276596</c:v>
                </c:pt>
                <c:pt idx="8">
                  <c:v>9.1639999999999997</c:v>
                </c:pt>
                <c:pt idx="9">
                  <c:v>11.241531914893615</c:v>
                </c:pt>
                <c:pt idx="10">
                  <c:v>10.804510638297872</c:v>
                </c:pt>
                <c:pt idx="11">
                  <c:v>6.4692595744680848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CARIBE'!$C$209:$N$209</c:f>
              <c:numCache>
                <c:formatCode>General</c:formatCode>
                <c:ptCount val="12"/>
                <c:pt idx="0">
                  <c:v>5.4395510314370172</c:v>
                </c:pt>
                <c:pt idx="1">
                  <c:v>4.4420744556444536</c:v>
                </c:pt>
                <c:pt idx="2">
                  <c:v>3.905522809926826</c:v>
                </c:pt>
                <c:pt idx="3">
                  <c:v>4.3576909624010289</c:v>
                </c:pt>
                <c:pt idx="4">
                  <c:v>7.6788978851516854</c:v>
                </c:pt>
                <c:pt idx="5">
                  <c:v>8.8841489112889072</c:v>
                </c:pt>
                <c:pt idx="6">
                  <c:v>7.3580813966884744</c:v>
                </c:pt>
                <c:pt idx="7">
                  <c:v>8.2711744792376134</c:v>
                </c:pt>
                <c:pt idx="8">
                  <c:v>10.850443517998908</c:v>
                </c:pt>
                <c:pt idx="9">
                  <c:v>13.310301953113846</c:v>
                </c:pt>
                <c:pt idx="10">
                  <c:v>12.792856003979637</c:v>
                </c:pt>
                <c:pt idx="11">
                  <c:v>7.659792188568268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CARIBE'!$C$211:$N$211</c:f>
              <c:numCache>
                <c:formatCode>General</c:formatCode>
                <c:ptCount val="12"/>
                <c:pt idx="0">
                  <c:v>4.0445914865786259</c:v>
                </c:pt>
                <c:pt idx="1">
                  <c:v>3.3029153366176978</c:v>
                </c:pt>
                <c:pt idx="2">
                  <c:v>2.9039610468541981</c:v>
                </c:pt>
                <c:pt idx="3">
                  <c:v>3.240171783628186</c:v>
                </c:pt>
                <c:pt idx="4">
                  <c:v>5.7096633220455768</c:v>
                </c:pt>
                <c:pt idx="5">
                  <c:v>6.6058306732353955</c:v>
                </c:pt>
                <c:pt idx="6">
                  <c:v>5.4711194366231872</c:v>
                </c:pt>
                <c:pt idx="7">
                  <c:v>6.1500520335946023</c:v>
                </c:pt>
                <c:pt idx="8">
                  <c:v>8.0678738419532667</c:v>
                </c:pt>
                <c:pt idx="9">
                  <c:v>9.896907603628657</c:v>
                </c:pt>
                <c:pt idx="10">
                  <c:v>9.5121594013344808</c:v>
                </c:pt>
                <c:pt idx="11">
                  <c:v>5.6954572345762529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CARIBE'!$C$216:$N$216</c:f>
              <c:numCache>
                <c:formatCode>General</c:formatCode>
                <c:ptCount val="12"/>
                <c:pt idx="0">
                  <c:v>2.9568186225058479</c:v>
                </c:pt>
                <c:pt idx="1">
                  <c:v>2.414612602602463</c:v>
                </c:pt>
                <c:pt idx="2">
                  <c:v>2.1229550946895492</c:v>
                </c:pt>
                <c:pt idx="3">
                  <c:v>2.368743617678474</c:v>
                </c:pt>
                <c:pt idx="4">
                  <c:v>4.1740776280830394</c:v>
                </c:pt>
                <c:pt idx="5">
                  <c:v>4.829225205204926</c:v>
                </c:pt>
                <c:pt idx="6">
                  <c:v>3.9996889401173061</c:v>
                </c:pt>
                <c:pt idx="7">
                  <c:v>4.4960259750967015</c:v>
                </c:pt>
                <c:pt idx="8">
                  <c:v>5.8980590991884547</c:v>
                </c:pt>
                <c:pt idx="9">
                  <c:v>7.2351832823500324</c:v>
                </c:pt>
                <c:pt idx="10">
                  <c:v>6.9539112049859471</c:v>
                </c:pt>
                <c:pt idx="11">
                  <c:v>4.1636921975342114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2500480"/>
        <c:axId val="-1392495584"/>
      </c:lineChart>
      <c:catAx>
        <c:axId val="-139250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95584"/>
        <c:crosses val="autoZero"/>
        <c:auto val="1"/>
        <c:lblAlgn val="ctr"/>
        <c:lblOffset val="100"/>
        <c:tickMarkSkip val="1"/>
        <c:noMultiLvlLbl val="0"/>
      </c:catAx>
      <c:valAx>
        <c:axId val="-139249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5004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 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CARIBE'!$C$239:$N$239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CARIBE'!$C$240:$N$240</c:f>
              <c:numCache>
                <c:formatCode>General</c:formatCode>
                <c:ptCount val="12"/>
                <c:pt idx="0">
                  <c:v>3.6151900709219857</c:v>
                </c:pt>
                <c:pt idx="1">
                  <c:v>2.9522553191489362</c:v>
                </c:pt>
                <c:pt idx="2">
                  <c:v>2.5956567375886523</c:v>
                </c:pt>
                <c:pt idx="3">
                  <c:v>2.8961730496453901</c:v>
                </c:pt>
                <c:pt idx="4">
                  <c:v>5.1034865248226957</c:v>
                </c:pt>
                <c:pt idx="5">
                  <c:v>5.9045106382978725</c:v>
                </c:pt>
                <c:pt idx="6">
                  <c:v>4.8902680851063831</c:v>
                </c:pt>
                <c:pt idx="7">
                  <c:v>5.4971205673758865</c:v>
                </c:pt>
                <c:pt idx="8">
                  <c:v>7.2113333333333332</c:v>
                </c:pt>
                <c:pt idx="9">
                  <c:v>8.8461843971631193</c:v>
                </c:pt>
                <c:pt idx="10">
                  <c:v>8.5022836879432617</c:v>
                </c:pt>
                <c:pt idx="11">
                  <c:v>5.090788652482269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CARIBE'!$C$242:$N$242</c:f>
              <c:numCache>
                <c:formatCode>General</c:formatCode>
                <c:ptCount val="12"/>
                <c:pt idx="0">
                  <c:v>3.9951128269976821</c:v>
                </c:pt>
                <c:pt idx="1">
                  <c:v>3.2625098162808528</c:v>
                </c:pt>
                <c:pt idx="2">
                  <c:v>2.8684360499415522</c:v>
                </c:pt>
                <c:pt idx="3">
                  <c:v>3.2005338233550873</c:v>
                </c:pt>
                <c:pt idx="4">
                  <c:v>5.6398153562446431</c:v>
                </c:pt>
                <c:pt idx="5">
                  <c:v>6.5250196325617056</c:v>
                </c:pt>
                <c:pt idx="6">
                  <c:v>5.4041896472910249</c:v>
                </c:pt>
                <c:pt idx="7">
                  <c:v>6.0748166650820892</c:v>
                </c:pt>
                <c:pt idx="8">
                  <c:v>7.9691772035677459</c:v>
                </c:pt>
                <c:pt idx="9">
                  <c:v>9.7758358652716577</c:v>
                </c:pt>
                <c:pt idx="10">
                  <c:v>9.3957943992174382</c:v>
                </c:pt>
                <c:pt idx="11">
                  <c:v>5.6257830559595634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CARIBE'!$C$244:$N$244</c:f>
              <c:numCache>
                <c:formatCode>General</c:formatCode>
                <c:ptCount val="12"/>
                <c:pt idx="0">
                  <c:v>3.3252009362107833</c:v>
                </c:pt>
                <c:pt idx="1">
                  <c:v>2.7154428836610816</c:v>
                </c:pt>
                <c:pt idx="2">
                  <c:v>2.387448528179438</c:v>
                </c:pt>
                <c:pt idx="3">
                  <c:v>2.6638592016417135</c:v>
                </c:pt>
                <c:pt idx="4">
                  <c:v>4.6941150637625082</c:v>
                </c:pt>
                <c:pt idx="5">
                  <c:v>5.4308857673221631</c:v>
                </c:pt>
                <c:pt idx="6">
                  <c:v>4.497999744386985</c:v>
                </c:pt>
                <c:pt idx="7">
                  <c:v>5.0561741149173187</c:v>
                </c:pt>
                <c:pt idx="8">
                  <c:v>6.6328828860753664</c:v>
                </c:pt>
                <c:pt idx="9">
                  <c:v>8.1365958807909102</c:v>
                </c:pt>
                <c:pt idx="10">
                  <c:v>7.820280849540068</c:v>
                </c:pt>
                <c:pt idx="11">
                  <c:v>4.6824357395317069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CARIBE'!$C$249:$N$249</c:f>
              <c:numCache>
                <c:formatCode>General</c:formatCode>
                <c:ptCount val="12"/>
                <c:pt idx="0">
                  <c:v>0.80984604456786857</c:v>
                </c:pt>
                <c:pt idx="1">
                  <c:v>0.6613406891100112</c:v>
                </c:pt>
                <c:pt idx="2">
                  <c:v>0.5814583191350744</c:v>
                </c:pt>
                <c:pt idx="3">
                  <c:v>0.64877758641365624</c:v>
                </c:pt>
                <c:pt idx="4">
                  <c:v>1.1432423453683098</c:v>
                </c:pt>
                <c:pt idx="5">
                  <c:v>1.3226813782200224</c:v>
                </c:pt>
                <c:pt idx="6">
                  <c:v>1.095478851154809</c:v>
                </c:pt>
                <c:pt idx="7">
                  <c:v>1.2314211039163112</c:v>
                </c:pt>
                <c:pt idx="8">
                  <c:v>1.615425375012447</c:v>
                </c:pt>
                <c:pt idx="9">
                  <c:v>1.9816516705948723</c:v>
                </c:pt>
                <c:pt idx="10">
                  <c:v>1.9046137767021292</c:v>
                </c:pt>
                <c:pt idx="11">
                  <c:v>1.1403978692861161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2501024"/>
        <c:axId val="-1392486336"/>
      </c:lineChart>
      <c:catAx>
        <c:axId val="-139250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86336"/>
        <c:crosses val="autoZero"/>
        <c:auto val="1"/>
        <c:lblAlgn val="ctr"/>
        <c:lblOffset val="100"/>
        <c:tickMarkSkip val="1"/>
        <c:noMultiLvlLbl val="0"/>
      </c:catAx>
      <c:valAx>
        <c:axId val="-139248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5010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 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CARIBE'!$C$272:$N$272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CARIBE'!$C$273:$N$273</c:f>
              <c:numCache>
                <c:formatCode>General</c:formatCode>
                <c:ptCount val="12"/>
                <c:pt idx="0">
                  <c:v>36.384513475177307</c:v>
                </c:pt>
                <c:pt idx="1">
                  <c:v>29.712510638297875</c:v>
                </c:pt>
                <c:pt idx="2">
                  <c:v>26.123580141843973</c:v>
                </c:pt>
                <c:pt idx="3">
                  <c:v>29.148079432624115</c:v>
                </c:pt>
                <c:pt idx="4">
                  <c:v>51.363239716312066</c:v>
                </c:pt>
                <c:pt idx="5">
                  <c:v>59.42502127659575</c:v>
                </c:pt>
                <c:pt idx="6">
                  <c:v>49.217336170212768</c:v>
                </c:pt>
                <c:pt idx="7">
                  <c:v>55.324907801418448</c:v>
                </c:pt>
                <c:pt idx="8">
                  <c:v>72.577333333333343</c:v>
                </c:pt>
                <c:pt idx="9">
                  <c:v>89.031035460992911</c:v>
                </c:pt>
                <c:pt idx="10">
                  <c:v>85.569900709219866</c:v>
                </c:pt>
                <c:pt idx="11">
                  <c:v>51.235443971631206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CARIBE'!$C$275:$N$275</c:f>
              <c:numCache>
                <c:formatCode>General</c:formatCode>
                <c:ptCount val="12"/>
                <c:pt idx="0">
                  <c:v>-9.7260314327329827</c:v>
                </c:pt>
                <c:pt idx="1">
                  <c:v>-7.9425223759183439</c:v>
                </c:pt>
                <c:pt idx="2">
                  <c:v>-6.9831567699382422</c:v>
                </c:pt>
                <c:pt idx="3">
                  <c:v>-7.7916429185980318</c:v>
                </c:pt>
                <c:pt idx="4">
                  <c:v>-13.730030616148451</c:v>
                </c:pt>
                <c:pt idx="5">
                  <c:v>-15.885044751836688</c:v>
                </c:pt>
                <c:pt idx="6">
                  <c:v>-13.156404000109903</c:v>
                </c:pt>
                <c:pt idx="7">
                  <c:v>-14.789033599604229</c:v>
                </c:pt>
                <c:pt idx="8">
                  <c:v>-19.400820785621331</c:v>
                </c:pt>
                <c:pt idx="9">
                  <c:v>-23.799099305619123</c:v>
                </c:pt>
                <c:pt idx="10">
                  <c:v>-22.873895086202111</c:v>
                </c:pt>
                <c:pt idx="11">
                  <c:v>-13.695869229585359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CARIBE'!$C$277:$N$277</c:f>
              <c:numCache>
                <c:formatCode>General</c:formatCode>
                <c:ptCount val="12"/>
                <c:pt idx="0">
                  <c:v>9.4647906953909224</c:v>
                </c:pt>
                <c:pt idx="1">
                  <c:v>7.7291866062170866</c:v>
                </c:pt>
                <c:pt idx="2">
                  <c:v>6.7955895143550222</c:v>
                </c:pt>
                <c:pt idx="3">
                  <c:v>7.5823597638767621</c:v>
                </c:pt>
                <c:pt idx="4">
                  <c:v>13.361242652969537</c:v>
                </c:pt>
                <c:pt idx="5">
                  <c:v>15.458373212434173</c:v>
                </c:pt>
                <c:pt idx="6">
                  <c:v>12.803023620298303</c:v>
                </c:pt>
                <c:pt idx="7">
                  <c:v>14.391800867131815</c:v>
                </c:pt>
                <c:pt idx="8">
                  <c:v>18.879715670741735</c:v>
                </c:pt>
                <c:pt idx="9">
                  <c:v>23.159856640851196</c:v>
                </c:pt>
                <c:pt idx="10">
                  <c:v>22.259503362349207</c:v>
                </c:pt>
                <c:pt idx="11">
                  <c:v>13.327998839609462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CARIBE'!$C$282:$N$282</c:f>
              <c:numCache>
                <c:formatCode>General</c:formatCode>
                <c:ptCount val="12"/>
                <c:pt idx="0">
                  <c:v>5.8781945680287215</c:v>
                </c:pt>
                <c:pt idx="1">
                  <c:v>4.8002818219815993</c:v>
                </c:pt>
                <c:pt idx="2">
                  <c:v>4.2204628348820297</c:v>
                </c:pt>
                <c:pt idx="3">
                  <c:v>4.7090936726751389</c:v>
                </c:pt>
                <c:pt idx="4">
                  <c:v>8.2981215868879055</c:v>
                </c:pt>
                <c:pt idx="5">
                  <c:v>9.6005636439631985</c:v>
                </c:pt>
                <c:pt idx="6">
                  <c:v>7.9514345664114554</c:v>
                </c:pt>
                <c:pt idx="7">
                  <c:v>8.9381591631521182</c:v>
                </c:pt>
                <c:pt idx="8">
                  <c:v>11.725419575915627</c:v>
                </c:pt>
                <c:pt idx="9">
                  <c:v>14.383640154754898</c:v>
                </c:pt>
                <c:pt idx="10">
                  <c:v>13.824467541083207</c:v>
                </c:pt>
                <c:pt idx="11">
                  <c:v>8.2774752134600256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2494496"/>
        <c:axId val="-1392492864"/>
      </c:lineChart>
      <c:catAx>
        <c:axId val="-139249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92864"/>
        <c:crosses val="autoZero"/>
        <c:auto val="1"/>
        <c:lblAlgn val="ctr"/>
        <c:lblOffset val="100"/>
        <c:tickMarkSkip val="1"/>
        <c:noMultiLvlLbl val="0"/>
      </c:catAx>
      <c:valAx>
        <c:axId val="-139249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944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 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CARIBE'!$C$305:$N$305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CARIBE'!$C$306:$N$306</c:f>
              <c:numCache>
                <c:formatCode>General</c:formatCode>
                <c:ptCount val="12"/>
                <c:pt idx="0">
                  <c:v>1.0273730496453901</c:v>
                </c:pt>
                <c:pt idx="1">
                  <c:v>0.83897872340425528</c:v>
                </c:pt>
                <c:pt idx="2">
                  <c:v>0.73763971631205671</c:v>
                </c:pt>
                <c:pt idx="3">
                  <c:v>0.8230411347517731</c:v>
                </c:pt>
                <c:pt idx="4">
                  <c:v>1.4503205673758865</c:v>
                </c:pt>
                <c:pt idx="5">
                  <c:v>1.6779574468085106</c:v>
                </c:pt>
                <c:pt idx="6">
                  <c:v>1.3897276595744681</c:v>
                </c:pt>
                <c:pt idx="7">
                  <c:v>1.5621843971631206</c:v>
                </c:pt>
                <c:pt idx="8">
                  <c:v>2.0493333333333332</c:v>
                </c:pt>
                <c:pt idx="9">
                  <c:v>2.5139290780141841</c:v>
                </c:pt>
                <c:pt idx="10">
                  <c:v>2.4161985815602836</c:v>
                </c:pt>
                <c:pt idx="11">
                  <c:v>1.4467120567375886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CARIBE'!$C$308:$N$308</c:f>
              <c:numCache>
                <c:formatCode>General</c:formatCode>
                <c:ptCount val="12"/>
                <c:pt idx="0">
                  <c:v>1.0351854745226114</c:v>
                </c:pt>
                <c:pt idx="1">
                  <c:v>0.84535854644170527</c:v>
                </c:pt>
                <c:pt idx="2">
                  <c:v>0.74324892990018021</c:v>
                </c:pt>
                <c:pt idx="3">
                  <c:v>0.82929976401826067</c:v>
                </c:pt>
                <c:pt idx="4">
                  <c:v>1.4613492005334567</c:v>
                </c:pt>
                <c:pt idx="5">
                  <c:v>1.6907170928834105</c:v>
                </c:pt>
                <c:pt idx="6">
                  <c:v>1.4002955277348892</c:v>
                </c:pt>
                <c:pt idx="7">
                  <c:v>1.5740636733923508</c:v>
                </c:pt>
                <c:pt idx="8">
                  <c:v>2.0649170229391474</c:v>
                </c:pt>
                <c:pt idx="9">
                  <c:v>2.5330456803772958</c:v>
                </c:pt>
                <c:pt idx="10">
                  <c:v>2.4345720145731549</c:v>
                </c:pt>
                <c:pt idx="11">
                  <c:v>1.457713249796073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CARIBE'!$C$310:$N$310</c:f>
              <c:numCache>
                <c:formatCode>General</c:formatCode>
                <c:ptCount val="12"/>
                <c:pt idx="0">
                  <c:v>1.0197346193558536</c:v>
                </c:pt>
                <c:pt idx="1">
                  <c:v>0.83274098873198643</c:v>
                </c:pt>
                <c:pt idx="2">
                  <c:v>0.73215542844428771</c:v>
                </c:pt>
                <c:pt idx="3">
                  <c:v>0.81692189468080534</c:v>
                </c:pt>
                <c:pt idx="4">
                  <c:v>1.4395375586574806</c:v>
                </c:pt>
                <c:pt idx="5">
                  <c:v>1.6654819774639729</c:v>
                </c:pt>
                <c:pt idx="6">
                  <c:v>1.3793951539157261</c:v>
                </c:pt>
                <c:pt idx="7">
                  <c:v>1.5505696904884121</c:v>
                </c:pt>
                <c:pt idx="8">
                  <c:v>2.0340967162037593</c:v>
                </c:pt>
                <c:pt idx="9">
                  <c:v>2.4952382314693211</c:v>
                </c:pt>
                <c:pt idx="10">
                  <c:v>2.3982343528535881</c:v>
                </c:pt>
                <c:pt idx="11">
                  <c:v>1.435955876985515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CARIBE'!$C$315:$N$315</c:f>
              <c:numCache>
                <c:formatCode>General</c:formatCode>
                <c:ptCount val="12"/>
                <c:pt idx="0">
                  <c:v>0.3423386100226366</c:v>
                </c:pt>
                <c:pt idx="1">
                  <c:v>0.27956233629830413</c:v>
                </c:pt>
                <c:pt idx="2">
                  <c:v>0.24579441252320428</c:v>
                </c:pt>
                <c:pt idx="3">
                  <c:v>0.27425165392417866</c:v>
                </c:pt>
                <c:pt idx="4">
                  <c:v>0.48327209604541965</c:v>
                </c:pt>
                <c:pt idx="5">
                  <c:v>0.55912467259660825</c:v>
                </c:pt>
                <c:pt idx="6">
                  <c:v>0.4630814828683199</c:v>
                </c:pt>
                <c:pt idx="7">
                  <c:v>0.52054707421852686</c:v>
                </c:pt>
                <c:pt idx="8">
                  <c:v>0.6828735920691551</c:v>
                </c:pt>
                <c:pt idx="9">
                  <c:v>0.83768499335262447</c:v>
                </c:pt>
                <c:pt idx="10">
                  <c:v>0.80511948822827006</c:v>
                </c:pt>
                <c:pt idx="11">
                  <c:v>0.48206967739467421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2497760"/>
        <c:axId val="-1392497216"/>
      </c:lineChart>
      <c:catAx>
        <c:axId val="-139249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97216"/>
        <c:crosses val="autoZero"/>
        <c:auto val="1"/>
        <c:lblAlgn val="ctr"/>
        <c:lblOffset val="100"/>
        <c:tickMarkSkip val="1"/>
        <c:noMultiLvlLbl val="0"/>
      </c:catAx>
      <c:valAx>
        <c:axId val="-139249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9776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</a:t>
            </a:r>
            <a:r>
              <a:rPr lang="es-CO" b="1" baseline="0"/>
              <a:t> CARIBE 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CARIBE'!$C$338:$N$338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CARIBE'!$C$339:$N$339</c:f>
              <c:numCache>
                <c:formatCode>General</c:formatCode>
                <c:ptCount val="12"/>
                <c:pt idx="0">
                  <c:v>97.697361702127651</c:v>
                </c:pt>
                <c:pt idx="1">
                  <c:v>79.782127659574471</c:v>
                </c:pt>
                <c:pt idx="2">
                  <c:v>70.145361702127659</c:v>
                </c:pt>
                <c:pt idx="3">
                  <c:v>78.266553191489365</c:v>
                </c:pt>
                <c:pt idx="4">
                  <c:v>137.91727659574468</c:v>
                </c:pt>
                <c:pt idx="5">
                  <c:v>159.56425531914894</c:v>
                </c:pt>
                <c:pt idx="6">
                  <c:v>132.15523404255319</c:v>
                </c:pt>
                <c:pt idx="7">
                  <c:v>148.55489361702126</c:v>
                </c:pt>
                <c:pt idx="8">
                  <c:v>194.88</c:v>
                </c:pt>
                <c:pt idx="9">
                  <c:v>239.06042553191486</c:v>
                </c:pt>
                <c:pt idx="10">
                  <c:v>229.7668085106383</c:v>
                </c:pt>
                <c:pt idx="11">
                  <c:v>137.57412765957446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CARIBE'!$C$341:$N$341</c:f>
              <c:numCache>
                <c:formatCode>General</c:formatCode>
                <c:ptCount val="12"/>
                <c:pt idx="0">
                  <c:v>-42.152130351662983</c:v>
                </c:pt>
                <c:pt idx="1">
                  <c:v>-34.422491930671661</c:v>
                </c:pt>
                <c:pt idx="2">
                  <c:v>-30.264649715389812</c:v>
                </c:pt>
                <c:pt idx="3">
                  <c:v>-33.768587962096177</c:v>
                </c:pt>
                <c:pt idx="4">
                  <c:v>-59.505261140368972</c:v>
                </c:pt>
                <c:pt idx="5">
                  <c:v>-68.844983861343323</c:v>
                </c:pt>
                <c:pt idx="6">
                  <c:v>-57.019192278709347</c:v>
                </c:pt>
                <c:pt idx="7">
                  <c:v>-64.094926731125184</c:v>
                </c:pt>
                <c:pt idx="8">
                  <c:v>-84.082180110224868</c:v>
                </c:pt>
                <c:pt idx="9">
                  <c:v>-103.14409768473658</c:v>
                </c:pt>
                <c:pt idx="10">
                  <c:v>-99.134309198188816</c:v>
                </c:pt>
                <c:pt idx="11">
                  <c:v>-59.357207411634896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CARIBE'!$C$343:$N$343</c:f>
              <c:numCache>
                <c:formatCode>General</c:formatCode>
                <c:ptCount val="12"/>
                <c:pt idx="0">
                  <c:v>10.256124996447777</c:v>
                </c:pt>
                <c:pt idx="1">
                  <c:v>8.3754101390573101</c:v>
                </c:pt>
                <c:pt idx="2">
                  <c:v>7.3637566563109607</c:v>
                </c:pt>
                <c:pt idx="3">
                  <c:v>8.2163073658064008</c:v>
                </c:pt>
                <c:pt idx="4">
                  <c:v>14.478352365832762</c:v>
                </c:pt>
                <c:pt idx="5">
                  <c:v>16.75082027811462</c:v>
                </c:pt>
                <c:pt idx="6">
                  <c:v>13.873461633567512</c:v>
                </c:pt>
                <c:pt idx="7">
                  <c:v>15.59507371770707</c:v>
                </c:pt>
                <c:pt idx="8">
                  <c:v>20.458215088772604</c:v>
                </c:pt>
                <c:pt idx="9">
                  <c:v>25.09621102599251</c:v>
                </c:pt>
                <c:pt idx="10">
                  <c:v>24.120580812661466</c:v>
                </c:pt>
                <c:pt idx="11">
                  <c:v>14.442329096417462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CARIBE'!$C$348:$N$348</c:f>
              <c:numCache>
                <c:formatCode>General</c:formatCode>
                <c:ptCount val="12"/>
                <c:pt idx="0">
                  <c:v>11.632302933446352</c:v>
                </c:pt>
                <c:pt idx="1">
                  <c:v>9.4992317237861332</c:v>
                </c:pt>
                <c:pt idx="2">
                  <c:v>8.3518334833144738</c:v>
                </c:pt>
                <c:pt idx="3">
                  <c:v>9.3187803684597288</c:v>
                </c:pt>
                <c:pt idx="4">
                  <c:v>16.421073334702694</c:v>
                </c:pt>
                <c:pt idx="5">
                  <c:v>18.998463447572266</c:v>
                </c:pt>
                <c:pt idx="6">
                  <c:v>15.73501771020703</c:v>
                </c:pt>
                <c:pt idx="7">
                  <c:v>17.687637564540847</c:v>
                </c:pt>
                <c:pt idx="8">
                  <c:v>23.203320500932794</c:v>
                </c:pt>
                <c:pt idx="9">
                  <c:v>28.46364774582511</c:v>
                </c:pt>
                <c:pt idx="10">
                  <c:v>27.357106415993396</c:v>
                </c:pt>
                <c:pt idx="11">
                  <c:v>16.380216424062752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2496672"/>
        <c:axId val="-1392485792"/>
      </c:lineChart>
      <c:catAx>
        <c:axId val="-139249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85792"/>
        <c:crosses val="autoZero"/>
        <c:auto val="1"/>
        <c:lblAlgn val="ctr"/>
        <c:lblOffset val="100"/>
        <c:tickMarkSkip val="1"/>
        <c:noMultiLvlLbl val="0"/>
      </c:catAx>
      <c:valAx>
        <c:axId val="-139248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9667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GANADERIA CARIBE  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CARIBE'!$C$371:$N$371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CARIBE'!$C$372:$N$372</c:f>
              <c:numCache>
                <c:formatCode>General</c:formatCode>
                <c:ptCount val="12"/>
                <c:pt idx="0">
                  <c:v>2495.1402184397166</c:v>
                </c:pt>
                <c:pt idx="1">
                  <c:v>2037.5943829787234</c:v>
                </c:pt>
                <c:pt idx="2">
                  <c:v>1791.4763517730496</c:v>
                </c:pt>
                <c:pt idx="3">
                  <c:v>1998.8873929078015</c:v>
                </c:pt>
                <c:pt idx="4">
                  <c:v>3522.3360964539011</c:v>
                </c:pt>
                <c:pt idx="5">
                  <c:v>4075.1887659574468</c:v>
                </c:pt>
                <c:pt idx="6">
                  <c:v>3375.1765021276597</c:v>
                </c:pt>
                <c:pt idx="7">
                  <c:v>3794.0153475177308</c:v>
                </c:pt>
                <c:pt idx="8">
                  <c:v>4977.1346666666668</c:v>
                </c:pt>
                <c:pt idx="9">
                  <c:v>6105.4799432624113</c:v>
                </c:pt>
                <c:pt idx="10">
                  <c:v>5868.1257588652479</c:v>
                </c:pt>
                <c:pt idx="11">
                  <c:v>3513.57224964539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CARIBE'!$C$374:$N$374</c:f>
              <c:numCache>
                <c:formatCode>General</c:formatCode>
                <c:ptCount val="12"/>
                <c:pt idx="0">
                  <c:v>6.1834324291366798</c:v>
                </c:pt>
                <c:pt idx="1">
                  <c:v>5.049546751731695</c:v>
                </c:pt>
                <c:pt idx="2">
                  <c:v>4.4396194200709127</c:v>
                </c:pt>
                <c:pt idx="3">
                  <c:v>4.9536234621826702</c:v>
                </c:pt>
                <c:pt idx="4">
                  <c:v>8.7290193489612786</c:v>
                </c:pt>
                <c:pt idx="5">
                  <c:v>10.09909350346339</c:v>
                </c:pt>
                <c:pt idx="6">
                  <c:v>8.3643298613362109</c:v>
                </c:pt>
                <c:pt idx="7">
                  <c:v>9.4022922491921701</c:v>
                </c:pt>
                <c:pt idx="8">
                  <c:v>12.334287137294446</c:v>
                </c:pt>
                <c:pt idx="9">
                  <c:v>15.130541521317909</c:v>
                </c:pt>
                <c:pt idx="10">
                  <c:v>14.542332670309738</c:v>
                </c:pt>
                <c:pt idx="11">
                  <c:v>8.7073008683086677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CARIBE'!$C$376:$N$376</c:f>
              <c:numCache>
                <c:formatCode>General</c:formatCode>
                <c:ptCount val="12"/>
                <c:pt idx="0">
                  <c:v>10.714539017031148</c:v>
                </c:pt>
                <c:pt idx="1">
                  <c:v>8.7497625808625514</c:v>
                </c:pt>
                <c:pt idx="2">
                  <c:v>7.6928916167942063</c:v>
                </c:pt>
                <c:pt idx="3">
                  <c:v>8.5835484529823667</c:v>
                </c:pt>
                <c:pt idx="4">
                  <c:v>15.125485637096805</c:v>
                </c:pt>
                <c:pt idx="5">
                  <c:v>17.499525161725103</c:v>
                </c:pt>
                <c:pt idx="6">
                  <c:v>14.493558339590065</c:v>
                </c:pt>
                <c:pt idx="7">
                  <c:v>16.292120647878477</c:v>
                </c:pt>
                <c:pt idx="8">
                  <c:v>21.372627952895442</c:v>
                </c:pt>
                <c:pt idx="9">
                  <c:v>26.21792658638384</c:v>
                </c:pt>
                <c:pt idx="10">
                  <c:v>25.19868900976007</c:v>
                </c:pt>
                <c:pt idx="11">
                  <c:v>15.087852249652233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CARIBE'!$C$381:$N$381</c:f>
              <c:numCache>
                <c:formatCode>General</c:formatCode>
                <c:ptCount val="12"/>
                <c:pt idx="0">
                  <c:v>4544.4740057791059</c:v>
                </c:pt>
                <c:pt idx="1">
                  <c:v>3711.131999450814</c:v>
                </c:pt>
                <c:pt idx="2">
                  <c:v>3262.8698188719877</c:v>
                </c:pt>
                <c:pt idx="3">
                  <c:v>3640.6337930096338</c:v>
                </c:pt>
                <c:pt idx="4">
                  <c:v>6415.3367861474107</c:v>
                </c:pt>
                <c:pt idx="5">
                  <c:v>7422.2639989016279</c:v>
                </c:pt>
                <c:pt idx="6">
                  <c:v>6147.3105861870736</c:v>
                </c:pt>
                <c:pt idx="7">
                  <c:v>6910.1543860741858</c:v>
                </c:pt>
                <c:pt idx="8">
                  <c:v>9065.0052244649814</c:v>
                </c:pt>
                <c:pt idx="9">
                  <c:v>11120.094449967311</c:v>
                </c:pt>
                <c:pt idx="10">
                  <c:v>10687.794127450641</c:v>
                </c:pt>
                <c:pt idx="11">
                  <c:v>6399.3749280852562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2485248"/>
        <c:axId val="-1392501568"/>
      </c:lineChart>
      <c:catAx>
        <c:axId val="-1392485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501568"/>
        <c:crosses val="autoZero"/>
        <c:auto val="1"/>
        <c:lblAlgn val="ctr"/>
        <c:lblOffset val="100"/>
        <c:tickMarkSkip val="1"/>
        <c:noMultiLvlLbl val="0"/>
      </c:catAx>
      <c:valAx>
        <c:axId val="-139250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8524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</a:t>
            </a:r>
            <a:r>
              <a:rPr lang="es-CO" b="1" baseline="0"/>
              <a:t> GANADERIA CARIBE</a:t>
            </a:r>
            <a:r>
              <a:rPr lang="es-CO" b="1"/>
              <a:t>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CARIBE'!$C$404:$N$404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CARIBE'!$C$405:$N$405</c:f>
              <c:numCache>
                <c:formatCode>General</c:formatCode>
                <c:ptCount val="12"/>
                <c:pt idx="0">
                  <c:v>9.2754340425531918</c:v>
                </c:pt>
                <c:pt idx="1">
                  <c:v>7.574553191489362</c:v>
                </c:pt>
                <c:pt idx="2">
                  <c:v>6.6596340425531917</c:v>
                </c:pt>
                <c:pt idx="3">
                  <c:v>7.4306638297872345</c:v>
                </c:pt>
                <c:pt idx="4">
                  <c:v>13.093931914893618</c:v>
                </c:pt>
                <c:pt idx="5">
                  <c:v>15.149106382978724</c:v>
                </c:pt>
                <c:pt idx="6">
                  <c:v>12.546880851063831</c:v>
                </c:pt>
                <c:pt idx="7">
                  <c:v>14.103872340425534</c:v>
                </c:pt>
                <c:pt idx="8">
                  <c:v>18.502000000000002</c:v>
                </c:pt>
                <c:pt idx="9">
                  <c:v>22.696510638297873</c:v>
                </c:pt>
                <c:pt idx="10">
                  <c:v>21.814170212765958</c:v>
                </c:pt>
                <c:pt idx="11">
                  <c:v>13.061353191489362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CARIBE'!$C$407:$N$407</c:f>
              <c:numCache>
                <c:formatCode>General</c:formatCode>
                <c:ptCount val="12"/>
                <c:pt idx="0">
                  <c:v>31.539837582663342</c:v>
                </c:pt>
                <c:pt idx="1">
                  <c:v>25.756226212682783</c:v>
                </c:pt>
                <c:pt idx="2">
                  <c:v>22.645169498104252</c:v>
                </c:pt>
                <c:pt idx="3">
                  <c:v>25.266950230864794</c:v>
                </c:pt>
                <c:pt idx="4">
                  <c:v>44.524114345436942</c:v>
                </c:pt>
                <c:pt idx="5">
                  <c:v>51.512452425365566</c:v>
                </c:pt>
                <c:pt idx="6">
                  <c:v>42.663942452298741</c:v>
                </c:pt>
                <c:pt idx="7">
                  <c:v>47.958277840461314</c:v>
                </c:pt>
                <c:pt idx="8">
                  <c:v>62.913505963954542</c:v>
                </c:pt>
                <c:pt idx="9">
                  <c:v>77.176362415063821</c:v>
                </c:pt>
                <c:pt idx="10">
                  <c:v>74.17608516806672</c:v>
                </c:pt>
                <c:pt idx="11">
                  <c:v>44.413334877855505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CARIBE'!$C$409:$N$409</c:f>
              <c:numCache>
                <c:formatCode>General</c:formatCode>
                <c:ptCount val="12"/>
                <c:pt idx="0">
                  <c:v>6.3948443420514689</c:v>
                </c:pt>
                <c:pt idx="1">
                  <c:v>5.2221910476580122</c:v>
                </c:pt>
                <c:pt idx="2">
                  <c:v>4.5914102651989612</c:v>
                </c:pt>
                <c:pt idx="3">
                  <c:v>5.1229881352831468</c:v>
                </c:pt>
                <c:pt idx="4">
                  <c:v>9.0274650261127576</c:v>
                </c:pt>
                <c:pt idx="5">
                  <c:v>10.444382095316024</c:v>
                </c:pt>
                <c:pt idx="6">
                  <c:v>8.6503067837819003</c:v>
                </c:pt>
                <c:pt idx="7">
                  <c:v>9.7237571658004924</c:v>
                </c:pt>
                <c:pt idx="8">
                  <c:v>12.755997128956757</c:v>
                </c:pt>
                <c:pt idx="9">
                  <c:v>15.647855612337267</c:v>
                </c:pt>
                <c:pt idx="10">
                  <c:v>15.039535866642339</c:v>
                </c:pt>
                <c:pt idx="11">
                  <c:v>9.0050039893486371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CARIBE'!$C$414:$N$414</c:f>
              <c:numCache>
                <c:formatCode>General</c:formatCode>
                <c:ptCount val="12"/>
                <c:pt idx="0">
                  <c:v>11.417887500974684</c:v>
                </c:pt>
                <c:pt idx="1">
                  <c:v>9.3241346780972822</c:v>
                </c:pt>
                <c:pt idx="2">
                  <c:v>8.19788615246331</c:v>
                </c:pt>
                <c:pt idx="3">
                  <c:v>9.1470095390509911</c:v>
                </c:pt>
                <c:pt idx="4">
                  <c:v>16.118387653212615</c:v>
                </c:pt>
                <c:pt idx="5">
                  <c:v>18.648269356194564</c:v>
                </c:pt>
                <c:pt idx="6">
                  <c:v>15.444977926461144</c:v>
                </c:pt>
                <c:pt idx="7">
                  <c:v>17.361605610292255</c:v>
                </c:pt>
                <c:pt idx="8">
                  <c:v>22.77561929434874</c:v>
                </c:pt>
                <c:pt idx="9">
                  <c:v>27.938984196735941</c:v>
                </c:pt>
                <c:pt idx="10">
                  <c:v>26.852839476169056</c:v>
                </c:pt>
                <c:pt idx="11">
                  <c:v>16.078283848145528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2472736"/>
        <c:axId val="-1392471648"/>
      </c:lineChart>
      <c:catAx>
        <c:axId val="-1392472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71648"/>
        <c:crosses val="autoZero"/>
        <c:auto val="1"/>
        <c:lblAlgn val="ctr"/>
        <c:lblOffset val="100"/>
        <c:tickMarkSkip val="1"/>
        <c:noMultiLvlLbl val="0"/>
      </c:catAx>
      <c:valAx>
        <c:axId val="-139247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727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GANADERIA CARIBE </a:t>
            </a:r>
            <a:r>
              <a:rPr lang="es-CO" b="1" baseline="0"/>
              <a:t>A FUNDACIÓN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'GANADERIA CARIBE'!$C$437:$N$437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'GANADERIA CARIBE'!$C$438:$N$438</c:f>
              <c:numCache>
                <c:formatCode>General</c:formatCode>
                <c:ptCount val="12"/>
                <c:pt idx="0">
                  <c:v>9.6146609929078011</c:v>
                </c:pt>
                <c:pt idx="1">
                  <c:v>7.851574468085107</c:v>
                </c:pt>
                <c:pt idx="2">
                  <c:v>6.9031943262411346</c:v>
                </c:pt>
                <c:pt idx="3">
                  <c:v>7.7024226950354615</c:v>
                </c:pt>
                <c:pt idx="4">
                  <c:v>13.572811347517732</c:v>
                </c:pt>
                <c:pt idx="5">
                  <c:v>15.703148936170214</c:v>
                </c:pt>
                <c:pt idx="6">
                  <c:v>13.005753191489362</c:v>
                </c:pt>
                <c:pt idx="7">
                  <c:v>14.619687943262413</c:v>
                </c:pt>
                <c:pt idx="8">
                  <c:v>19.178666666666668</c:v>
                </c:pt>
                <c:pt idx="9">
                  <c:v>23.526581560283688</c:v>
                </c:pt>
                <c:pt idx="10">
                  <c:v>22.611971631205673</c:v>
                </c:pt>
                <c:pt idx="11">
                  <c:v>13.539041134751773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'GANADERIA CARIBE'!$C$440:$N$440</c:f>
              <c:numCache>
                <c:formatCode>General</c:formatCode>
                <c:ptCount val="12"/>
                <c:pt idx="0">
                  <c:v>41.366405710925811</c:v>
                </c:pt>
                <c:pt idx="1">
                  <c:v>33.780849387818819</c:v>
                </c:pt>
                <c:pt idx="2">
                  <c:v>29.700510232372604</c:v>
                </c:pt>
                <c:pt idx="3">
                  <c:v>33.139134327763479</c:v>
                </c:pt>
                <c:pt idx="4">
                  <c:v>58.396070465035912</c:v>
                </c:pt>
                <c:pt idx="5">
                  <c:v>67.561698775637637</c:v>
                </c:pt>
                <c:pt idx="6">
                  <c:v>55.956342453693438</c:v>
                </c:pt>
                <c:pt idx="7">
                  <c:v>62.900183716745083</c:v>
                </c:pt>
                <c:pt idx="8">
                  <c:v>82.514870458059235</c:v>
                </c:pt>
                <c:pt idx="9">
                  <c:v>101.22146985023846</c:v>
                </c:pt>
                <c:pt idx="10">
                  <c:v>97.286424670653844</c:v>
                </c:pt>
                <c:pt idx="11">
                  <c:v>58.250776489174314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'GANADERIA CARIBE'!$C$442:$N$442</c:f>
              <c:numCache>
                <c:formatCode>General</c:formatCode>
                <c:ptCount val="12"/>
                <c:pt idx="0">
                  <c:v>6.5114037545276755</c:v>
                </c:pt>
                <c:pt idx="1">
                  <c:v>5.317376401326567</c:v>
                </c:pt>
                <c:pt idx="2">
                  <c:v>4.6750983198760094</c:v>
                </c:pt>
                <c:pt idx="3">
                  <c:v>5.2163653083981414</c:v>
                </c:pt>
                <c:pt idx="4">
                  <c:v>9.1920094564867494</c:v>
                </c:pt>
                <c:pt idx="5">
                  <c:v>10.634752802653134</c:v>
                </c:pt>
                <c:pt idx="6">
                  <c:v>8.8079767163909413</c:v>
                </c:pt>
                <c:pt idx="7">
                  <c:v>9.9009929766636251</c:v>
                </c:pt>
                <c:pt idx="8">
                  <c:v>12.988501854853245</c:v>
                </c:pt>
                <c:pt idx="9">
                  <c:v>15.93307050720075</c:v>
                </c:pt>
                <c:pt idx="10">
                  <c:v>15.313662861884934</c:v>
                </c:pt>
                <c:pt idx="11">
                  <c:v>9.1691390203520111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'GANADERIA CARIBE'!$C$447:$N$447</c:f>
              <c:numCache>
                <c:formatCode>General</c:formatCode>
                <c:ptCount val="12"/>
                <c:pt idx="0">
                  <c:v>10.507462294292552</c:v>
                </c:pt>
                <c:pt idx="1">
                  <c:v>8.5806585104862343</c:v>
                </c:pt>
                <c:pt idx="2">
                  <c:v>7.5442133785744554</c:v>
                </c:pt>
                <c:pt idx="3">
                  <c:v>8.4176567538354199</c:v>
                </c:pt>
                <c:pt idx="4">
                  <c:v>14.833159855224054</c:v>
                </c:pt>
                <c:pt idx="5">
                  <c:v>17.161317020972469</c:v>
                </c:pt>
                <c:pt idx="6">
                  <c:v>14.213445629466714</c:v>
                </c:pt>
                <c:pt idx="7">
                  <c:v>15.977247656622218</c:v>
                </c:pt>
                <c:pt idx="8">
                  <c:v>20.959565501420677</c:v>
                </c:pt>
                <c:pt idx="9">
                  <c:v>25.711220483034019</c:v>
                </c:pt>
                <c:pt idx="10">
                  <c:v>24.711681409231861</c:v>
                </c:pt>
                <c:pt idx="11">
                  <c:v>14.796253797114433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2484160"/>
        <c:axId val="-1392482528"/>
      </c:lineChart>
      <c:catAx>
        <c:axId val="-1392484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82528"/>
        <c:crosses val="autoZero"/>
        <c:auto val="1"/>
        <c:lblAlgn val="ctr"/>
        <c:lblOffset val="100"/>
        <c:tickMarkSkip val="1"/>
        <c:noMultiLvlLbl val="0"/>
      </c:catAx>
      <c:valAx>
        <c:axId val="-13924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9248416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RIONUEVO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HDA'!$C$97:$N$97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HDA'!$C$98:$N$98</c:f>
              <c:numCache>
                <c:formatCode>General</c:formatCode>
                <c:ptCount val="12"/>
                <c:pt idx="0">
                  <c:v>487.93236705882356</c:v>
                </c:pt>
                <c:pt idx="1">
                  <c:v>344.78501647058823</c:v>
                </c:pt>
                <c:pt idx="2">
                  <c:v>242.42696470588237</c:v>
                </c:pt>
                <c:pt idx="3">
                  <c:v>230.11321411764706</c:v>
                </c:pt>
                <c:pt idx="4">
                  <c:v>472.9249835294118</c:v>
                </c:pt>
                <c:pt idx="5">
                  <c:v>499.47650823529415</c:v>
                </c:pt>
                <c:pt idx="6">
                  <c:v>340.55216470588238</c:v>
                </c:pt>
                <c:pt idx="7">
                  <c:v>411.35623058823529</c:v>
                </c:pt>
                <c:pt idx="8">
                  <c:v>1040.5119247058824</c:v>
                </c:pt>
                <c:pt idx="9">
                  <c:v>1532.6771435294118</c:v>
                </c:pt>
                <c:pt idx="10">
                  <c:v>2153.3671341176473</c:v>
                </c:pt>
                <c:pt idx="11">
                  <c:v>1207.1323623529413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HDA'!$C$100:$N$100</c:f>
              <c:numCache>
                <c:formatCode>General</c:formatCode>
                <c:ptCount val="12"/>
                <c:pt idx="0">
                  <c:v>31.373583739350334</c:v>
                </c:pt>
                <c:pt idx="1">
                  <c:v>22.169346238531467</c:v>
                </c:pt>
                <c:pt idx="2">
                  <c:v>15.587821573967437</c:v>
                </c:pt>
                <c:pt idx="3">
                  <c:v>14.796059208305598</c:v>
                </c:pt>
                <c:pt idx="4">
                  <c:v>30.408623356199971</c:v>
                </c:pt>
                <c:pt idx="5">
                  <c:v>32.115860957158311</c:v>
                </c:pt>
                <c:pt idx="6">
                  <c:v>21.89717792533521</c:v>
                </c:pt>
                <c:pt idx="7">
                  <c:v>26.449811527890777</c:v>
                </c:pt>
                <c:pt idx="8">
                  <c:v>66.903919898425329</c:v>
                </c:pt>
                <c:pt idx="9">
                  <c:v>98.549671950971913</c:v>
                </c:pt>
                <c:pt idx="10">
                  <c:v>138.45944369511395</c:v>
                </c:pt>
                <c:pt idx="11">
                  <c:v>77.617454408787069</c:v>
                </c:pt>
              </c:numCache>
            </c:numRef>
          </c:val>
          <c:smooth val="0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HDA'!$C$102:$N$102</c:f>
              <c:numCache>
                <c:formatCode>General</c:formatCode>
                <c:ptCount val="12"/>
                <c:pt idx="0">
                  <c:v>1.9884745717966394</c:v>
                </c:pt>
                <c:pt idx="1">
                  <c:v>1.4051050601969943</c:v>
                </c:pt>
                <c:pt idx="2">
                  <c:v>0.98796449545101173</c:v>
                </c:pt>
                <c:pt idx="3">
                  <c:v>0.93778217187254753</c:v>
                </c:pt>
                <c:pt idx="4">
                  <c:v>1.9273148649353864</c:v>
                </c:pt>
                <c:pt idx="5">
                  <c:v>2.0355205001514496</c:v>
                </c:pt>
                <c:pt idx="6">
                  <c:v>1.3878548864668974</c:v>
                </c:pt>
                <c:pt idx="7">
                  <c:v>1.6764032470430659</c:v>
                </c:pt>
                <c:pt idx="8">
                  <c:v>4.2404063423802159</c:v>
                </c:pt>
                <c:pt idx="9">
                  <c:v>6.246131087906952</c:v>
                </c:pt>
                <c:pt idx="10">
                  <c:v>8.775633835783907</c:v>
                </c:pt>
                <c:pt idx="11">
                  <c:v>4.9194359083013071</c:v>
                </c:pt>
              </c:numCache>
            </c:numRef>
          </c:val>
          <c:smooth val="0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HDA'!$C$105:$N$105</c:f>
              <c:numCache>
                <c:formatCode>General</c:formatCode>
                <c:ptCount val="12"/>
                <c:pt idx="0">
                  <c:v>2132.6116179882874</c:v>
                </c:pt>
                <c:pt idx="1">
                  <c:v>1506.955843625793</c:v>
                </c:pt>
                <c:pt idx="2">
                  <c:v>1059.5783275493857</c:v>
                </c:pt>
                <c:pt idx="3">
                  <c:v>1005.7584759913217</c:v>
                </c:pt>
                <c:pt idx="4">
                  <c:v>2067.0186739018973</c:v>
                </c:pt>
                <c:pt idx="5">
                  <c:v>2183.0677288239726</c:v>
                </c:pt>
                <c:pt idx="6">
                  <c:v>1488.4552696527085</c:v>
                </c:pt>
                <c:pt idx="7">
                  <c:v>1797.9194161115768</c:v>
                </c:pt>
                <c:pt idx="8">
                  <c:v>4547.7774566564112</c:v>
                </c:pt>
                <c:pt idx="9">
                  <c:v>6698.8896486177837</c:v>
                </c:pt>
                <c:pt idx="10">
                  <c:v>9411.7465412164493</c:v>
                </c:pt>
                <c:pt idx="11">
                  <c:v>5276.0273230514649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5187440"/>
        <c:axId val="-1345176560"/>
      </c:lineChart>
      <c:catAx>
        <c:axId val="-1345187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76560"/>
        <c:crosses val="autoZero"/>
        <c:auto val="1"/>
        <c:lblAlgn val="ctr"/>
        <c:lblOffset val="100"/>
        <c:tickMarkSkip val="1"/>
        <c:noMultiLvlLbl val="0"/>
      </c:catAx>
      <c:valAx>
        <c:axId val="-134517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874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</a:t>
            </a:r>
            <a:r>
              <a:rPr lang="es-CO" b="1" baseline="0"/>
              <a:t>  A LA MINA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RIONUEVO!$C$167:$N$167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RIONUEVO!$C$168:$N$168</c:f>
              <c:numCache>
                <c:formatCode>General</c:formatCode>
                <c:ptCount val="12"/>
                <c:pt idx="0">
                  <c:v>5.9155079429137469</c:v>
                </c:pt>
                <c:pt idx="1">
                  <c:v>5.2112117988039772</c:v>
                </c:pt>
                <c:pt idx="2">
                  <c:v>5.3619253769673847</c:v>
                </c:pt>
                <c:pt idx="3">
                  <c:v>6.3096819165718898</c:v>
                </c:pt>
                <c:pt idx="4">
                  <c:v>8.3501118978611011</c:v>
                </c:pt>
                <c:pt idx="5">
                  <c:v>8.7674725758520751</c:v>
                </c:pt>
                <c:pt idx="6">
                  <c:v>7.5530689364200025</c:v>
                </c:pt>
                <c:pt idx="7">
                  <c:v>7.0719448215137399</c:v>
                </c:pt>
                <c:pt idx="8">
                  <c:v>7.4139487104230115</c:v>
                </c:pt>
                <c:pt idx="9">
                  <c:v>8.6399457020214996</c:v>
                </c:pt>
                <c:pt idx="10">
                  <c:v>10.123894779322743</c:v>
                </c:pt>
                <c:pt idx="11">
                  <c:v>8.3124335033202481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RIONUEVO!$C$170:$N$170</c:f>
              <c:numCache>
                <c:formatCode>General</c:formatCode>
                <c:ptCount val="12"/>
                <c:pt idx="0">
                  <c:v>5.9155245071082172</c:v>
                </c:pt>
                <c:pt idx="1">
                  <c:v>5.2112263908773029</c:v>
                </c:pt>
                <c:pt idx="2">
                  <c:v>5.361940391058404</c:v>
                </c:pt>
                <c:pt idx="3">
                  <c:v>6.3096995845049433</c:v>
                </c:pt>
                <c:pt idx="4">
                  <c:v>8.3501352792644656</c:v>
                </c:pt>
                <c:pt idx="5">
                  <c:v>8.7674971259198227</c:v>
                </c:pt>
                <c:pt idx="6">
                  <c:v>7.5530900859990275</c:v>
                </c:pt>
                <c:pt idx="7">
                  <c:v>7.071964623882435</c:v>
                </c:pt>
                <c:pt idx="8">
                  <c:v>7.4139694704472419</c:v>
                </c:pt>
                <c:pt idx="9">
                  <c:v>8.6399698949973516</c:v>
                </c:pt>
                <c:pt idx="10">
                  <c:v>10.123923127549732</c:v>
                </c:pt>
                <c:pt idx="11">
                  <c:v>8.3124567792191897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RIONUEVO!$C$172:$N$172</c:f>
              <c:numCache>
                <c:formatCode>General</c:formatCode>
                <c:ptCount val="12"/>
                <c:pt idx="0">
                  <c:v>5.9154913788584214</c:v>
                </c:pt>
                <c:pt idx="1">
                  <c:v>5.21119720685323</c:v>
                </c:pt>
                <c:pt idx="2">
                  <c:v>5.3619103630024894</c:v>
                </c:pt>
                <c:pt idx="3">
                  <c:v>6.3096642487872536</c:v>
                </c:pt>
                <c:pt idx="4">
                  <c:v>8.3500885166541465</c:v>
                </c:pt>
                <c:pt idx="5">
                  <c:v>8.7674480259905572</c:v>
                </c:pt>
                <c:pt idx="6">
                  <c:v>7.5530477870186417</c:v>
                </c:pt>
                <c:pt idx="7">
                  <c:v>7.0719250193113909</c:v>
                </c:pt>
                <c:pt idx="8">
                  <c:v>7.4139279505731714</c:v>
                </c:pt>
                <c:pt idx="9">
                  <c:v>8.6399215092488753</c:v>
                </c:pt>
                <c:pt idx="10">
                  <c:v>10.123866431333889</c:v>
                </c:pt>
                <c:pt idx="11">
                  <c:v>8.3124102276168319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RIONUEVO!$C$175:$N$175</c:f>
              <c:numCache>
                <c:formatCode>General</c:formatCode>
                <c:ptCount val="12"/>
                <c:pt idx="0">
                  <c:v>3.1431886438482746</c:v>
                </c:pt>
                <c:pt idx="1">
                  <c:v>2.7689628523464958</c:v>
                </c:pt>
                <c:pt idx="2">
                  <c:v>2.8490440916802098</c:v>
                </c:pt>
                <c:pt idx="3">
                  <c:v>3.3526318851826034</c:v>
                </c:pt>
                <c:pt idx="4">
                  <c:v>4.436808663854424</c:v>
                </c:pt>
                <c:pt idx="5">
                  <c:v>4.6585720958554777</c:v>
                </c:pt>
                <c:pt idx="6">
                  <c:v>4.0133021096857435</c:v>
                </c:pt>
                <c:pt idx="7">
                  <c:v>3.7576581533511955</c:v>
                </c:pt>
                <c:pt idx="8">
                  <c:v>3.9393809656853924</c:v>
                </c:pt>
                <c:pt idx="9">
                  <c:v>4.5908110471884891</c:v>
                </c:pt>
                <c:pt idx="10">
                  <c:v>5.3793032498589035</c:v>
                </c:pt>
                <c:pt idx="11">
                  <c:v>4.4167883540209951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919856"/>
        <c:axId val="-1346916048"/>
      </c:lineChart>
      <c:catAx>
        <c:axId val="-1346919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16048"/>
        <c:crosses val="autoZero"/>
        <c:auto val="1"/>
        <c:lblAlgn val="ctr"/>
        <c:lblOffset val="100"/>
        <c:tickMarkSkip val="1"/>
        <c:noMultiLvlLbl val="0"/>
      </c:catAx>
      <c:valAx>
        <c:axId val="-134691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198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GANADERIA CARIBE A GRACIAS</a:t>
            </a:r>
            <a:r>
              <a:rPr lang="en-US" baseline="0"/>
              <a:t> A DIOS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'GANADERIA CARIBE'!$C$107:$N$107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xVal>
          <c:yVal>
            <c:numRef>
              <c:f>'GANADERIA CARIBE'!$C$117:$N$117</c:f>
              <c:numCache>
                <c:formatCode>General</c:formatCode>
                <c:ptCount val="12"/>
                <c:pt idx="0">
                  <c:v>0.87101304593981022</c:v>
                </c:pt>
                <c:pt idx="1">
                  <c:v>0.71129120391396761</c:v>
                </c:pt>
                <c:pt idx="2">
                  <c:v>0.62537538465984321</c:v>
                </c:pt>
                <c:pt idx="3">
                  <c:v>0.69777922047044061</c:v>
                </c:pt>
                <c:pt idx="4">
                  <c:v>1.2295904933609556</c:v>
                </c:pt>
                <c:pt idx="5">
                  <c:v>1.4225824078279352</c:v>
                </c:pt>
                <c:pt idx="6">
                  <c:v>1.1782194619671689</c:v>
                </c:pt>
                <c:pt idx="7">
                  <c:v>1.3244293205494846</c:v>
                </c:pt>
                <c:pt idx="8">
                  <c:v>1.737437116370498</c:v>
                </c:pt>
                <c:pt idx="9">
                  <c:v>2.1313241809035013</c:v>
                </c:pt>
                <c:pt idx="10">
                  <c:v>2.0484676786554585</c:v>
                </c:pt>
                <c:pt idx="11">
                  <c:v>1.2265311763548739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2479808"/>
        <c:axId val="-1392483616"/>
      </c:scatterChart>
      <c:valAx>
        <c:axId val="-139247980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2483616"/>
        <c:crosses val="autoZero"/>
        <c:crossBetween val="midCat"/>
      </c:valAx>
      <c:valAx>
        <c:axId val="-13924836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24798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GANADERIA CARIBE A RIONUEVO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'GANADERIA CARIBE'!$C$140:$N$140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xVal>
          <c:yVal>
            <c:numRef>
              <c:f>'GANADERIA CARIBE'!$C$150:$N$150</c:f>
              <c:numCache>
                <c:formatCode>General</c:formatCode>
                <c:ptCount val="12"/>
                <c:pt idx="0">
                  <c:v>1862.0663255468544</c:v>
                </c:pt>
                <c:pt idx="1">
                  <c:v>1520.6102878020558</c:v>
                </c:pt>
                <c:pt idx="2">
                  <c:v>1336.9380057270403</c:v>
                </c:pt>
                <c:pt idx="3">
                  <c:v>1491.7241425499021</c:v>
                </c:pt>
                <c:pt idx="4">
                  <c:v>2628.6392179459913</c:v>
                </c:pt>
                <c:pt idx="5">
                  <c:v>3041.2205756041117</c:v>
                </c:pt>
                <c:pt idx="6">
                  <c:v>2518.8173638269536</c:v>
                </c:pt>
                <c:pt idx="7">
                  <c:v>2831.3872563195987</c:v>
                </c:pt>
                <c:pt idx="8">
                  <c:v>3714.3222621401474</c:v>
                </c:pt>
                <c:pt idx="9">
                  <c:v>4556.3806473208551</c:v>
                </c:pt>
                <c:pt idx="10">
                  <c:v>4379.2486245482141</c:v>
                </c:pt>
                <c:pt idx="11">
                  <c:v>2622.0989586436167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2472192"/>
        <c:axId val="-1392481440"/>
      </c:scatterChart>
      <c:valAx>
        <c:axId val="-139247219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2481440"/>
        <c:crosses val="autoZero"/>
        <c:crossBetween val="midCat"/>
      </c:valAx>
      <c:valAx>
        <c:axId val="-139248144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2472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GANADERIA CARIBE A MAGANGUE ESPERANZA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'GANADERIA CARIBE'!$C$173:$N$173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xVal>
          <c:yVal>
            <c:numRef>
              <c:f>'GANADERIA CARIBE'!$C$183:$N$183</c:f>
              <c:numCache>
                <c:formatCode>General</c:formatCode>
                <c:ptCount val="12"/>
                <c:pt idx="0">
                  <c:v>3399.0904784453346</c:v>
                </c:pt>
                <c:pt idx="1">
                  <c:v>2775.7829459571149</c:v>
                </c:pt>
                <c:pt idx="2">
                  <c:v>2440.50020302251</c:v>
                </c:pt>
                <c:pt idx="3">
                  <c:v>2723.0530190267468</c:v>
                </c:pt>
                <c:pt idx="4">
                  <c:v>4798.423350663501</c:v>
                </c:pt>
                <c:pt idx="5">
                  <c:v>5551.5658919142297</c:v>
                </c:pt>
                <c:pt idx="6">
                  <c:v>4597.9501378999312</c:v>
                </c:pt>
                <c:pt idx="7">
                  <c:v>5168.5277434577829</c:v>
                </c:pt>
                <c:pt idx="8">
                  <c:v>6780.2726798199783</c:v>
                </c:pt>
                <c:pt idx="9">
                  <c:v>8317.3997950542944</c:v>
                </c:pt>
                <c:pt idx="10">
                  <c:v>7994.0559035001506</c:v>
                </c:pt>
                <c:pt idx="11">
                  <c:v>4786.4844992830394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2471104"/>
        <c:axId val="-1392470560"/>
      </c:scatterChart>
      <c:valAx>
        <c:axId val="-139247110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2470560"/>
        <c:crosses val="autoZero"/>
        <c:crossBetween val="midCat"/>
      </c:valAx>
      <c:valAx>
        <c:axId val="-139247056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2471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GANADERIA CARIBE A LA MINA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'GANADERIA CARIBE'!$C$206:$N$206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xVal>
          <c:yVal>
            <c:numRef>
              <c:f>'GANADERIA CARIBE'!$C$216:$N$216</c:f>
              <c:numCache>
                <c:formatCode>General</c:formatCode>
                <c:ptCount val="12"/>
                <c:pt idx="0">
                  <c:v>2.9568186225058479</c:v>
                </c:pt>
                <c:pt idx="1">
                  <c:v>2.414612602602463</c:v>
                </c:pt>
                <c:pt idx="2">
                  <c:v>2.1229550946895492</c:v>
                </c:pt>
                <c:pt idx="3">
                  <c:v>2.368743617678474</c:v>
                </c:pt>
                <c:pt idx="4">
                  <c:v>4.1740776280830394</c:v>
                </c:pt>
                <c:pt idx="5">
                  <c:v>4.829225205204926</c:v>
                </c:pt>
                <c:pt idx="6">
                  <c:v>3.9996889401173061</c:v>
                </c:pt>
                <c:pt idx="7">
                  <c:v>4.4960259750967015</c:v>
                </c:pt>
                <c:pt idx="8">
                  <c:v>5.8980590991884547</c:v>
                </c:pt>
                <c:pt idx="9">
                  <c:v>7.2351832823500324</c:v>
                </c:pt>
                <c:pt idx="10">
                  <c:v>6.9539112049859471</c:v>
                </c:pt>
                <c:pt idx="11">
                  <c:v>4.1636921975342114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2478176"/>
        <c:axId val="-1392469472"/>
      </c:scatterChart>
      <c:valAx>
        <c:axId val="-139247817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2469472"/>
        <c:crosses val="autoZero"/>
        <c:crossBetween val="midCat"/>
      </c:valAx>
      <c:valAx>
        <c:axId val="-139246947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2478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GANADERIA CARIBE A LAS FLORES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'GANADERIA CARIBE'!$C$239:$N$239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xVal>
          <c:yVal>
            <c:numRef>
              <c:f>'GANADERIA CARIBE'!$C$249:$N$249</c:f>
              <c:numCache>
                <c:formatCode>General</c:formatCode>
                <c:ptCount val="12"/>
                <c:pt idx="0">
                  <c:v>0.80984604456786857</c:v>
                </c:pt>
                <c:pt idx="1">
                  <c:v>0.6613406891100112</c:v>
                </c:pt>
                <c:pt idx="2">
                  <c:v>0.5814583191350744</c:v>
                </c:pt>
                <c:pt idx="3">
                  <c:v>0.64877758641365624</c:v>
                </c:pt>
                <c:pt idx="4">
                  <c:v>1.1432423453683098</c:v>
                </c:pt>
                <c:pt idx="5">
                  <c:v>1.3226813782200224</c:v>
                </c:pt>
                <c:pt idx="6">
                  <c:v>1.095478851154809</c:v>
                </c:pt>
                <c:pt idx="7">
                  <c:v>1.2314211039163112</c:v>
                </c:pt>
                <c:pt idx="8">
                  <c:v>1.615425375012447</c:v>
                </c:pt>
                <c:pt idx="9">
                  <c:v>1.9816516705948723</c:v>
                </c:pt>
                <c:pt idx="10">
                  <c:v>1.9046137767021292</c:v>
                </c:pt>
                <c:pt idx="11">
                  <c:v>1.1403978692861161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2477632"/>
        <c:axId val="-1392468384"/>
      </c:scatterChart>
      <c:valAx>
        <c:axId val="-139247763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2468384"/>
        <c:crosses val="autoZero"/>
        <c:crossBetween val="midCat"/>
      </c:valAx>
      <c:valAx>
        <c:axId val="-139246838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247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GANADERIA CARIBE A PTE SALGUERO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'GANADERIA CARIBE'!$C$272:$N$272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xVal>
          <c:yVal>
            <c:numRef>
              <c:f>'GANADERIA CARIBE'!$C$282:$N$282</c:f>
              <c:numCache>
                <c:formatCode>General</c:formatCode>
                <c:ptCount val="12"/>
                <c:pt idx="0">
                  <c:v>5.8781945680287215</c:v>
                </c:pt>
                <c:pt idx="1">
                  <c:v>4.8002818219815993</c:v>
                </c:pt>
                <c:pt idx="2">
                  <c:v>4.2204628348820297</c:v>
                </c:pt>
                <c:pt idx="3">
                  <c:v>4.7090936726751389</c:v>
                </c:pt>
                <c:pt idx="4">
                  <c:v>8.2981215868879055</c:v>
                </c:pt>
                <c:pt idx="5">
                  <c:v>9.6005636439631985</c:v>
                </c:pt>
                <c:pt idx="6">
                  <c:v>7.9514345664114554</c:v>
                </c:pt>
                <c:pt idx="7">
                  <c:v>8.9381591631521182</c:v>
                </c:pt>
                <c:pt idx="8">
                  <c:v>11.725419575915627</c:v>
                </c:pt>
                <c:pt idx="9">
                  <c:v>14.383640154754898</c:v>
                </c:pt>
                <c:pt idx="10">
                  <c:v>13.824467541083207</c:v>
                </c:pt>
                <c:pt idx="11">
                  <c:v>8.2774752134600256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2476544"/>
        <c:axId val="-1392456416"/>
      </c:scatterChart>
      <c:valAx>
        <c:axId val="-139247654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2456416"/>
        <c:crosses val="autoZero"/>
        <c:crossBetween val="midCat"/>
      </c:valAx>
      <c:valAx>
        <c:axId val="-13924564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24765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GANADERIA CARIBE A CANTACLARO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'GANADERIA CARIBE'!$C$305:$N$305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xVal>
          <c:yVal>
            <c:numRef>
              <c:f>'GANADERIA CARIBE'!$C$315:$N$315</c:f>
              <c:numCache>
                <c:formatCode>General</c:formatCode>
                <c:ptCount val="12"/>
                <c:pt idx="0">
                  <c:v>0.3423386100226366</c:v>
                </c:pt>
                <c:pt idx="1">
                  <c:v>0.27956233629830413</c:v>
                </c:pt>
                <c:pt idx="2">
                  <c:v>0.24579441252320428</c:v>
                </c:pt>
                <c:pt idx="3">
                  <c:v>0.27425165392417866</c:v>
                </c:pt>
                <c:pt idx="4">
                  <c:v>0.48327209604541965</c:v>
                </c:pt>
                <c:pt idx="5">
                  <c:v>0.55912467259660825</c:v>
                </c:pt>
                <c:pt idx="6">
                  <c:v>0.4630814828683199</c:v>
                </c:pt>
                <c:pt idx="7">
                  <c:v>0.52054707421852686</c:v>
                </c:pt>
                <c:pt idx="8">
                  <c:v>0.6828735920691551</c:v>
                </c:pt>
                <c:pt idx="9">
                  <c:v>0.83768499335262447</c:v>
                </c:pt>
                <c:pt idx="10">
                  <c:v>0.80511948822827006</c:v>
                </c:pt>
                <c:pt idx="11">
                  <c:v>0.48206967739467421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2453696"/>
        <c:axId val="-1392455872"/>
      </c:scatterChart>
      <c:valAx>
        <c:axId val="-139245369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2455872"/>
        <c:crosses val="autoZero"/>
        <c:crossBetween val="midCat"/>
      </c:valAx>
      <c:valAx>
        <c:axId val="-139245587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24536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GANADERIA CARIBE A PTE CANOAS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'GANADERIA CARIBE'!$C$338:$N$338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xVal>
          <c:yVal>
            <c:numRef>
              <c:f>'GANADERIA CARIBE'!$C$348:$N$348</c:f>
              <c:numCache>
                <c:formatCode>General</c:formatCode>
                <c:ptCount val="12"/>
                <c:pt idx="0">
                  <c:v>11.632302933446352</c:v>
                </c:pt>
                <c:pt idx="1">
                  <c:v>9.4992317237861332</c:v>
                </c:pt>
                <c:pt idx="2">
                  <c:v>8.3518334833144738</c:v>
                </c:pt>
                <c:pt idx="3">
                  <c:v>9.3187803684597288</c:v>
                </c:pt>
                <c:pt idx="4">
                  <c:v>16.421073334702694</c:v>
                </c:pt>
                <c:pt idx="5">
                  <c:v>18.998463447572266</c:v>
                </c:pt>
                <c:pt idx="6">
                  <c:v>15.73501771020703</c:v>
                </c:pt>
                <c:pt idx="7">
                  <c:v>17.687637564540847</c:v>
                </c:pt>
                <c:pt idx="8">
                  <c:v>23.203320500932794</c:v>
                </c:pt>
                <c:pt idx="9">
                  <c:v>28.46364774582511</c:v>
                </c:pt>
                <c:pt idx="10">
                  <c:v>27.357106415993396</c:v>
                </c:pt>
                <c:pt idx="11">
                  <c:v>16.380216424062752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2467840"/>
        <c:axId val="-1392460224"/>
      </c:scatterChart>
      <c:valAx>
        <c:axId val="-139246784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2460224"/>
        <c:crosses val="autoZero"/>
        <c:crossBetween val="midCat"/>
      </c:valAx>
      <c:valAx>
        <c:axId val="-139246022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2467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GANADERIA CARIBE A CALAMAR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'GANADERIA CARIBE'!$C$371:$N$371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xVal>
          <c:yVal>
            <c:numRef>
              <c:f>'GANADERIA CARIBE'!$C$381:$N$381</c:f>
              <c:numCache>
                <c:formatCode>General</c:formatCode>
                <c:ptCount val="12"/>
                <c:pt idx="0">
                  <c:v>4544.4740057791059</c:v>
                </c:pt>
                <c:pt idx="1">
                  <c:v>3711.131999450814</c:v>
                </c:pt>
                <c:pt idx="2">
                  <c:v>3262.8698188719877</c:v>
                </c:pt>
                <c:pt idx="3">
                  <c:v>3640.6337930096338</c:v>
                </c:pt>
                <c:pt idx="4">
                  <c:v>6415.3367861474107</c:v>
                </c:pt>
                <c:pt idx="5">
                  <c:v>7422.2639989016279</c:v>
                </c:pt>
                <c:pt idx="6">
                  <c:v>6147.3105861870736</c:v>
                </c:pt>
                <c:pt idx="7">
                  <c:v>6910.1543860741858</c:v>
                </c:pt>
                <c:pt idx="8">
                  <c:v>9065.0052244649814</c:v>
                </c:pt>
                <c:pt idx="9">
                  <c:v>11120.094449967311</c:v>
                </c:pt>
                <c:pt idx="10">
                  <c:v>10687.794127450641</c:v>
                </c:pt>
                <c:pt idx="11">
                  <c:v>6399.3749280852562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2466752"/>
        <c:axId val="-1392450976"/>
      </c:scatterChart>
      <c:valAx>
        <c:axId val="-139246675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2450976"/>
        <c:crosses val="autoZero"/>
        <c:crossBetween val="midCat"/>
      </c:valAx>
      <c:valAx>
        <c:axId val="-139245097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2466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GANADERIA CARIBE A PTO RICO HDA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'GANADERIA CARIBE'!$C$404:$N$404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xVal>
          <c:yVal>
            <c:numRef>
              <c:f>'GANADERIA CARIBE'!$C$414:$N$414</c:f>
              <c:numCache>
                <c:formatCode>General</c:formatCode>
                <c:ptCount val="12"/>
                <c:pt idx="0">
                  <c:v>11.417887500974684</c:v>
                </c:pt>
                <c:pt idx="1">
                  <c:v>9.3241346780972822</c:v>
                </c:pt>
                <c:pt idx="2">
                  <c:v>8.19788615246331</c:v>
                </c:pt>
                <c:pt idx="3">
                  <c:v>9.1470095390509911</c:v>
                </c:pt>
                <c:pt idx="4">
                  <c:v>16.118387653212615</c:v>
                </c:pt>
                <c:pt idx="5">
                  <c:v>18.648269356194564</c:v>
                </c:pt>
                <c:pt idx="6">
                  <c:v>15.444977926461144</c:v>
                </c:pt>
                <c:pt idx="7">
                  <c:v>17.361605610292255</c:v>
                </c:pt>
                <c:pt idx="8">
                  <c:v>22.77561929434874</c:v>
                </c:pt>
                <c:pt idx="9">
                  <c:v>27.938984196735941</c:v>
                </c:pt>
                <c:pt idx="10">
                  <c:v>26.852839476169056</c:v>
                </c:pt>
                <c:pt idx="11">
                  <c:v>16.078283848145528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2454784"/>
        <c:axId val="-1392457504"/>
      </c:scatterChart>
      <c:valAx>
        <c:axId val="-139245478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2457504"/>
        <c:crosses val="autoZero"/>
        <c:crossBetween val="midCat"/>
      </c:valAx>
      <c:valAx>
        <c:axId val="-139245750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2454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LAS FLORES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RIONUEVO!$C$200:$N$200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RIONUEVO!$C$201:$N$201</c:f>
              <c:numCache>
                <c:formatCode>General</c:formatCode>
                <c:ptCount val="12"/>
                <c:pt idx="0">
                  <c:v>4.6550305120397208</c:v>
                </c:pt>
                <c:pt idx="1">
                  <c:v>4.1008059091854081</c:v>
                </c:pt>
                <c:pt idx="2">
                  <c:v>4.2194054126768661</c:v>
                </c:pt>
                <c:pt idx="3">
                  <c:v>4.9652138288635337</c:v>
                </c:pt>
                <c:pt idx="4">
                  <c:v>6.5708686453632703</c:v>
                </c:pt>
                <c:pt idx="5">
                  <c:v>6.8992980396473076</c:v>
                </c:pt>
                <c:pt idx="6">
                  <c:v>5.9436597326680607</c:v>
                </c:pt>
                <c:pt idx="7">
                  <c:v>5.5650536253684066</c:v>
                </c:pt>
                <c:pt idx="8">
                  <c:v>5.8341832679067149</c:v>
                </c:pt>
                <c:pt idx="9">
                  <c:v>6.7989446136160741</c:v>
                </c:pt>
                <c:pt idx="10">
                  <c:v>7.9666935710704285</c:v>
                </c:pt>
                <c:pt idx="11">
                  <c:v>6.5412187694904063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RIONUEVO!$C$203:$N$203</c:f>
              <c:numCache>
                <c:formatCode>General</c:formatCode>
                <c:ptCount val="12"/>
                <c:pt idx="0">
                  <c:v>4.6550385836695272</c:v>
                </c:pt>
                <c:pt idx="1">
                  <c:v>4.1008130198127439</c:v>
                </c:pt>
                <c:pt idx="2">
                  <c:v>4.2194127289508208</c:v>
                </c:pt>
                <c:pt idx="3">
                  <c:v>4.9652224383383441</c:v>
                </c:pt>
                <c:pt idx="4">
                  <c:v>6.5708800389769273</c:v>
                </c:pt>
                <c:pt idx="5">
                  <c:v>6.8993100027439098</c:v>
                </c:pt>
                <c:pt idx="6">
                  <c:v>5.9436700387274808</c:v>
                </c:pt>
                <c:pt idx="7">
                  <c:v>5.5650632749405418</c:v>
                </c:pt>
                <c:pt idx="8">
                  <c:v>5.8341933841384863</c:v>
                </c:pt>
                <c:pt idx="9">
                  <c:v>6.7989564027039986</c:v>
                </c:pt>
                <c:pt idx="10">
                  <c:v>7.9667073849866039</c:v>
                </c:pt>
                <c:pt idx="11">
                  <c:v>6.5412301116924079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RIONUEVO!$C$205:$N$205</c:f>
              <c:numCache>
                <c:formatCode>General</c:formatCode>
                <c:ptCount val="12"/>
                <c:pt idx="0">
                  <c:v>4.6550224404519014</c:v>
                </c:pt>
                <c:pt idx="1">
                  <c:v>4.1007987985950605</c:v>
                </c:pt>
                <c:pt idx="2">
                  <c:v>4.219398096440969</c:v>
                </c:pt>
                <c:pt idx="3">
                  <c:v>4.965205219433507</c:v>
                </c:pt>
                <c:pt idx="4">
                  <c:v>6.5708572518088815</c:v>
                </c:pt>
                <c:pt idx="5">
                  <c:v>6.8992860766129356</c:v>
                </c:pt>
                <c:pt idx="6">
                  <c:v>5.943649426662251</c:v>
                </c:pt>
                <c:pt idx="7">
                  <c:v>5.5650439758464669</c:v>
                </c:pt>
                <c:pt idx="8">
                  <c:v>5.8341731517275663</c:v>
                </c:pt>
                <c:pt idx="9">
                  <c:v>6.7989328245894747</c:v>
                </c:pt>
                <c:pt idx="10">
                  <c:v>7.9666797572261103</c:v>
                </c:pt>
                <c:pt idx="11">
                  <c:v>6.5412074273474046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RIONUEVO!$C$208:$N$208</c:f>
              <c:numCache>
                <c:formatCode>General</c:formatCode>
                <c:ptCount val="12"/>
                <c:pt idx="0">
                  <c:v>1.003656946465304</c:v>
                </c:pt>
                <c:pt idx="1">
                  <c:v>0.88416226837070888</c:v>
                </c:pt>
                <c:pt idx="2">
                  <c:v>0.90973314598765931</c:v>
                </c:pt>
                <c:pt idx="3">
                  <c:v>1.0705346263865589</c:v>
                </c:pt>
                <c:pt idx="4">
                  <c:v>1.4167249695083493</c:v>
                </c:pt>
                <c:pt idx="5">
                  <c:v>1.4875366306014428</c:v>
                </c:pt>
                <c:pt idx="6">
                  <c:v>1.2814943667264</c:v>
                </c:pt>
                <c:pt idx="7">
                  <c:v>1.1998642574107505</c:v>
                </c:pt>
                <c:pt idx="8">
                  <c:v>1.2578904796953689</c:v>
                </c:pt>
                <c:pt idx="9">
                  <c:v>1.4658997341563309</c:v>
                </c:pt>
                <c:pt idx="10">
                  <c:v>1.7176745291539965</c:v>
                </c:pt>
                <c:pt idx="11">
                  <c:v>1.4103322501041118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907888"/>
        <c:axId val="-1346906800"/>
      </c:lineChart>
      <c:catAx>
        <c:axId val="-1346907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06800"/>
        <c:crosses val="autoZero"/>
        <c:auto val="1"/>
        <c:lblAlgn val="ctr"/>
        <c:lblOffset val="100"/>
        <c:tickMarkSkip val="1"/>
        <c:noMultiLvlLbl val="0"/>
      </c:catAx>
      <c:valAx>
        <c:axId val="-134690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0788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GANADERIA CARIBE A FUNDACIÓN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'GANADERIA CARIBE'!$C$437:$N$437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xVal>
          <c:yVal>
            <c:numRef>
              <c:f>'GANADERIA CARIBE'!$C$447:$N$447</c:f>
              <c:numCache>
                <c:formatCode>General</c:formatCode>
                <c:ptCount val="12"/>
                <c:pt idx="0">
                  <c:v>10.507462294292552</c:v>
                </c:pt>
                <c:pt idx="1">
                  <c:v>8.5806585104862343</c:v>
                </c:pt>
                <c:pt idx="2">
                  <c:v>7.5442133785744554</c:v>
                </c:pt>
                <c:pt idx="3">
                  <c:v>8.4176567538354199</c:v>
                </c:pt>
                <c:pt idx="4">
                  <c:v>14.833159855224054</c:v>
                </c:pt>
                <c:pt idx="5">
                  <c:v>17.161317020972469</c:v>
                </c:pt>
                <c:pt idx="6">
                  <c:v>14.213445629466714</c:v>
                </c:pt>
                <c:pt idx="7">
                  <c:v>15.977247656622218</c:v>
                </c:pt>
                <c:pt idx="8">
                  <c:v>20.959565501420677</c:v>
                </c:pt>
                <c:pt idx="9">
                  <c:v>25.711220483034019</c:v>
                </c:pt>
                <c:pt idx="10">
                  <c:v>24.711681409231861</c:v>
                </c:pt>
                <c:pt idx="11">
                  <c:v>14.796253797114433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92465120"/>
        <c:axId val="-1392454240"/>
      </c:scatterChart>
      <c:valAx>
        <c:axId val="-139246512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392454240"/>
        <c:crosses val="autoZero"/>
        <c:crossBetween val="midCat"/>
      </c:valAx>
      <c:valAx>
        <c:axId val="-139245424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392465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PTE SALGUERO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RIONUEVO!$C$233:$N$233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RIONUEVO!$C$234:$N$234</c:f>
              <c:numCache>
                <c:formatCode>General</c:formatCode>
                <c:ptCount val="12"/>
                <c:pt idx="0">
                  <c:v>46.849824509911826</c:v>
                </c:pt>
                <c:pt idx="1">
                  <c:v>41.271917917109981</c:v>
                </c:pt>
                <c:pt idx="2">
                  <c:v>42.465544019273338</c:v>
                </c:pt>
                <c:pt idx="3">
                  <c:v>49.971615854031384</c:v>
                </c:pt>
                <c:pt idx="4">
                  <c:v>66.131476929473777</c:v>
                </c:pt>
                <c:pt idx="5">
                  <c:v>69.436903058541546</c:v>
                </c:pt>
                <c:pt idx="6">
                  <c:v>59.819031196879095</c:v>
                </c:pt>
                <c:pt idx="7">
                  <c:v>56.008609409203757</c:v>
                </c:pt>
                <c:pt idx="8">
                  <c:v>58.717222487189836</c:v>
                </c:pt>
                <c:pt idx="9">
                  <c:v>68.426911741326393</c:v>
                </c:pt>
                <c:pt idx="10">
                  <c:v>80.179537978011766</c:v>
                </c:pt>
                <c:pt idx="11">
                  <c:v>65.833070403932936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RIONUEVO!$C$236:$N$236</c:f>
              <c:numCache>
                <c:formatCode>General</c:formatCode>
                <c:ptCount val="12"/>
                <c:pt idx="0">
                  <c:v>46.858054668112551</c:v>
                </c:pt>
                <c:pt idx="1">
                  <c:v>41.279168198562651</c:v>
                </c:pt>
                <c:pt idx="2">
                  <c:v>42.473003986285264</c:v>
                </c:pt>
                <c:pt idx="3">
                  <c:v>49.980394420617841</c:v>
                </c:pt>
                <c:pt idx="4">
                  <c:v>66.143094315939365</c:v>
                </c:pt>
                <c:pt idx="5">
                  <c:v>69.449101112709684</c:v>
                </c:pt>
                <c:pt idx="6">
                  <c:v>59.829539669329399</c:v>
                </c:pt>
                <c:pt idx="7">
                  <c:v>56.018448500830289</c:v>
                </c:pt>
                <c:pt idx="8">
                  <c:v>58.727537403739298</c:v>
                </c:pt>
                <c:pt idx="9">
                  <c:v>68.438932369252086</c:v>
                </c:pt>
                <c:pt idx="10">
                  <c:v>80.193623202213203</c:v>
                </c:pt>
                <c:pt idx="11">
                  <c:v>65.844635369008714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RIONUEVO!$C$238:$N$238</c:f>
              <c:numCache>
                <c:formatCode>General</c:formatCode>
                <c:ptCount val="12"/>
                <c:pt idx="0">
                  <c:v>46.841598686676072</c:v>
                </c:pt>
                <c:pt idx="1">
                  <c:v>41.264671454504445</c:v>
                </c:pt>
                <c:pt idx="2">
                  <c:v>42.458087981553518</c:v>
                </c:pt>
                <c:pt idx="3">
                  <c:v>49.962841911265947</c:v>
                </c:pt>
                <c:pt idx="4">
                  <c:v>66.119865662084152</c:v>
                </c:pt>
                <c:pt idx="5">
                  <c:v>69.424711429296963</c:v>
                </c:pt>
                <c:pt idx="6">
                  <c:v>59.80852825942079</c:v>
                </c:pt>
                <c:pt idx="7">
                  <c:v>55.998775499994906</c:v>
                </c:pt>
                <c:pt idx="8">
                  <c:v>58.706913003683191</c:v>
                </c:pt>
                <c:pt idx="9">
                  <c:v>68.414897444870832</c:v>
                </c:pt>
                <c:pt idx="10">
                  <c:v>80.165460172738619</c:v>
                </c:pt>
                <c:pt idx="11">
                  <c:v>65.821511530321885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RIONUEVO!$C$241:$N$241</c:f>
              <c:numCache>
                <c:formatCode>General</c:formatCode>
                <c:ptCount val="12"/>
                <c:pt idx="0">
                  <c:v>7.6768812849445265</c:v>
                </c:pt>
                <c:pt idx="1">
                  <c:v>6.7628772907056636</c:v>
                </c:pt>
                <c:pt idx="2">
                  <c:v>6.9584666228061609</c:v>
                </c:pt>
                <c:pt idx="3">
                  <c:v>8.1884226150535202</c:v>
                </c:pt>
                <c:pt idx="4">
                  <c:v>10.836401265029487</c:v>
                </c:pt>
                <c:pt idx="5">
                  <c:v>11.37803326161548</c:v>
                </c:pt>
                <c:pt idx="6">
                  <c:v>9.8020346048826248</c:v>
                </c:pt>
                <c:pt idx="7">
                  <c:v>9.1776532754848823</c:v>
                </c:pt>
                <c:pt idx="8">
                  <c:v>9.6214906060206271</c:v>
                </c:pt>
                <c:pt idx="9">
                  <c:v>11.212534595991981</c:v>
                </c:pt>
                <c:pt idx="10">
                  <c:v>13.138337250519957</c:v>
                </c:pt>
                <c:pt idx="11">
                  <c:v>10.787503932004363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910608"/>
        <c:axId val="-1346908976"/>
      </c:lineChart>
      <c:catAx>
        <c:axId val="-134691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08976"/>
        <c:crosses val="autoZero"/>
        <c:auto val="1"/>
        <c:lblAlgn val="ctr"/>
        <c:lblOffset val="100"/>
        <c:tickMarkSkip val="1"/>
        <c:noMultiLvlLbl val="0"/>
      </c:catAx>
      <c:valAx>
        <c:axId val="-134690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106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RIONUEVO!$C$266:$N$266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RIONUEVO!$C$267:$N$267</c:f>
              <c:numCache>
                <c:formatCode>General</c:formatCode>
                <c:ptCount val="12"/>
                <c:pt idx="0">
                  <c:v>1.322877303689572</c:v>
                </c:pt>
                <c:pt idx="1">
                  <c:v>1.1653764782135476</c:v>
                </c:pt>
                <c:pt idx="2">
                  <c:v>1.1990803585623264</c:v>
                </c:pt>
                <c:pt idx="3">
                  <c:v>1.4110259138325323</c:v>
                </c:pt>
                <c:pt idx="4">
                  <c:v>1.8673246016313851</c:v>
                </c:pt>
                <c:pt idx="5">
                  <c:v>1.9606584241356961</c:v>
                </c:pt>
                <c:pt idx="6">
                  <c:v>1.6890829267099583</c:v>
                </c:pt>
                <c:pt idx="7">
                  <c:v>1.5814897702119333</c:v>
                </c:pt>
                <c:pt idx="8">
                  <c:v>1.6579716525418546</c:v>
                </c:pt>
                <c:pt idx="9">
                  <c:v>1.9321397561482678</c:v>
                </c:pt>
                <c:pt idx="10">
                  <c:v>2.263993347274706</c:v>
                </c:pt>
                <c:pt idx="11">
                  <c:v>1.8588986315441904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RIONUEVO!$C$269:$N$269</c:f>
              <c:numCache>
                <c:formatCode>General</c:formatCode>
                <c:ptCount val="12"/>
                <c:pt idx="0">
                  <c:v>1.3228774889367092</c:v>
                </c:pt>
                <c:pt idx="1">
                  <c:v>1.1653766414052931</c:v>
                </c:pt>
                <c:pt idx="2">
                  <c:v>1.1990805264737443</c:v>
                </c:pt>
                <c:pt idx="3">
                  <c:v>1.4110261114234277</c:v>
                </c:pt>
                <c:pt idx="4">
                  <c:v>1.8673248631193824</c:v>
                </c:pt>
                <c:pt idx="5">
                  <c:v>1.9606586986935548</c:v>
                </c:pt>
                <c:pt idx="6">
                  <c:v>1.68908316323815</c:v>
                </c:pt>
                <c:pt idx="7">
                  <c:v>1.581489991673479</c:v>
                </c:pt>
                <c:pt idx="8">
                  <c:v>1.6579718847134259</c:v>
                </c:pt>
                <c:pt idx="9">
                  <c:v>1.9321400267125577</c:v>
                </c:pt>
                <c:pt idx="10">
                  <c:v>2.2639936643096155</c:v>
                </c:pt>
                <c:pt idx="11">
                  <c:v>1.8588988918522695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RIONUEVO!$C$271:$N$271</c:f>
              <c:numCache>
                <c:formatCode>General</c:formatCode>
                <c:ptCount val="12"/>
                <c:pt idx="0">
                  <c:v>1.3228771184425128</c:v>
                </c:pt>
                <c:pt idx="1">
                  <c:v>1.1653763150218706</c:v>
                </c:pt>
                <c:pt idx="2">
                  <c:v>1.1990801906509791</c:v>
                </c:pt>
                <c:pt idx="3">
                  <c:v>1.4110257162417197</c:v>
                </c:pt>
                <c:pt idx="4">
                  <c:v>1.8673243401434978</c:v>
                </c:pt>
                <c:pt idx="5">
                  <c:v>1.9606581495779525</c:v>
                </c:pt>
                <c:pt idx="6">
                  <c:v>1.6890826901818659</c:v>
                </c:pt>
                <c:pt idx="7">
                  <c:v>1.5814895487504805</c:v>
                </c:pt>
                <c:pt idx="8">
                  <c:v>1.6579714203703808</c:v>
                </c:pt>
                <c:pt idx="9">
                  <c:v>1.9321394855840912</c:v>
                </c:pt>
                <c:pt idx="10">
                  <c:v>2.2639930302399298</c:v>
                </c:pt>
                <c:pt idx="11">
                  <c:v>1.8588983712362206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RIONUEVO!$C$274:$N$274</c:f>
              <c:numCache>
                <c:formatCode>General</c:formatCode>
                <c:ptCount val="12"/>
                <c:pt idx="0">
                  <c:v>0.41776583608194962</c:v>
                </c:pt>
                <c:pt idx="1">
                  <c:v>0.36802693448081597</c:v>
                </c:pt>
                <c:pt idx="2">
                  <c:v>0.37867065004978284</c:v>
                </c:pt>
                <c:pt idx="3">
                  <c:v>0.44560324603155527</c:v>
                </c:pt>
                <c:pt idx="4">
                  <c:v>0.58970277988833752</c:v>
                </c:pt>
                <c:pt idx="5">
                  <c:v>0.61917768454086108</c:v>
                </c:pt>
                <c:pt idx="6">
                  <c:v>0.53341389947553197</c:v>
                </c:pt>
                <c:pt idx="7">
                  <c:v>0.49943588438998388</c:v>
                </c:pt>
                <c:pt idx="8">
                  <c:v>0.52358893125802408</c:v>
                </c:pt>
                <c:pt idx="9">
                  <c:v>0.61017146367481223</c:v>
                </c:pt>
                <c:pt idx="10">
                  <c:v>0.71497112466156298</c:v>
                </c:pt>
                <c:pt idx="11">
                  <c:v>0.58704185099609574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920944"/>
        <c:axId val="-1346913872"/>
      </c:lineChart>
      <c:catAx>
        <c:axId val="-1346920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13872"/>
        <c:crosses val="autoZero"/>
        <c:auto val="1"/>
        <c:lblAlgn val="ctr"/>
        <c:lblOffset val="100"/>
        <c:tickMarkSkip val="1"/>
        <c:noMultiLvlLbl val="0"/>
      </c:catAx>
      <c:valAx>
        <c:axId val="-134691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2094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RIONUEVO!$C$299:$N$299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RIONUEVO!$C$300:$N$300</c:f>
              <c:numCache>
                <c:formatCode>General</c:formatCode>
                <c:ptCount val="12"/>
                <c:pt idx="0">
                  <c:v>125.79814359614043</c:v>
                </c:pt>
                <c:pt idx="1">
                  <c:v>110.82070660747698</c:v>
                </c:pt>
                <c:pt idx="2">
                  <c:v>114.02575485196462</c:v>
                </c:pt>
                <c:pt idx="3">
                  <c:v>134.18057746633892</c:v>
                </c:pt>
                <c:pt idx="4">
                  <c:v>177.57199985324868</c:v>
                </c:pt>
                <c:pt idx="5">
                  <c:v>186.44751806875297</c:v>
                </c:pt>
                <c:pt idx="6">
                  <c:v>160.62222548336206</c:v>
                </c:pt>
                <c:pt idx="7">
                  <c:v>150.39072531826685</c:v>
                </c:pt>
                <c:pt idx="8">
                  <c:v>157.6637194115273</c:v>
                </c:pt>
                <c:pt idx="9">
                  <c:v>183.73555416957112</c:v>
                </c:pt>
                <c:pt idx="10">
                  <c:v>215.29295226914186</c:v>
                </c:pt>
                <c:pt idx="11">
                  <c:v>176.77073779212679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RIONUEVO!$C$302:$N$302</c:f>
              <c:numCache>
                <c:formatCode>General</c:formatCode>
                <c:ptCount val="12"/>
                <c:pt idx="0">
                  <c:v>125.95768591134689</c:v>
                </c:pt>
                <c:pt idx="1">
                  <c:v>110.96125392876125</c:v>
                </c:pt>
                <c:pt idx="2">
                  <c:v>114.17036694561085</c:v>
                </c:pt>
                <c:pt idx="3">
                  <c:v>134.35075072464585</c:v>
                </c:pt>
                <c:pt idx="4">
                  <c:v>177.79720387584047</c:v>
                </c:pt>
                <c:pt idx="5">
                  <c:v>186.68397838403936</c:v>
                </c:pt>
                <c:pt idx="6">
                  <c:v>160.82593311365508</c:v>
                </c:pt>
                <c:pt idx="7">
                  <c:v>150.58145694448135</c:v>
                </c:pt>
                <c:pt idx="8">
                  <c:v>157.86367494425545</c:v>
                </c:pt>
                <c:pt idx="9">
                  <c:v>183.96857506208971</c:v>
                </c:pt>
                <c:pt idx="10">
                  <c:v>215.5659955356858</c:v>
                </c:pt>
                <c:pt idx="11">
                  <c:v>176.99492562162806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RIONUEVO!$C$304:$N$304</c:f>
              <c:numCache>
                <c:formatCode>General</c:formatCode>
                <c:ptCount val="12"/>
                <c:pt idx="0">
                  <c:v>125.6392058420342</c:v>
                </c:pt>
                <c:pt idx="1">
                  <c:v>110.68069186868078</c:v>
                </c:pt>
                <c:pt idx="2">
                  <c:v>113.88169074363707</c:v>
                </c:pt>
                <c:pt idx="3">
                  <c:v>134.01104905345832</c:v>
                </c:pt>
                <c:pt idx="4">
                  <c:v>177.34764920671265</c:v>
                </c:pt>
                <c:pt idx="5">
                  <c:v>186.21195378351467</c:v>
                </c:pt>
                <c:pt idx="6">
                  <c:v>160.41928977184767</c:v>
                </c:pt>
                <c:pt idx="7">
                  <c:v>150.20071644025646</c:v>
                </c:pt>
                <c:pt idx="8">
                  <c:v>157.46452157958035</c:v>
                </c:pt>
                <c:pt idx="9">
                  <c:v>183.50341627393627</c:v>
                </c:pt>
                <c:pt idx="10">
                  <c:v>215.02094365812124</c:v>
                </c:pt>
                <c:pt idx="11">
                  <c:v>176.54739948797356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RIONUEVO!$C$307:$N$307</c:f>
              <c:numCache>
                <c:formatCode>General</c:formatCode>
                <c:ptCount val="12"/>
                <c:pt idx="0">
                  <c:v>19.156124325509516</c:v>
                </c:pt>
                <c:pt idx="1">
                  <c:v>16.875409866372419</c:v>
                </c:pt>
                <c:pt idx="2">
                  <c:v>17.363463989315338</c:v>
                </c:pt>
                <c:pt idx="3">
                  <c:v>20.432573570129453</c:v>
                </c:pt>
                <c:pt idx="4">
                  <c:v>27.040075542279723</c:v>
                </c:pt>
                <c:pt idx="5">
                  <c:v>28.391610036583188</c:v>
                </c:pt>
                <c:pt idx="6">
                  <c:v>24.459020084408525</c:v>
                </c:pt>
                <c:pt idx="7">
                  <c:v>22.901001153475363</c:v>
                </c:pt>
                <c:pt idx="8">
                  <c:v>24.008508586307368</c:v>
                </c:pt>
                <c:pt idx="9">
                  <c:v>27.978641163323797</c:v>
                </c:pt>
                <c:pt idx="10">
                  <c:v>32.784097143069445</c:v>
                </c:pt>
                <c:pt idx="11">
                  <c:v>26.918062011543995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909520"/>
        <c:axId val="-1346913328"/>
      </c:lineChart>
      <c:catAx>
        <c:axId val="-1346909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13328"/>
        <c:crosses val="autoZero"/>
        <c:auto val="1"/>
        <c:lblAlgn val="ctr"/>
        <c:lblOffset val="100"/>
        <c:tickMarkSkip val="1"/>
        <c:noMultiLvlLbl val="0"/>
      </c:catAx>
      <c:valAx>
        <c:axId val="-134691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690952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</a:t>
            </a:r>
            <a:r>
              <a:rPr lang="es-CO" b="1" baseline="0"/>
              <a:t> 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RIONUEVO!$C$332:$N$332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RIONUEVO!$C$333:$N$333</c:f>
              <c:numCache>
                <c:formatCode>General</c:formatCode>
                <c:ptCount val="12"/>
                <c:pt idx="0">
                  <c:v>3212.8196915776984</c:v>
                </c:pt>
                <c:pt idx="1">
                  <c:v>2830.303677342823</c:v>
                </c:pt>
                <c:pt idx="2">
                  <c:v>2912.1589561091341</c:v>
                </c:pt>
                <c:pt idx="3">
                  <c:v>3426.9027283511268</c:v>
                </c:pt>
                <c:pt idx="4">
                  <c:v>4535.0972716488732</c:v>
                </c:pt>
                <c:pt idx="5">
                  <c:v>4761.7734282325027</c:v>
                </c:pt>
                <c:pt idx="6">
                  <c:v>4102.2087781731907</c:v>
                </c:pt>
                <c:pt idx="7">
                  <c:v>3840.9015421115064</c:v>
                </c:pt>
                <c:pt idx="8">
                  <c:v>4026.6500593119808</c:v>
                </c:pt>
                <c:pt idx="9">
                  <c:v>4692.5112692763933</c:v>
                </c:pt>
                <c:pt idx="10">
                  <c:v>5498.4709371293002</c:v>
                </c:pt>
                <c:pt idx="11">
                  <c:v>4514.6334519572956</c:v>
                </c:pt>
              </c:numCache>
            </c:numRef>
          </c:val>
          <c:smooth val="1"/>
        </c:ser>
        <c:ser>
          <c:idx val="3"/>
          <c:order val="2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RIONUEVO!$C$337:$N$337</c:f>
              <c:numCache>
                <c:formatCode>General</c:formatCode>
                <c:ptCount val="12"/>
                <c:pt idx="0">
                  <c:v>2050.8941007365274</c:v>
                </c:pt>
                <c:pt idx="1">
                  <c:v>1806.7161161804393</c:v>
                </c:pt>
                <c:pt idx="2">
                  <c:v>1858.968195180096</c:v>
                </c:pt>
                <c:pt idx="3">
                  <c:v>2187.5533842740915</c:v>
                </c:pt>
                <c:pt idx="4">
                  <c:v>2894.9661461155983</c:v>
                </c:pt>
                <c:pt idx="5">
                  <c:v>3039.6642110377247</c:v>
                </c:pt>
                <c:pt idx="6">
                  <c:v>2618.6330360212596</c:v>
                </c:pt>
                <c:pt idx="7">
                  <c:v>2451.8283222915861</c:v>
                </c:pt>
                <c:pt idx="8">
                  <c:v>2570.400347713884</c:v>
                </c:pt>
                <c:pt idx="9">
                  <c:v>2995.4509134226305</c:v>
                </c:pt>
                <c:pt idx="10">
                  <c:v>3509.9329220346353</c:v>
                </c:pt>
                <c:pt idx="11">
                  <c:v>2881.9031263656839</c:v>
                </c:pt>
              </c:numCache>
            </c:numRef>
          </c:val>
          <c:smooth val="1"/>
        </c:ser>
        <c:ser>
          <c:idx val="4"/>
          <c:order val="3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RIONUEVO!$C$340:$N$340</c:f>
              <c:numCache>
                <c:formatCode>General</c:formatCode>
                <c:ptCount val="12"/>
                <c:pt idx="0">
                  <c:v>4981.1713570789107</c:v>
                </c:pt>
                <c:pt idx="1">
                  <c:v>4388.1166585143956</c:v>
                </c:pt>
                <c:pt idx="2">
                  <c:v>4515.0254828985717</c:v>
                </c:pt>
                <c:pt idx="3">
                  <c:v>5313.0867439298327</c:v>
                </c:pt>
                <c:pt idx="4">
                  <c:v>7031.2369817463705</c:v>
                </c:pt>
                <c:pt idx="5">
                  <c:v>7382.6768031179354</c:v>
                </c:pt>
                <c:pt idx="6">
                  <c:v>6360.0845450992856</c:v>
                </c:pt>
                <c:pt idx="7">
                  <c:v>5954.9525287959541</c:v>
                </c:pt>
                <c:pt idx="8">
                  <c:v>6242.9379379754309</c:v>
                </c:pt>
                <c:pt idx="9">
                  <c:v>7275.2924132544013</c:v>
                </c:pt>
                <c:pt idx="10">
                  <c:v>8524.8562225755195</c:v>
                </c:pt>
                <c:pt idx="11">
                  <c:v>6999.5097756503264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8357136"/>
        <c:axId val="-1388349520"/>
      </c:lineChart>
      <c:catAx>
        <c:axId val="-1388357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49520"/>
        <c:crosses val="autoZero"/>
        <c:auto val="1"/>
        <c:lblAlgn val="ctr"/>
        <c:lblOffset val="100"/>
        <c:tickMarkSkip val="1"/>
        <c:noMultiLvlLbl val="0"/>
      </c:catAx>
      <c:valAx>
        <c:axId val="-138834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571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RIONUEVO!$C$365:$N$365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RIONUEVO!$C$366:$N$366</c:f>
              <c:numCache>
                <c:formatCode>General</c:formatCode>
                <c:ptCount val="12"/>
                <c:pt idx="0">
                  <c:v>11.943335656895476</c:v>
                </c:pt>
                <c:pt idx="1">
                  <c:v>10.521370657078915</c:v>
                </c:pt>
                <c:pt idx="2">
                  <c:v>10.825659463624023</c:v>
                </c:pt>
                <c:pt idx="3">
                  <c:v>12.739167920167297</c:v>
                </c:pt>
                <c:pt idx="4">
                  <c:v>16.858770224162601</c:v>
                </c:pt>
                <c:pt idx="5">
                  <c:v>17.701416149979821</c:v>
                </c:pt>
                <c:pt idx="6">
                  <c:v>15.249550574164434</c:v>
                </c:pt>
                <c:pt idx="7">
                  <c:v>14.27816707634736</c:v>
                </c:pt>
                <c:pt idx="8">
                  <c:v>14.968668598892028</c:v>
                </c:pt>
                <c:pt idx="9">
                  <c:v>17.443941005980115</c:v>
                </c:pt>
                <c:pt idx="10">
                  <c:v>20.440015408885792</c:v>
                </c:pt>
                <c:pt idx="11">
                  <c:v>16.782698022526322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RIONUEVO!$C$368:$N$368</c:f>
              <c:numCache>
                <c:formatCode>General</c:formatCode>
                <c:ptCount val="12"/>
                <c:pt idx="0">
                  <c:v>11.943471981924317</c:v>
                </c:pt>
                <c:pt idx="1">
                  <c:v>10.52149075134734</c:v>
                </c:pt>
                <c:pt idx="2">
                  <c:v>10.82578303114159</c:v>
                </c:pt>
                <c:pt idx="3">
                  <c:v>12.739313329078508</c:v>
                </c:pt>
                <c:pt idx="4">
                  <c:v>16.85896265552374</c:v>
                </c:pt>
                <c:pt idx="5">
                  <c:v>17.701618199569356</c:v>
                </c:pt>
                <c:pt idx="6">
                  <c:v>15.249724637381071</c:v>
                </c:pt>
                <c:pt idx="7">
                  <c:v>14.278330051884042</c:v>
                </c:pt>
                <c:pt idx="8">
                  <c:v>14.968839456032534</c:v>
                </c:pt>
                <c:pt idx="9">
                  <c:v>17.444140116666528</c:v>
                </c:pt>
                <c:pt idx="10">
                  <c:v>20.440248717717608</c:v>
                </c:pt>
                <c:pt idx="11">
                  <c:v>16.782889585575177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RIONUEVO!$C$370:$N$370</c:f>
              <c:numCache>
                <c:formatCode>General</c:formatCode>
                <c:ptCount val="12"/>
                <c:pt idx="0">
                  <c:v>11.943199336534638</c:v>
                </c:pt>
                <c:pt idx="1">
                  <c:v>10.521250566922724</c:v>
                </c:pt>
                <c:pt idx="2">
                  <c:v>10.82553590033762</c:v>
                </c:pt>
                <c:pt idx="3">
                  <c:v>12.739022516235133</c:v>
                </c:pt>
                <c:pt idx="4">
                  <c:v>16.858577799390638</c:v>
                </c:pt>
                <c:pt idx="5">
                  <c:v>17.701214107308811</c:v>
                </c:pt>
                <c:pt idx="6">
                  <c:v>15.24937651690802</c:v>
                </c:pt>
                <c:pt idx="7">
                  <c:v>14.278004106391238</c:v>
                </c:pt>
                <c:pt idx="8">
                  <c:v>14.968497747601962</c:v>
                </c:pt>
                <c:pt idx="9">
                  <c:v>17.44374190211159</c:v>
                </c:pt>
                <c:pt idx="10">
                  <c:v>20.439782108042866</c:v>
                </c:pt>
                <c:pt idx="11">
                  <c:v>16.782506466036914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RIONUEVO!$C$373:$N$373</c:f>
              <c:numCache>
                <c:formatCode>General</c:formatCode>
                <c:ptCount val="12"/>
                <c:pt idx="0">
                  <c:v>12.78758034755576</c:v>
                </c:pt>
                <c:pt idx="1">
                  <c:v>11.265100178787485</c:v>
                </c:pt>
                <c:pt idx="2">
                  <c:v>11.590898404202919</c:v>
                </c:pt>
                <c:pt idx="3">
                  <c:v>13.639668014026894</c:v>
                </c:pt>
                <c:pt idx="4">
                  <c:v>18.050474758112763</c:v>
                </c:pt>
                <c:pt idx="5">
                  <c:v>18.952685228493962</c:v>
                </c:pt>
                <c:pt idx="6">
                  <c:v>16.327503373704218</c:v>
                </c:pt>
                <c:pt idx="7">
                  <c:v>15.287455192570336</c:v>
                </c:pt>
                <c:pt idx="8">
                  <c:v>16.026766550243821</c:v>
                </c:pt>
                <c:pt idx="9">
                  <c:v>18.677009806988593</c:v>
                </c:pt>
                <c:pt idx="10">
                  <c:v>21.884869257232861</c:v>
                </c:pt>
                <c:pt idx="11">
                  <c:v>17.969025201758903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8348976"/>
        <c:axId val="-1388362032"/>
      </c:lineChart>
      <c:catAx>
        <c:axId val="-138834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62032"/>
        <c:crosses val="autoZero"/>
        <c:auto val="1"/>
        <c:lblAlgn val="ctr"/>
        <c:lblOffset val="100"/>
        <c:tickMarkSkip val="1"/>
        <c:noMultiLvlLbl val="0"/>
      </c:catAx>
      <c:valAx>
        <c:axId val="-138836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489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</a:t>
            </a:r>
            <a:r>
              <a:rPr lang="es-CO" b="1" baseline="0"/>
              <a:t> 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RIONUEVO!$C$398:$N$398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RIONUEVO!$C$399:$N$399</c:f>
              <c:numCache>
                <c:formatCode>General</c:formatCode>
                <c:ptCount val="12"/>
                <c:pt idx="0">
                  <c:v>12.380134766604296</c:v>
                </c:pt>
                <c:pt idx="1">
                  <c:v>10.906164777243765</c:v>
                </c:pt>
                <c:pt idx="2">
                  <c:v>11.221582223526678</c:v>
                </c:pt>
                <c:pt idx="3">
                  <c:v>13.205072703036528</c:v>
                </c:pt>
                <c:pt idx="4">
                  <c:v>17.47533966809749</c:v>
                </c:pt>
                <c:pt idx="5">
                  <c:v>18.348803365496323</c:v>
                </c:pt>
                <c:pt idx="6">
                  <c:v>15.807266634870553</c:v>
                </c:pt>
                <c:pt idx="7">
                  <c:v>14.800357094813563</c:v>
                </c:pt>
                <c:pt idx="8">
                  <c:v>15.516112069070941</c:v>
                </c:pt>
                <c:pt idx="9">
                  <c:v>18.081911680180013</c:v>
                </c:pt>
                <c:pt idx="10">
                  <c:v>21.18756038204253</c:v>
                </c:pt>
                <c:pt idx="11">
                  <c:v>17.396485306526763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RIONUEVO!$C$401:$N$401</c:f>
              <c:numCache>
                <c:formatCode>General</c:formatCode>
                <c:ptCount val="12"/>
                <c:pt idx="0">
                  <c:v>12.38028660277573</c:v>
                </c:pt>
                <c:pt idx="1">
                  <c:v>10.906298535909242</c:v>
                </c:pt>
                <c:pt idx="2">
                  <c:v>11.221719850629642</c:v>
                </c:pt>
                <c:pt idx="3">
                  <c:v>13.205234656659854</c:v>
                </c:pt>
                <c:pt idx="4">
                  <c:v>17.475553994412973</c:v>
                </c:pt>
                <c:pt idx="5">
                  <c:v>18.349028404407928</c:v>
                </c:pt>
                <c:pt idx="6">
                  <c:v>15.807460503103162</c:v>
                </c:pt>
                <c:pt idx="7">
                  <c:v>14.80053861380342</c:v>
                </c:pt>
                <c:pt idx="8">
                  <c:v>15.516302366438175</c:v>
                </c:pt>
                <c:pt idx="9">
                  <c:v>18.082133445798359</c:v>
                </c:pt>
                <c:pt idx="10">
                  <c:v>21.187820236891536</c:v>
                </c:pt>
                <c:pt idx="11">
                  <c:v>17.396698665732874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RIONUEVO!$C$403:$N$403</c:f>
              <c:numCache>
                <c:formatCode>General</c:formatCode>
                <c:ptCount val="12"/>
                <c:pt idx="0">
                  <c:v>12.379982936019228</c:v>
                </c:pt>
                <c:pt idx="1">
                  <c:v>10.906031023499546</c:v>
                </c:pt>
                <c:pt idx="2">
                  <c:v>11.221444601487297</c:v>
                </c:pt>
                <c:pt idx="3">
                  <c:v>13.204910755371808</c:v>
                </c:pt>
                <c:pt idx="4">
                  <c:v>17.475125349667515</c:v>
                </c:pt>
                <c:pt idx="5">
                  <c:v>18.348578334864364</c:v>
                </c:pt>
                <c:pt idx="6">
                  <c:v>15.807072773770754</c:v>
                </c:pt>
                <c:pt idx="7">
                  <c:v>14.800175582502165</c:v>
                </c:pt>
                <c:pt idx="8">
                  <c:v>15.515921778705138</c:v>
                </c:pt>
                <c:pt idx="9">
                  <c:v>18.081689922720884</c:v>
                </c:pt>
                <c:pt idx="10">
                  <c:v>21.187300536754123</c:v>
                </c:pt>
                <c:pt idx="11">
                  <c:v>17.396271955170576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RIONUEVO!$C$406:$N$406</c:f>
              <c:numCache>
                <c:formatCode>General</c:formatCode>
                <c:ptCount val="12"/>
                <c:pt idx="0">
                  <c:v>11.597964133897374</c:v>
                </c:pt>
                <c:pt idx="1">
                  <c:v>10.217118820552415</c:v>
                </c:pt>
                <c:pt idx="2">
                  <c:v>10.512608352626232</c:v>
                </c:pt>
                <c:pt idx="3">
                  <c:v>12.370782910090437</c:v>
                </c:pt>
                <c:pt idx="4">
                  <c:v>16.371256575089827</c:v>
                </c:pt>
                <c:pt idx="5">
                  <c:v>17.189535279294248</c:v>
                </c:pt>
                <c:pt idx="6">
                  <c:v>14.80857154969944</c:v>
                </c:pt>
                <c:pt idx="7">
                  <c:v>13.865278043463789</c:v>
                </c:pt>
                <c:pt idx="8">
                  <c:v>14.5358119816313</c:v>
                </c:pt>
                <c:pt idx="9">
                  <c:v>16.939505675231786</c:v>
                </c:pt>
                <c:pt idx="10">
                  <c:v>19.848941067958613</c:v>
                </c:pt>
                <c:pt idx="11">
                  <c:v>16.29738419207137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8362576"/>
        <c:axId val="-1388357680"/>
      </c:lineChart>
      <c:catAx>
        <c:axId val="-138836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57680"/>
        <c:crosses val="autoZero"/>
        <c:auto val="1"/>
        <c:lblAlgn val="ctr"/>
        <c:lblOffset val="100"/>
        <c:tickMarkSkip val="1"/>
        <c:noMultiLvlLbl val="0"/>
      </c:catAx>
      <c:valAx>
        <c:axId val="-138835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625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RIONUEVO!$C$431:$N$431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RIONUEVO!$C$432:$N$432</c:f>
              <c:numCache>
                <c:formatCode>General</c:formatCode>
                <c:ptCount val="12"/>
                <c:pt idx="0">
                  <c:v>8.7983820669919641</c:v>
                </c:pt>
                <c:pt idx="1">
                  <c:v>7.75085299189199</c:v>
                </c:pt>
                <c:pt idx="2">
                  <c:v>7.9750155923249064</c:v>
                </c:pt>
                <c:pt idx="3">
                  <c:v>9.3846534835088224</c:v>
                </c:pt>
                <c:pt idx="4">
                  <c:v>12.419470227831381</c:v>
                </c:pt>
                <c:pt idx="5">
                  <c:v>13.040228198260996</c:v>
                </c:pt>
                <c:pt idx="6">
                  <c:v>11.233994937080382</c:v>
                </c:pt>
                <c:pt idx="7">
                  <c:v>10.518398943390688</c:v>
                </c:pt>
                <c:pt idx="8">
                  <c:v>11.027075613603843</c:v>
                </c:pt>
                <c:pt idx="9">
                  <c:v>12.850552151740835</c:v>
                </c:pt>
                <c:pt idx="10">
                  <c:v>15.057691602157243</c:v>
                </c:pt>
                <c:pt idx="11">
                  <c:v>12.363429577723153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RIONUEVO!$C$434:$N$434</c:f>
              <c:numCache>
                <c:formatCode>General</c:formatCode>
                <c:ptCount val="12"/>
                <c:pt idx="0">
                  <c:v>8.7984365679850178</c:v>
                </c:pt>
                <c:pt idx="1">
                  <c:v>7.7509010040357964</c:v>
                </c:pt>
                <c:pt idx="2">
                  <c:v>7.9750649930290454</c:v>
                </c:pt>
                <c:pt idx="3">
                  <c:v>9.3847116161212067</c:v>
                </c:pt>
                <c:pt idx="4">
                  <c:v>12.419547159414421</c:v>
                </c:pt>
                <c:pt idx="5">
                  <c:v>13.040308975088033</c:v>
                </c:pt>
                <c:pt idx="6">
                  <c:v>11.23406452531551</c:v>
                </c:pt>
                <c:pt idx="7">
                  <c:v>10.518464098913984</c:v>
                </c:pt>
                <c:pt idx="8">
                  <c:v>11.027143920090973</c:v>
                </c:pt>
                <c:pt idx="9">
                  <c:v>12.850631753632207</c:v>
                </c:pt>
                <c:pt idx="10">
                  <c:v>15.057784876027274</c:v>
                </c:pt>
                <c:pt idx="11">
                  <c:v>12.363506162166109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RIONUEVO!$C$436:$N$436</c:f>
              <c:numCache>
                <c:formatCode>General</c:formatCode>
                <c:ptCount val="12"/>
                <c:pt idx="0">
                  <c:v>8.7983275670117003</c:v>
                </c:pt>
                <c:pt idx="1">
                  <c:v>7.7508049806403907</c:v>
                </c:pt>
                <c:pt idx="2">
                  <c:v>7.974966192538778</c:v>
                </c:pt>
                <c:pt idx="3">
                  <c:v>9.3845953519767136</c:v>
                </c:pt>
                <c:pt idx="4">
                  <c:v>12.419393297677956</c:v>
                </c:pt>
                <c:pt idx="5">
                  <c:v>13.04014742293503</c:v>
                </c:pt>
                <c:pt idx="6">
                  <c:v>11.233925350138408</c:v>
                </c:pt>
                <c:pt idx="7">
                  <c:v>10.518333789078172</c:v>
                </c:pt>
                <c:pt idx="8">
                  <c:v>11.027007308386052</c:v>
                </c:pt>
                <c:pt idx="9">
                  <c:v>12.850472551328702</c:v>
                </c:pt>
                <c:pt idx="10">
                  <c:v>15.057598330020515</c:v>
                </c:pt>
                <c:pt idx="11">
                  <c:v>12.36335299470336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RIONUEVO!$C$439:$N$439</c:f>
              <c:numCache>
                <c:formatCode>General</c:formatCode>
                <c:ptCount val="12"/>
                <c:pt idx="0">
                  <c:v>7.4896113036705456</c:v>
                </c:pt>
                <c:pt idx="1">
                  <c:v>6.5979035394412744</c:v>
                </c:pt>
                <c:pt idx="2">
                  <c:v>6.7887216618277852</c:v>
                </c:pt>
                <c:pt idx="3">
                  <c:v>7.9886740852968048</c:v>
                </c:pt>
                <c:pt idx="4">
                  <c:v>10.572057896068026</c:v>
                </c:pt>
                <c:pt idx="5">
                  <c:v>11.100477311907595</c:v>
                </c:pt>
                <c:pt idx="6">
                  <c:v>9.5629235949855182</c:v>
                </c:pt>
                <c:pt idx="7">
                  <c:v>8.9537734350593485</c:v>
                </c:pt>
                <c:pt idx="8">
                  <c:v>9.3867837897056621</c:v>
                </c:pt>
                <c:pt idx="9">
                  <c:v>10.939015823734394</c:v>
                </c:pt>
                <c:pt idx="10">
                  <c:v>12.817840413386191</c:v>
                </c:pt>
                <c:pt idx="11">
                  <c:v>10.524353365471399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8352240"/>
        <c:axId val="-1388356048"/>
      </c:lineChart>
      <c:catAx>
        <c:axId val="-1388352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56048"/>
        <c:crosses val="autoZero"/>
        <c:auto val="1"/>
        <c:lblAlgn val="ctr"/>
        <c:lblOffset val="100"/>
        <c:tickMarkSkip val="1"/>
        <c:noMultiLvlLbl val="0"/>
      </c:catAx>
      <c:valAx>
        <c:axId val="-138835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522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 NUEVO </a:t>
            </a:r>
            <a:r>
              <a:rPr lang="es-CO" b="1" baseline="0"/>
              <a:t>A GRACIAS A DIOS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RIONUEVO!$C$101:$N$101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RIONUEVO!$C$102:$N$102</c:f>
              <c:numCache>
                <c:formatCode>General</c:formatCode>
                <c:ptCount val="12"/>
                <c:pt idx="0">
                  <c:v>5.3039891893213973</c:v>
                </c:pt>
                <c:pt idx="1">
                  <c:v>4.6725000305731861</c:v>
                </c:pt>
                <c:pt idx="2">
                  <c:v>4.8076335131036672</c:v>
                </c:pt>
                <c:pt idx="3">
                  <c:v>5.6574152205549639</c:v>
                </c:pt>
                <c:pt idx="4">
                  <c:v>7.4869146763522521</c:v>
                </c:pt>
                <c:pt idx="5">
                  <c:v>7.86113047412897</c:v>
                </c:pt>
                <c:pt idx="6">
                  <c:v>6.7722664514314364</c:v>
                </c:pt>
                <c:pt idx="7">
                  <c:v>6.3408787956610535</c:v>
                </c:pt>
                <c:pt idx="8">
                  <c:v>6.6475278521725301</c:v>
                </c:pt>
                <c:pt idx="9">
                  <c:v>7.7467867581416394</c:v>
                </c:pt>
                <c:pt idx="10">
                  <c:v>9.0773318169033033</c:v>
                </c:pt>
                <c:pt idx="11">
                  <c:v>7.4531313057196318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RIONUEVO!$C$104:$N$104</c:f>
              <c:numCache>
                <c:formatCode>General</c:formatCode>
                <c:ptCount val="12"/>
                <c:pt idx="0">
                  <c:v>5.3040011292519198</c:v>
                </c:pt>
                <c:pt idx="1">
                  <c:v>4.6725105489441212</c:v>
                </c:pt>
                <c:pt idx="2">
                  <c:v>4.8076443356766543</c:v>
                </c:pt>
                <c:pt idx="3">
                  <c:v>5.657427956090852</c:v>
                </c:pt>
                <c:pt idx="4">
                  <c:v>7.4869315303159141</c:v>
                </c:pt>
                <c:pt idx="5">
                  <c:v>7.8611481704983133</c:v>
                </c:pt>
                <c:pt idx="6">
                  <c:v>6.7722816966342494</c:v>
                </c:pt>
                <c:pt idx="7">
                  <c:v>6.3408930697573167</c:v>
                </c:pt>
                <c:pt idx="8">
                  <c:v>6.6475428165734494</c:v>
                </c:pt>
                <c:pt idx="9">
                  <c:v>7.7468041971092472</c:v>
                </c:pt>
                <c:pt idx="10">
                  <c:v>9.07735225109111</c:v>
                </c:pt>
                <c:pt idx="11">
                  <c:v>7.4531480836327813</c:v>
                </c:pt>
              </c:numCache>
            </c:numRef>
          </c:val>
          <c:smooth val="0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RIONUEVO!$C$106:$N$106</c:f>
              <c:numCache>
                <c:formatCode>General</c:formatCode>
                <c:ptCount val="12"/>
                <c:pt idx="0">
                  <c:v>5.3039772494715098</c:v>
                </c:pt>
                <c:pt idx="1">
                  <c:v>4.6724895122732848</c:v>
                </c:pt>
                <c:pt idx="2">
                  <c:v>4.8076226906037691</c:v>
                </c:pt>
                <c:pt idx="3">
                  <c:v>5.6574024851050844</c:v>
                </c:pt>
                <c:pt idx="4">
                  <c:v>7.4868978225024101</c:v>
                </c:pt>
                <c:pt idx="5">
                  <c:v>7.8611127778791365</c:v>
                </c:pt>
                <c:pt idx="6">
                  <c:v>6.7722512063315801</c:v>
                </c:pt>
                <c:pt idx="7">
                  <c:v>6.3408645216611879</c:v>
                </c:pt>
                <c:pt idx="8">
                  <c:v>6.6475128878726713</c:v>
                </c:pt>
                <c:pt idx="9">
                  <c:v>7.7467693192918032</c:v>
                </c:pt>
                <c:pt idx="10">
                  <c:v>9.0773113828534946</c:v>
                </c:pt>
                <c:pt idx="11">
                  <c:v>7.453114527919789</c:v>
                </c:pt>
              </c:numCache>
            </c:numRef>
          </c:val>
          <c:smooth val="0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RIONUEVO!$C$112:$N$112</c:f>
              <c:numCache>
                <c:formatCode>0.00%</c:formatCode>
                <c:ptCount val="12"/>
                <c:pt idx="0">
                  <c:v>0.29868800931478745</c:v>
                </c:pt>
                <c:pt idx="1">
                  <c:v>0.12568246027225827</c:v>
                </c:pt>
                <c:pt idx="2">
                  <c:v>0.27943637008731453</c:v>
                </c:pt>
                <c:pt idx="3">
                  <c:v>0.58615183579359376</c:v>
                </c:pt>
                <c:pt idx="4">
                  <c:v>2.136010151060122E-2</c:v>
                </c:pt>
                <c:pt idx="5">
                  <c:v>1.5402432971265419E-2</c:v>
                </c:pt>
                <c:pt idx="6">
                  <c:v>0.28297635894454182</c:v>
                </c:pt>
                <c:pt idx="7">
                  <c:v>5.5118003194599956E-3</c:v>
                </c:pt>
                <c:pt idx="8">
                  <c:v>0.58782526630207288</c:v>
                </c:pt>
                <c:pt idx="9">
                  <c:v>0.67390872205317465</c:v>
                </c:pt>
                <c:pt idx="10">
                  <c:v>0.72803789563487009</c:v>
                </c:pt>
                <c:pt idx="11">
                  <c:v>0.60166163042180709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8355504"/>
        <c:axId val="-1388358224"/>
      </c:lineChart>
      <c:catAx>
        <c:axId val="-1388355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58224"/>
        <c:crosses val="autoZero"/>
        <c:auto val="1"/>
        <c:lblAlgn val="ctr"/>
        <c:lblOffset val="100"/>
        <c:tickMarkSkip val="1"/>
        <c:noMultiLvlLbl val="0"/>
      </c:catAx>
      <c:valAx>
        <c:axId val="-138835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5550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RIONUEVO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HDA'!$C$97:$N$97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HDA'!$C$98:$N$98</c:f>
              <c:numCache>
                <c:formatCode>General</c:formatCode>
                <c:ptCount val="12"/>
                <c:pt idx="0">
                  <c:v>487.93236705882356</c:v>
                </c:pt>
                <c:pt idx="1">
                  <c:v>344.78501647058823</c:v>
                </c:pt>
                <c:pt idx="2">
                  <c:v>242.42696470588237</c:v>
                </c:pt>
                <c:pt idx="3">
                  <c:v>230.11321411764706</c:v>
                </c:pt>
                <c:pt idx="4">
                  <c:v>472.9249835294118</c:v>
                </c:pt>
                <c:pt idx="5">
                  <c:v>499.47650823529415</c:v>
                </c:pt>
                <c:pt idx="6">
                  <c:v>340.55216470588238</c:v>
                </c:pt>
                <c:pt idx="7">
                  <c:v>411.35623058823529</c:v>
                </c:pt>
                <c:pt idx="8">
                  <c:v>1040.5119247058824</c:v>
                </c:pt>
                <c:pt idx="9">
                  <c:v>1532.6771435294118</c:v>
                </c:pt>
                <c:pt idx="10">
                  <c:v>2153.3671341176473</c:v>
                </c:pt>
                <c:pt idx="11">
                  <c:v>1207.1323623529413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HDA'!$C$100:$N$100</c:f>
              <c:numCache>
                <c:formatCode>General</c:formatCode>
                <c:ptCount val="12"/>
                <c:pt idx="0">
                  <c:v>31.373583739350334</c:v>
                </c:pt>
                <c:pt idx="1">
                  <c:v>22.169346238531467</c:v>
                </c:pt>
                <c:pt idx="2">
                  <c:v>15.587821573967437</c:v>
                </c:pt>
                <c:pt idx="3">
                  <c:v>14.796059208305598</c:v>
                </c:pt>
                <c:pt idx="4">
                  <c:v>30.408623356199971</c:v>
                </c:pt>
                <c:pt idx="5">
                  <c:v>32.115860957158311</c:v>
                </c:pt>
                <c:pt idx="6">
                  <c:v>21.89717792533521</c:v>
                </c:pt>
                <c:pt idx="7">
                  <c:v>26.449811527890777</c:v>
                </c:pt>
                <c:pt idx="8">
                  <c:v>66.903919898425329</c:v>
                </c:pt>
                <c:pt idx="9">
                  <c:v>98.549671950971913</c:v>
                </c:pt>
                <c:pt idx="10">
                  <c:v>138.45944369511395</c:v>
                </c:pt>
                <c:pt idx="11">
                  <c:v>77.617454408787069</c:v>
                </c:pt>
              </c:numCache>
            </c:numRef>
          </c:val>
          <c:smooth val="0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HDA'!$C$102:$N$102</c:f>
              <c:numCache>
                <c:formatCode>General</c:formatCode>
                <c:ptCount val="12"/>
                <c:pt idx="0">
                  <c:v>1.9884745717966394</c:v>
                </c:pt>
                <c:pt idx="1">
                  <c:v>1.4051050601969943</c:v>
                </c:pt>
                <c:pt idx="2">
                  <c:v>0.98796449545101173</c:v>
                </c:pt>
                <c:pt idx="3">
                  <c:v>0.93778217187254753</c:v>
                </c:pt>
                <c:pt idx="4">
                  <c:v>1.9273148649353864</c:v>
                </c:pt>
                <c:pt idx="5">
                  <c:v>2.0355205001514496</c:v>
                </c:pt>
                <c:pt idx="6">
                  <c:v>1.3878548864668974</c:v>
                </c:pt>
                <c:pt idx="7">
                  <c:v>1.6764032470430659</c:v>
                </c:pt>
                <c:pt idx="8">
                  <c:v>4.2404063423802159</c:v>
                </c:pt>
                <c:pt idx="9">
                  <c:v>6.246131087906952</c:v>
                </c:pt>
                <c:pt idx="10">
                  <c:v>8.775633835783907</c:v>
                </c:pt>
                <c:pt idx="11">
                  <c:v>4.9194359083013071</c:v>
                </c:pt>
              </c:numCache>
            </c:numRef>
          </c:val>
          <c:smooth val="0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HDA'!$C$107:$N$107</c:f>
              <c:numCache>
                <c:formatCode>General</c:formatCode>
                <c:ptCount val="12"/>
                <c:pt idx="0">
                  <c:v>1191.6416775796722</c:v>
                </c:pt>
                <c:pt idx="1">
                  <c:v>842.04333052948436</c:v>
                </c:pt>
                <c:pt idx="2">
                  <c:v>592.06171677854377</c:v>
                </c:pt>
                <c:pt idx="3">
                  <c:v>561.98874068820498</c:v>
                </c:pt>
                <c:pt idx="4">
                  <c:v>1154.9902379695718</c:v>
                </c:pt>
                <c:pt idx="5">
                  <c:v>1219.8350926643648</c:v>
                </c:pt>
                <c:pt idx="6">
                  <c:v>831.70574499843042</c:v>
                </c:pt>
                <c:pt idx="7">
                  <c:v>1004.6253575178781</c:v>
                </c:pt>
                <c:pt idx="8">
                  <c:v>2541.1664796336227</c:v>
                </c:pt>
                <c:pt idx="9">
                  <c:v>3743.1457427443488</c:v>
                </c:pt>
                <c:pt idx="10">
                  <c:v>5259.0116937979856</c:v>
                </c:pt>
                <c:pt idx="11">
                  <c:v>2948.0914373560186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5191792"/>
        <c:axId val="-1345174928"/>
      </c:lineChart>
      <c:catAx>
        <c:axId val="-1345191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74928"/>
        <c:crosses val="autoZero"/>
        <c:auto val="1"/>
        <c:lblAlgn val="ctr"/>
        <c:lblOffset val="100"/>
        <c:tickMarkSkip val="1"/>
        <c:noMultiLvlLbl val="0"/>
      </c:catAx>
      <c:valAx>
        <c:axId val="-134517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917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MAGANGUE ESPERANZA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RIONUEVO!$C$134:$N$134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1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RIONUEVO!$C$135:$N$135</c:f>
              <c:numCache>
                <c:formatCode>General</c:formatCode>
                <c:ptCount val="12"/>
                <c:pt idx="0">
                  <c:v>3079.6958029130133</c:v>
                </c:pt>
                <c:pt idx="1">
                  <c:v>2713.0294236342957</c:v>
                </c:pt>
                <c:pt idx="2">
                  <c:v>2791.4930109696593</c:v>
                </c:pt>
                <c:pt idx="3">
                  <c:v>3284.9082620978097</c:v>
                </c:pt>
                <c:pt idx="4">
                  <c:v>4347.1845214073446</c:v>
                </c:pt>
                <c:pt idx="5">
                  <c:v>4564.4683017206589</c:v>
                </c:pt>
                <c:pt idx="6">
                  <c:v>3932.2328576145578</c:v>
                </c:pt>
                <c:pt idx="7">
                  <c:v>3681.7529441978209</c:v>
                </c:pt>
                <c:pt idx="8">
                  <c:v>3859.8049308434529</c:v>
                </c:pt>
                <c:pt idx="9">
                  <c:v>4498.0760355138127</c:v>
                </c:pt>
                <c:pt idx="10">
                  <c:v>5270.6405877389298</c:v>
                </c:pt>
                <c:pt idx="11">
                  <c:v>4327.5686245735042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RIONUEVO!$C$137:$N$137</c:f>
              <c:numCache>
                <c:formatCode>General</c:formatCode>
                <c:ptCount val="12"/>
                <c:pt idx="0">
                  <c:v>32940.450688364574</c:v>
                </c:pt>
                <c:pt idx="1">
                  <c:v>29018.584192885595</c:v>
                </c:pt>
                <c:pt idx="2">
                  <c:v>29857.831344181508</c:v>
                </c:pt>
                <c:pt idx="3">
                  <c:v>35135.404776369265</c:v>
                </c:pt>
                <c:pt idx="4">
                  <c:v>46497.520055452391</c:v>
                </c:pt>
                <c:pt idx="5">
                  <c:v>48821.589089810303</c:v>
                </c:pt>
                <c:pt idx="6">
                  <c:v>42059.193774560546</c:v>
                </c:pt>
                <c:pt idx="7">
                  <c:v>39380.058637731287</c:v>
                </c:pt>
                <c:pt idx="8">
                  <c:v>41284.50409644124</c:v>
                </c:pt>
                <c:pt idx="9">
                  <c:v>48111.456884867606</c:v>
                </c:pt>
                <c:pt idx="10">
                  <c:v>56374.813451473521</c:v>
                </c:pt>
                <c:pt idx="11">
                  <c:v>46287.708267628412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RIONUEVO!$C$139:$N$139</c:f>
              <c:numCache>
                <c:formatCode>General</c:formatCode>
                <c:ptCount val="12"/>
                <c:pt idx="0">
                  <c:v>2011.4577413695588</c:v>
                </c:pt>
                <c:pt idx="1">
                  <c:v>1771.9750215494691</c:v>
                </c:pt>
                <c:pt idx="2">
                  <c:v>1823.2223525397765</c:v>
                </c:pt>
                <c:pt idx="3">
                  <c:v>2145.4892224211317</c:v>
                </c:pt>
                <c:pt idx="4">
                  <c:v>2839.299241982214</c:v>
                </c:pt>
                <c:pt idx="5">
                  <c:v>2981.2149278015263</c:v>
                </c:pt>
                <c:pt idx="6">
                  <c:v>2568.2797030911661</c:v>
                </c:pt>
                <c:pt idx="7">
                  <c:v>2404.6824541605702</c:v>
                </c:pt>
                <c:pt idx="8">
                  <c:v>2520.9744744847285</c:v>
                </c:pt>
                <c:pt idx="9">
                  <c:v>2937.8518015789587</c:v>
                </c:pt>
                <c:pt idx="10">
                  <c:v>3442.4409067142915</c:v>
                </c:pt>
                <c:pt idx="11">
                  <c:v>2826.4874092346372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RIONUEVO!$C$144:$N$144</c:f>
              <c:numCache>
                <c:formatCode>General</c:formatCode>
                <c:ptCount val="12"/>
                <c:pt idx="0">
                  <c:v>4057.0769798724959</c:v>
                </c:pt>
                <c:pt idx="1">
                  <c:v>3574.0442968205525</c:v>
                </c:pt>
                <c:pt idx="2">
                  <c:v>3677.40931541603</c:v>
                </c:pt>
                <c:pt idx="3">
                  <c:v>4327.4162592760522</c:v>
                </c:pt>
                <c:pt idx="4">
                  <c:v>5726.8195879532877</c:v>
                </c:pt>
                <c:pt idx="5">
                  <c:v>6013.0611779099954</c:v>
                </c:pt>
                <c:pt idx="6">
                  <c:v>5180.1776626887431</c:v>
                </c:pt>
                <c:pt idx="7">
                  <c:v>4850.2047187108719</c:v>
                </c:pt>
                <c:pt idx="8">
                  <c:v>5084.7637993698409</c:v>
                </c:pt>
                <c:pt idx="9">
                  <c:v>5925.5984698676675</c:v>
                </c:pt>
                <c:pt idx="10">
                  <c:v>6943.3463452692931</c:v>
                </c:pt>
                <c:pt idx="11">
                  <c:v>5700.9783333044188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8354416"/>
        <c:axId val="-1388351152"/>
      </c:lineChart>
      <c:catAx>
        <c:axId val="-138835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51152"/>
        <c:crosses val="autoZero"/>
        <c:auto val="1"/>
        <c:lblAlgn val="ctr"/>
        <c:lblOffset val="100"/>
        <c:tickMarkSkip val="1"/>
        <c:noMultiLvlLbl val="0"/>
      </c:catAx>
      <c:valAx>
        <c:axId val="-138835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5441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</a:t>
            </a:r>
            <a:r>
              <a:rPr lang="es-CO" b="1" baseline="0"/>
              <a:t>  A LA MINA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RIONUEVO!$C$167:$N$167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RIONUEVO!$C$168:$N$168</c:f>
              <c:numCache>
                <c:formatCode>General</c:formatCode>
                <c:ptCount val="12"/>
                <c:pt idx="0">
                  <c:v>5.9155079429137469</c:v>
                </c:pt>
                <c:pt idx="1">
                  <c:v>5.2112117988039772</c:v>
                </c:pt>
                <c:pt idx="2">
                  <c:v>5.3619253769673847</c:v>
                </c:pt>
                <c:pt idx="3">
                  <c:v>6.3096819165718898</c:v>
                </c:pt>
                <c:pt idx="4">
                  <c:v>8.3501118978611011</c:v>
                </c:pt>
                <c:pt idx="5">
                  <c:v>8.7674725758520751</c:v>
                </c:pt>
                <c:pt idx="6">
                  <c:v>7.5530689364200025</c:v>
                </c:pt>
                <c:pt idx="7">
                  <c:v>7.0719448215137399</c:v>
                </c:pt>
                <c:pt idx="8">
                  <c:v>7.4139487104230115</c:v>
                </c:pt>
                <c:pt idx="9">
                  <c:v>8.6399457020214996</c:v>
                </c:pt>
                <c:pt idx="10">
                  <c:v>10.123894779322743</c:v>
                </c:pt>
                <c:pt idx="11">
                  <c:v>8.3124335033202481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RIONUEVO!$C$170:$N$170</c:f>
              <c:numCache>
                <c:formatCode>General</c:formatCode>
                <c:ptCount val="12"/>
                <c:pt idx="0">
                  <c:v>5.9155245071082172</c:v>
                </c:pt>
                <c:pt idx="1">
                  <c:v>5.2112263908773029</c:v>
                </c:pt>
                <c:pt idx="2">
                  <c:v>5.361940391058404</c:v>
                </c:pt>
                <c:pt idx="3">
                  <c:v>6.3096995845049433</c:v>
                </c:pt>
                <c:pt idx="4">
                  <c:v>8.3501352792644656</c:v>
                </c:pt>
                <c:pt idx="5">
                  <c:v>8.7674971259198227</c:v>
                </c:pt>
                <c:pt idx="6">
                  <c:v>7.5530900859990275</c:v>
                </c:pt>
                <c:pt idx="7">
                  <c:v>7.071964623882435</c:v>
                </c:pt>
                <c:pt idx="8">
                  <c:v>7.4139694704472419</c:v>
                </c:pt>
                <c:pt idx="9">
                  <c:v>8.6399698949973516</c:v>
                </c:pt>
                <c:pt idx="10">
                  <c:v>10.123923127549732</c:v>
                </c:pt>
                <c:pt idx="11">
                  <c:v>8.3124567792191897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RIONUEVO!$C$172:$N$172</c:f>
              <c:numCache>
                <c:formatCode>General</c:formatCode>
                <c:ptCount val="12"/>
                <c:pt idx="0">
                  <c:v>5.9154913788584214</c:v>
                </c:pt>
                <c:pt idx="1">
                  <c:v>5.21119720685323</c:v>
                </c:pt>
                <c:pt idx="2">
                  <c:v>5.3619103630024894</c:v>
                </c:pt>
                <c:pt idx="3">
                  <c:v>6.3096642487872536</c:v>
                </c:pt>
                <c:pt idx="4">
                  <c:v>8.3500885166541465</c:v>
                </c:pt>
                <c:pt idx="5">
                  <c:v>8.7674480259905572</c:v>
                </c:pt>
                <c:pt idx="6">
                  <c:v>7.5530477870186417</c:v>
                </c:pt>
                <c:pt idx="7">
                  <c:v>7.0719250193113909</c:v>
                </c:pt>
                <c:pt idx="8">
                  <c:v>7.4139279505731714</c:v>
                </c:pt>
                <c:pt idx="9">
                  <c:v>8.6399215092488753</c:v>
                </c:pt>
                <c:pt idx="10">
                  <c:v>10.123866431333889</c:v>
                </c:pt>
                <c:pt idx="11">
                  <c:v>8.3124102276168319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RIONUEVO!$C$177:$N$177</c:f>
              <c:numCache>
                <c:formatCode>General</c:formatCode>
                <c:ptCount val="12"/>
                <c:pt idx="0">
                  <c:v>2.9339312051800288</c:v>
                </c:pt>
                <c:pt idx="1">
                  <c:v>2.5846194546367918</c:v>
                </c:pt>
                <c:pt idx="2">
                  <c:v>2.6593692942592129</c:v>
                </c:pt>
                <c:pt idx="3">
                  <c:v>3.1294307857309764</c:v>
                </c:pt>
                <c:pt idx="4">
                  <c:v>4.1414286144652932</c:v>
                </c:pt>
                <c:pt idx="5">
                  <c:v>4.3484281703427667</c:v>
                </c:pt>
                <c:pt idx="6">
                  <c:v>3.7461169626159507</c:v>
                </c:pt>
                <c:pt idx="7">
                  <c:v>3.5074924745905296</c:v>
                </c:pt>
                <c:pt idx="8">
                  <c:v>3.6771171106567926</c:v>
                </c:pt>
                <c:pt idx="9">
                  <c:v>4.2851783060468724</c:v>
                </c:pt>
                <c:pt idx="10">
                  <c:v>5.0211767269445566</c:v>
                </c:pt>
                <c:pt idx="11">
                  <c:v>4.1227411545596881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8351696"/>
        <c:axId val="-1388350064"/>
      </c:lineChart>
      <c:catAx>
        <c:axId val="-138835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50064"/>
        <c:crosses val="autoZero"/>
        <c:auto val="1"/>
        <c:lblAlgn val="ctr"/>
        <c:lblOffset val="100"/>
        <c:tickMarkSkip val="1"/>
        <c:noMultiLvlLbl val="0"/>
      </c:catAx>
      <c:valAx>
        <c:axId val="-138835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8835169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LAS FLORES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RIONUEVO!$C$200:$N$200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RIONUEVO!$C$201:$N$201</c:f>
              <c:numCache>
                <c:formatCode>General</c:formatCode>
                <c:ptCount val="12"/>
                <c:pt idx="0">
                  <c:v>4.6550305120397208</c:v>
                </c:pt>
                <c:pt idx="1">
                  <c:v>4.1008059091854081</c:v>
                </c:pt>
                <c:pt idx="2">
                  <c:v>4.2194054126768661</c:v>
                </c:pt>
                <c:pt idx="3">
                  <c:v>4.9652138288635337</c:v>
                </c:pt>
                <c:pt idx="4">
                  <c:v>6.5708686453632703</c:v>
                </c:pt>
                <c:pt idx="5">
                  <c:v>6.8992980396473076</c:v>
                </c:pt>
                <c:pt idx="6">
                  <c:v>5.9436597326680607</c:v>
                </c:pt>
                <c:pt idx="7">
                  <c:v>5.5650536253684066</c:v>
                </c:pt>
                <c:pt idx="8">
                  <c:v>5.8341832679067149</c:v>
                </c:pt>
                <c:pt idx="9">
                  <c:v>6.7989446136160741</c:v>
                </c:pt>
                <c:pt idx="10">
                  <c:v>7.9666935710704285</c:v>
                </c:pt>
                <c:pt idx="11">
                  <c:v>6.5412187694904063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RIONUEVO!$C$203:$N$203</c:f>
              <c:numCache>
                <c:formatCode>General</c:formatCode>
                <c:ptCount val="12"/>
                <c:pt idx="0">
                  <c:v>4.6550385836695272</c:v>
                </c:pt>
                <c:pt idx="1">
                  <c:v>4.1008130198127439</c:v>
                </c:pt>
                <c:pt idx="2">
                  <c:v>4.2194127289508208</c:v>
                </c:pt>
                <c:pt idx="3">
                  <c:v>4.9652224383383441</c:v>
                </c:pt>
                <c:pt idx="4">
                  <c:v>6.5708800389769273</c:v>
                </c:pt>
                <c:pt idx="5">
                  <c:v>6.8993100027439098</c:v>
                </c:pt>
                <c:pt idx="6">
                  <c:v>5.9436700387274808</c:v>
                </c:pt>
                <c:pt idx="7">
                  <c:v>5.5650632749405418</c:v>
                </c:pt>
                <c:pt idx="8">
                  <c:v>5.8341933841384863</c:v>
                </c:pt>
                <c:pt idx="9">
                  <c:v>6.7989564027039986</c:v>
                </c:pt>
                <c:pt idx="10">
                  <c:v>7.9667073849866039</c:v>
                </c:pt>
                <c:pt idx="11">
                  <c:v>6.5412301116924079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RIONUEVO!$C$205:$N$205</c:f>
              <c:numCache>
                <c:formatCode>General</c:formatCode>
                <c:ptCount val="12"/>
                <c:pt idx="0">
                  <c:v>4.6550224404519014</c:v>
                </c:pt>
                <c:pt idx="1">
                  <c:v>4.1007987985950605</c:v>
                </c:pt>
                <c:pt idx="2">
                  <c:v>4.219398096440969</c:v>
                </c:pt>
                <c:pt idx="3">
                  <c:v>4.965205219433507</c:v>
                </c:pt>
                <c:pt idx="4">
                  <c:v>6.5708572518088815</c:v>
                </c:pt>
                <c:pt idx="5">
                  <c:v>6.8992860766129356</c:v>
                </c:pt>
                <c:pt idx="6">
                  <c:v>5.943649426662251</c:v>
                </c:pt>
                <c:pt idx="7">
                  <c:v>5.5650439758464669</c:v>
                </c:pt>
                <c:pt idx="8">
                  <c:v>5.8341731517275663</c:v>
                </c:pt>
                <c:pt idx="9">
                  <c:v>6.7989328245894747</c:v>
                </c:pt>
                <c:pt idx="10">
                  <c:v>7.9666797572261103</c:v>
                </c:pt>
                <c:pt idx="11">
                  <c:v>6.5412074273474046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RIONUEVO!$C$210:$N$210</c:f>
              <c:numCache>
                <c:formatCode>General</c:formatCode>
                <c:ptCount val="12"/>
                <c:pt idx="0">
                  <c:v>0.70619914173850362</c:v>
                </c:pt>
                <c:pt idx="1">
                  <c:v>0.62211957709251808</c:v>
                </c:pt>
                <c:pt idx="2">
                  <c:v>0.64011191191388128</c:v>
                </c:pt>
                <c:pt idx="3">
                  <c:v>0.7532560174251457</c:v>
                </c:pt>
                <c:pt idx="4">
                  <c:v>0.99684455039129294</c:v>
                </c:pt>
                <c:pt idx="5">
                  <c:v>1.0466694775889138</c:v>
                </c:pt>
                <c:pt idx="6">
                  <c:v>0.90169277970139161</c:v>
                </c:pt>
                <c:pt idx="7">
                  <c:v>0.84425571084857853</c:v>
                </c:pt>
                <c:pt idx="8">
                  <c:v>0.88508447063551798</c:v>
                </c:pt>
                <c:pt idx="9">
                  <c:v>1.0314451942785297</c:v>
                </c:pt>
                <c:pt idx="10">
                  <c:v>1.2086004909811823</c:v>
                </c:pt>
                <c:pt idx="11">
                  <c:v>0.99234646668595206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1896144"/>
        <c:axId val="-1641909744"/>
      </c:lineChart>
      <c:catAx>
        <c:axId val="-1641896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909744"/>
        <c:crosses val="autoZero"/>
        <c:auto val="1"/>
        <c:lblAlgn val="ctr"/>
        <c:lblOffset val="100"/>
        <c:tickMarkSkip val="1"/>
        <c:noMultiLvlLbl val="0"/>
      </c:catAx>
      <c:valAx>
        <c:axId val="-164190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89614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PTE SALGUERO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RIONUEVO!$C$233:$N$233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RIONUEVO!$C$234:$N$234</c:f>
              <c:numCache>
                <c:formatCode>General</c:formatCode>
                <c:ptCount val="12"/>
                <c:pt idx="0">
                  <c:v>46.849824509911826</c:v>
                </c:pt>
                <c:pt idx="1">
                  <c:v>41.271917917109981</c:v>
                </c:pt>
                <c:pt idx="2">
                  <c:v>42.465544019273338</c:v>
                </c:pt>
                <c:pt idx="3">
                  <c:v>49.971615854031384</c:v>
                </c:pt>
                <c:pt idx="4">
                  <c:v>66.131476929473777</c:v>
                </c:pt>
                <c:pt idx="5">
                  <c:v>69.436903058541546</c:v>
                </c:pt>
                <c:pt idx="6">
                  <c:v>59.819031196879095</c:v>
                </c:pt>
                <c:pt idx="7">
                  <c:v>56.008609409203757</c:v>
                </c:pt>
                <c:pt idx="8">
                  <c:v>58.717222487189836</c:v>
                </c:pt>
                <c:pt idx="9">
                  <c:v>68.426911741326393</c:v>
                </c:pt>
                <c:pt idx="10">
                  <c:v>80.179537978011766</c:v>
                </c:pt>
                <c:pt idx="11">
                  <c:v>65.833070403932936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RIONUEVO!$C$236:$N$236</c:f>
              <c:numCache>
                <c:formatCode>General</c:formatCode>
                <c:ptCount val="12"/>
                <c:pt idx="0">
                  <c:v>46.858054668112551</c:v>
                </c:pt>
                <c:pt idx="1">
                  <c:v>41.279168198562651</c:v>
                </c:pt>
                <c:pt idx="2">
                  <c:v>42.473003986285264</c:v>
                </c:pt>
                <c:pt idx="3">
                  <c:v>49.980394420617841</c:v>
                </c:pt>
                <c:pt idx="4">
                  <c:v>66.143094315939365</c:v>
                </c:pt>
                <c:pt idx="5">
                  <c:v>69.449101112709684</c:v>
                </c:pt>
                <c:pt idx="6">
                  <c:v>59.829539669329399</c:v>
                </c:pt>
                <c:pt idx="7">
                  <c:v>56.018448500830289</c:v>
                </c:pt>
                <c:pt idx="8">
                  <c:v>58.727537403739298</c:v>
                </c:pt>
                <c:pt idx="9">
                  <c:v>68.438932369252086</c:v>
                </c:pt>
                <c:pt idx="10">
                  <c:v>80.193623202213203</c:v>
                </c:pt>
                <c:pt idx="11">
                  <c:v>65.844635369008714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RIONUEVO!$C$238:$N$238</c:f>
              <c:numCache>
                <c:formatCode>General</c:formatCode>
                <c:ptCount val="12"/>
                <c:pt idx="0">
                  <c:v>46.841598686676072</c:v>
                </c:pt>
                <c:pt idx="1">
                  <c:v>41.264671454504445</c:v>
                </c:pt>
                <c:pt idx="2">
                  <c:v>42.458087981553518</c:v>
                </c:pt>
                <c:pt idx="3">
                  <c:v>49.962841911265947</c:v>
                </c:pt>
                <c:pt idx="4">
                  <c:v>66.119865662084152</c:v>
                </c:pt>
                <c:pt idx="5">
                  <c:v>69.424711429296963</c:v>
                </c:pt>
                <c:pt idx="6">
                  <c:v>59.80852825942079</c:v>
                </c:pt>
                <c:pt idx="7">
                  <c:v>55.998775499994906</c:v>
                </c:pt>
                <c:pt idx="8">
                  <c:v>58.706913003683191</c:v>
                </c:pt>
                <c:pt idx="9">
                  <c:v>68.414897444870832</c:v>
                </c:pt>
                <c:pt idx="10">
                  <c:v>80.165460172738619</c:v>
                </c:pt>
                <c:pt idx="11">
                  <c:v>65.821511530321885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RIONUEVO!$C$243:$N$243</c:f>
              <c:numCache>
                <c:formatCode>General</c:formatCode>
                <c:ptCount val="12"/>
                <c:pt idx="0">
                  <c:v>3.4650124023151507</c:v>
                </c:pt>
                <c:pt idx="1">
                  <c:v>3.0524705043423035</c:v>
                </c:pt>
                <c:pt idx="2">
                  <c:v>3.140751075101925</c:v>
                </c:pt>
                <c:pt idx="3">
                  <c:v>3.6959000489172382</c:v>
                </c:pt>
                <c:pt idx="4">
                  <c:v>4.8910831607398091</c:v>
                </c:pt>
                <c:pt idx="5">
                  <c:v>5.1355524336126077</c:v>
                </c:pt>
                <c:pt idx="6">
                  <c:v>4.4242147576841173</c:v>
                </c:pt>
                <c:pt idx="7">
                  <c:v>4.1423960125668637</c:v>
                </c:pt>
                <c:pt idx="8">
                  <c:v>4.3427250000598514</c:v>
                </c:pt>
                <c:pt idx="9">
                  <c:v>5.0608534891236969</c:v>
                </c:pt>
                <c:pt idx="10">
                  <c:v>5.9300775704492024</c:v>
                </c:pt>
                <c:pt idx="11">
                  <c:v>4.8690130180499036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1910288"/>
        <c:axId val="-1641909200"/>
      </c:lineChart>
      <c:catAx>
        <c:axId val="-1641910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909200"/>
        <c:crosses val="autoZero"/>
        <c:auto val="1"/>
        <c:lblAlgn val="ctr"/>
        <c:lblOffset val="100"/>
        <c:tickMarkSkip val="1"/>
        <c:noMultiLvlLbl val="0"/>
      </c:catAx>
      <c:valAx>
        <c:axId val="-164190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91028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RIONUEVO!$C$266:$N$266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RIONUEVO!$C$267:$N$267</c:f>
              <c:numCache>
                <c:formatCode>General</c:formatCode>
                <c:ptCount val="12"/>
                <c:pt idx="0">
                  <c:v>1.322877303689572</c:v>
                </c:pt>
                <c:pt idx="1">
                  <c:v>1.1653764782135476</c:v>
                </c:pt>
                <c:pt idx="2">
                  <c:v>1.1990803585623264</c:v>
                </c:pt>
                <c:pt idx="3">
                  <c:v>1.4110259138325323</c:v>
                </c:pt>
                <c:pt idx="4">
                  <c:v>1.8673246016313851</c:v>
                </c:pt>
                <c:pt idx="5">
                  <c:v>1.9606584241356961</c:v>
                </c:pt>
                <c:pt idx="6">
                  <c:v>1.6890829267099583</c:v>
                </c:pt>
                <c:pt idx="7">
                  <c:v>1.5814897702119333</c:v>
                </c:pt>
                <c:pt idx="8">
                  <c:v>1.6579716525418546</c:v>
                </c:pt>
                <c:pt idx="9">
                  <c:v>1.9321397561482678</c:v>
                </c:pt>
                <c:pt idx="10">
                  <c:v>2.263993347274706</c:v>
                </c:pt>
                <c:pt idx="11">
                  <c:v>1.8588986315441904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RIONUEVO!$C$269:$N$269</c:f>
              <c:numCache>
                <c:formatCode>General</c:formatCode>
                <c:ptCount val="12"/>
                <c:pt idx="0">
                  <c:v>1.3228774889367092</c:v>
                </c:pt>
                <c:pt idx="1">
                  <c:v>1.1653766414052931</c:v>
                </c:pt>
                <c:pt idx="2">
                  <c:v>1.1990805264737443</c:v>
                </c:pt>
                <c:pt idx="3">
                  <c:v>1.4110261114234277</c:v>
                </c:pt>
                <c:pt idx="4">
                  <c:v>1.8673248631193824</c:v>
                </c:pt>
                <c:pt idx="5">
                  <c:v>1.9606586986935548</c:v>
                </c:pt>
                <c:pt idx="6">
                  <c:v>1.68908316323815</c:v>
                </c:pt>
                <c:pt idx="7">
                  <c:v>1.581489991673479</c:v>
                </c:pt>
                <c:pt idx="8">
                  <c:v>1.6579718847134259</c:v>
                </c:pt>
                <c:pt idx="9">
                  <c:v>1.9321400267125577</c:v>
                </c:pt>
                <c:pt idx="10">
                  <c:v>2.2639936643096155</c:v>
                </c:pt>
                <c:pt idx="11">
                  <c:v>1.8588988918522695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RIONUEVO!$C$271:$N$271</c:f>
              <c:numCache>
                <c:formatCode>General</c:formatCode>
                <c:ptCount val="12"/>
                <c:pt idx="0">
                  <c:v>1.3228771184425128</c:v>
                </c:pt>
                <c:pt idx="1">
                  <c:v>1.1653763150218706</c:v>
                </c:pt>
                <c:pt idx="2">
                  <c:v>1.1990801906509791</c:v>
                </c:pt>
                <c:pt idx="3">
                  <c:v>1.4110257162417197</c:v>
                </c:pt>
                <c:pt idx="4">
                  <c:v>1.8673243401434978</c:v>
                </c:pt>
                <c:pt idx="5">
                  <c:v>1.9606581495779525</c:v>
                </c:pt>
                <c:pt idx="6">
                  <c:v>1.6890826901818659</c:v>
                </c:pt>
                <c:pt idx="7">
                  <c:v>1.5814895487504805</c:v>
                </c:pt>
                <c:pt idx="8">
                  <c:v>1.6579714203703808</c:v>
                </c:pt>
                <c:pt idx="9">
                  <c:v>1.9321394855840912</c:v>
                </c:pt>
                <c:pt idx="10">
                  <c:v>2.2639930302399298</c:v>
                </c:pt>
                <c:pt idx="11">
                  <c:v>1.8588983712362206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RIONUEVO!$C$276:$N$276</c:f>
              <c:numCache>
                <c:formatCode>General</c:formatCode>
                <c:ptCount val="12"/>
                <c:pt idx="0">
                  <c:v>0.35287536986035584</c:v>
                </c:pt>
                <c:pt idx="1">
                  <c:v>0.31086228074910327</c:v>
                </c:pt>
                <c:pt idx="2">
                  <c:v>0.31985273603216968</c:v>
                </c:pt>
                <c:pt idx="3">
                  <c:v>0.37638886829299101</c:v>
                </c:pt>
                <c:pt idx="4">
                  <c:v>0.49810580135604371</c:v>
                </c:pt>
                <c:pt idx="5">
                  <c:v>0.5230024467553045</c:v>
                </c:pt>
                <c:pt idx="6">
                  <c:v>0.45056012437828874</c:v>
                </c:pt>
                <c:pt idx="7">
                  <c:v>0.42185982482080758</c:v>
                </c:pt>
                <c:pt idx="8">
                  <c:v>0.44226124257853516</c:v>
                </c:pt>
                <c:pt idx="9">
                  <c:v>0.51539513843886364</c:v>
                </c:pt>
                <c:pt idx="10">
                  <c:v>0.60391654430290198</c:v>
                </c:pt>
                <c:pt idx="11">
                  <c:v>0.49585818753527711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1910832"/>
        <c:axId val="-1641904848"/>
      </c:lineChart>
      <c:catAx>
        <c:axId val="-1641910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904848"/>
        <c:crosses val="autoZero"/>
        <c:auto val="1"/>
        <c:lblAlgn val="ctr"/>
        <c:lblOffset val="100"/>
        <c:tickMarkSkip val="1"/>
        <c:noMultiLvlLbl val="0"/>
      </c:catAx>
      <c:valAx>
        <c:axId val="-164190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91083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RIONUEVO!$C$299:$N$299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RIONUEVO!$C$300:$N$300</c:f>
              <c:numCache>
                <c:formatCode>General</c:formatCode>
                <c:ptCount val="12"/>
                <c:pt idx="0">
                  <c:v>125.79814359614043</c:v>
                </c:pt>
                <c:pt idx="1">
                  <c:v>110.82070660747698</c:v>
                </c:pt>
                <c:pt idx="2">
                  <c:v>114.02575485196462</c:v>
                </c:pt>
                <c:pt idx="3">
                  <c:v>134.18057746633892</c:v>
                </c:pt>
                <c:pt idx="4">
                  <c:v>177.57199985324868</c:v>
                </c:pt>
                <c:pt idx="5">
                  <c:v>186.44751806875297</c:v>
                </c:pt>
                <c:pt idx="6">
                  <c:v>160.62222548336206</c:v>
                </c:pt>
                <c:pt idx="7">
                  <c:v>150.39072531826685</c:v>
                </c:pt>
                <c:pt idx="8">
                  <c:v>157.6637194115273</c:v>
                </c:pt>
                <c:pt idx="9">
                  <c:v>183.73555416957112</c:v>
                </c:pt>
                <c:pt idx="10">
                  <c:v>215.29295226914186</c:v>
                </c:pt>
                <c:pt idx="11">
                  <c:v>176.77073779212679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RIONUEVO!$C$302:$N$302</c:f>
              <c:numCache>
                <c:formatCode>General</c:formatCode>
                <c:ptCount val="12"/>
                <c:pt idx="0">
                  <c:v>125.95768591134689</c:v>
                </c:pt>
                <c:pt idx="1">
                  <c:v>110.96125392876125</c:v>
                </c:pt>
                <c:pt idx="2">
                  <c:v>114.17036694561085</c:v>
                </c:pt>
                <c:pt idx="3">
                  <c:v>134.35075072464585</c:v>
                </c:pt>
                <c:pt idx="4">
                  <c:v>177.79720387584047</c:v>
                </c:pt>
                <c:pt idx="5">
                  <c:v>186.68397838403936</c:v>
                </c:pt>
                <c:pt idx="6">
                  <c:v>160.82593311365508</c:v>
                </c:pt>
                <c:pt idx="7">
                  <c:v>150.58145694448135</c:v>
                </c:pt>
                <c:pt idx="8">
                  <c:v>157.86367494425545</c:v>
                </c:pt>
                <c:pt idx="9">
                  <c:v>183.96857506208971</c:v>
                </c:pt>
                <c:pt idx="10">
                  <c:v>215.5659955356858</c:v>
                </c:pt>
                <c:pt idx="11">
                  <c:v>176.99492562162806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RIONUEVO!$C$304:$N$304</c:f>
              <c:numCache>
                <c:formatCode>General</c:formatCode>
                <c:ptCount val="12"/>
                <c:pt idx="0">
                  <c:v>125.6392058420342</c:v>
                </c:pt>
                <c:pt idx="1">
                  <c:v>110.68069186868078</c:v>
                </c:pt>
                <c:pt idx="2">
                  <c:v>113.88169074363707</c:v>
                </c:pt>
                <c:pt idx="3">
                  <c:v>134.01104905345832</c:v>
                </c:pt>
                <c:pt idx="4">
                  <c:v>177.34764920671265</c:v>
                </c:pt>
                <c:pt idx="5">
                  <c:v>186.21195378351467</c:v>
                </c:pt>
                <c:pt idx="6">
                  <c:v>160.41928977184767</c:v>
                </c:pt>
                <c:pt idx="7">
                  <c:v>150.20071644025646</c:v>
                </c:pt>
                <c:pt idx="8">
                  <c:v>157.46452157958035</c:v>
                </c:pt>
                <c:pt idx="9">
                  <c:v>183.50341627393627</c:v>
                </c:pt>
                <c:pt idx="10">
                  <c:v>215.02094365812124</c:v>
                </c:pt>
                <c:pt idx="11">
                  <c:v>176.54739948797356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RIONUEVO!$C$309:$N$309</c:f>
              <c:numCache>
                <c:formatCode>General</c:formatCode>
                <c:ptCount val="12"/>
                <c:pt idx="0">
                  <c:v>11.453259162288791</c:v>
                </c:pt>
                <c:pt idx="1">
                  <c:v>10.089642319350929</c:v>
                </c:pt>
                <c:pt idx="2">
                  <c:v>10.381445100555741</c:v>
                </c:pt>
                <c:pt idx="3">
                  <c:v>12.216435666978295</c:v>
                </c:pt>
                <c:pt idx="4">
                  <c:v>16.166996397135723</c:v>
                </c:pt>
                <c:pt idx="5">
                  <c:v>16.975065637395197</c:v>
                </c:pt>
                <c:pt idx="6">
                  <c:v>14.623808611917978</c:v>
                </c:pt>
                <c:pt idx="7">
                  <c:v>13.692284348841085</c:v>
                </c:pt>
                <c:pt idx="8">
                  <c:v>14.354452198498153</c:v>
                </c:pt>
                <c:pt idx="9">
                  <c:v>16.728155591760359</c:v>
                </c:pt>
                <c:pt idx="10">
                  <c:v>19.601290668238487</c:v>
                </c:pt>
                <c:pt idx="11">
                  <c:v>16.094045701834521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1911376"/>
        <c:axId val="-1641908112"/>
      </c:lineChart>
      <c:catAx>
        <c:axId val="-1641911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908112"/>
        <c:crosses val="autoZero"/>
        <c:auto val="1"/>
        <c:lblAlgn val="ctr"/>
        <c:lblOffset val="100"/>
        <c:tickMarkSkip val="1"/>
        <c:noMultiLvlLbl val="0"/>
      </c:catAx>
      <c:valAx>
        <c:axId val="-164190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9113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</a:t>
            </a:r>
            <a:r>
              <a:rPr lang="es-CO" b="1" baseline="0"/>
              <a:t> 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RIONUEVO!$C$332:$N$332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RIONUEVO!$C$333:$N$333</c:f>
              <c:numCache>
                <c:formatCode>General</c:formatCode>
                <c:ptCount val="12"/>
                <c:pt idx="0">
                  <c:v>3212.8196915776984</c:v>
                </c:pt>
                <c:pt idx="1">
                  <c:v>2830.303677342823</c:v>
                </c:pt>
                <c:pt idx="2">
                  <c:v>2912.1589561091341</c:v>
                </c:pt>
                <c:pt idx="3">
                  <c:v>3426.9027283511268</c:v>
                </c:pt>
                <c:pt idx="4">
                  <c:v>4535.0972716488732</c:v>
                </c:pt>
                <c:pt idx="5">
                  <c:v>4761.7734282325027</c:v>
                </c:pt>
                <c:pt idx="6">
                  <c:v>4102.2087781731907</c:v>
                </c:pt>
                <c:pt idx="7">
                  <c:v>3840.9015421115064</c:v>
                </c:pt>
                <c:pt idx="8">
                  <c:v>4026.6500593119808</c:v>
                </c:pt>
                <c:pt idx="9">
                  <c:v>4692.5112692763933</c:v>
                </c:pt>
                <c:pt idx="10">
                  <c:v>5498.4709371293002</c:v>
                </c:pt>
                <c:pt idx="11">
                  <c:v>4514.6334519572956</c:v>
                </c:pt>
              </c:numCache>
            </c:numRef>
          </c:val>
          <c:smooth val="1"/>
        </c:ser>
        <c:ser>
          <c:idx val="3"/>
          <c:order val="2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RIONUEVO!$C$337:$N$337</c:f>
              <c:numCache>
                <c:formatCode>General</c:formatCode>
                <c:ptCount val="12"/>
                <c:pt idx="0">
                  <c:v>2050.8941007365274</c:v>
                </c:pt>
                <c:pt idx="1">
                  <c:v>1806.7161161804393</c:v>
                </c:pt>
                <c:pt idx="2">
                  <c:v>1858.968195180096</c:v>
                </c:pt>
                <c:pt idx="3">
                  <c:v>2187.5533842740915</c:v>
                </c:pt>
                <c:pt idx="4">
                  <c:v>2894.9661461155983</c:v>
                </c:pt>
                <c:pt idx="5">
                  <c:v>3039.6642110377247</c:v>
                </c:pt>
                <c:pt idx="6">
                  <c:v>2618.6330360212596</c:v>
                </c:pt>
                <c:pt idx="7">
                  <c:v>2451.8283222915861</c:v>
                </c:pt>
                <c:pt idx="8">
                  <c:v>2570.400347713884</c:v>
                </c:pt>
                <c:pt idx="9">
                  <c:v>2995.4509134226305</c:v>
                </c:pt>
                <c:pt idx="10">
                  <c:v>3509.9329220346353</c:v>
                </c:pt>
                <c:pt idx="11">
                  <c:v>2881.9031263656839</c:v>
                </c:pt>
              </c:numCache>
            </c:numRef>
          </c:val>
          <c:smooth val="1"/>
        </c:ser>
        <c:ser>
          <c:idx val="4"/>
          <c:order val="3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RIONUEVO!$C$342:$N$342</c:f>
              <c:numCache>
                <c:formatCode>General</c:formatCode>
                <c:ptCount val="12"/>
                <c:pt idx="0">
                  <c:v>5150.0498773013296</c:v>
                </c:pt>
                <c:pt idx="1">
                  <c:v>4536.8886229239542</c:v>
                </c:pt>
                <c:pt idx="2">
                  <c:v>4668.1000847660262</c:v>
                </c:pt>
                <c:pt idx="3">
                  <c:v>5493.2183159652104</c:v>
                </c:pt>
                <c:pt idx="4">
                  <c:v>7269.6196455194167</c:v>
                </c:pt>
                <c:pt idx="5">
                  <c:v>7632.9744629282322</c:v>
                </c:pt>
                <c:pt idx="6">
                  <c:v>6575.7128761623053</c:v>
                </c:pt>
                <c:pt idx="7">
                  <c:v>6156.8455172049207</c:v>
                </c:pt>
                <c:pt idx="8">
                  <c:v>6454.5946036926998</c:v>
                </c:pt>
                <c:pt idx="9">
                  <c:v>7521.9493798310941</c:v>
                </c:pt>
                <c:pt idx="10">
                  <c:v>8813.8776195068804</c:v>
                </c:pt>
                <c:pt idx="11">
                  <c:v>7236.816780058899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1906480"/>
        <c:axId val="-1641902672"/>
      </c:lineChart>
      <c:catAx>
        <c:axId val="-1641906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902672"/>
        <c:crosses val="autoZero"/>
        <c:auto val="1"/>
        <c:lblAlgn val="ctr"/>
        <c:lblOffset val="100"/>
        <c:tickMarkSkip val="1"/>
        <c:noMultiLvlLbl val="0"/>
      </c:catAx>
      <c:valAx>
        <c:axId val="-164190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9064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RIONUEVO!$C$365:$N$365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RIONUEVO!$C$366:$N$366</c:f>
              <c:numCache>
                <c:formatCode>General</c:formatCode>
                <c:ptCount val="12"/>
                <c:pt idx="0">
                  <c:v>11.943335656895476</c:v>
                </c:pt>
                <c:pt idx="1">
                  <c:v>10.521370657078915</c:v>
                </c:pt>
                <c:pt idx="2">
                  <c:v>10.825659463624023</c:v>
                </c:pt>
                <c:pt idx="3">
                  <c:v>12.739167920167297</c:v>
                </c:pt>
                <c:pt idx="4">
                  <c:v>16.858770224162601</c:v>
                </c:pt>
                <c:pt idx="5">
                  <c:v>17.701416149979821</c:v>
                </c:pt>
                <c:pt idx="6">
                  <c:v>15.249550574164434</c:v>
                </c:pt>
                <c:pt idx="7">
                  <c:v>14.27816707634736</c:v>
                </c:pt>
                <c:pt idx="8">
                  <c:v>14.968668598892028</c:v>
                </c:pt>
                <c:pt idx="9">
                  <c:v>17.443941005980115</c:v>
                </c:pt>
                <c:pt idx="10">
                  <c:v>20.440015408885792</c:v>
                </c:pt>
                <c:pt idx="11">
                  <c:v>16.782698022526322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RIONUEVO!$C$368:$N$368</c:f>
              <c:numCache>
                <c:formatCode>General</c:formatCode>
                <c:ptCount val="12"/>
                <c:pt idx="0">
                  <c:v>11.943471981924317</c:v>
                </c:pt>
                <c:pt idx="1">
                  <c:v>10.52149075134734</c:v>
                </c:pt>
                <c:pt idx="2">
                  <c:v>10.82578303114159</c:v>
                </c:pt>
                <c:pt idx="3">
                  <c:v>12.739313329078508</c:v>
                </c:pt>
                <c:pt idx="4">
                  <c:v>16.85896265552374</c:v>
                </c:pt>
                <c:pt idx="5">
                  <c:v>17.701618199569356</c:v>
                </c:pt>
                <c:pt idx="6">
                  <c:v>15.249724637381071</c:v>
                </c:pt>
                <c:pt idx="7">
                  <c:v>14.278330051884042</c:v>
                </c:pt>
                <c:pt idx="8">
                  <c:v>14.968839456032534</c:v>
                </c:pt>
                <c:pt idx="9">
                  <c:v>17.444140116666528</c:v>
                </c:pt>
                <c:pt idx="10">
                  <c:v>20.440248717717608</c:v>
                </c:pt>
                <c:pt idx="11">
                  <c:v>16.782889585575177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RIONUEVO!$C$370:$N$370</c:f>
              <c:numCache>
                <c:formatCode>General</c:formatCode>
                <c:ptCount val="12"/>
                <c:pt idx="0">
                  <c:v>11.943199336534638</c:v>
                </c:pt>
                <c:pt idx="1">
                  <c:v>10.521250566922724</c:v>
                </c:pt>
                <c:pt idx="2">
                  <c:v>10.82553590033762</c:v>
                </c:pt>
                <c:pt idx="3">
                  <c:v>12.739022516235133</c:v>
                </c:pt>
                <c:pt idx="4">
                  <c:v>16.858577799390638</c:v>
                </c:pt>
                <c:pt idx="5">
                  <c:v>17.701214107308811</c:v>
                </c:pt>
                <c:pt idx="6">
                  <c:v>15.24937651690802</c:v>
                </c:pt>
                <c:pt idx="7">
                  <c:v>14.278004106391238</c:v>
                </c:pt>
                <c:pt idx="8">
                  <c:v>14.968497747601962</c:v>
                </c:pt>
                <c:pt idx="9">
                  <c:v>17.44374190211159</c:v>
                </c:pt>
                <c:pt idx="10">
                  <c:v>20.439782108042866</c:v>
                </c:pt>
                <c:pt idx="11">
                  <c:v>16.782506466036914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RIONUEVO!$C$375:$N$375</c:f>
              <c:numCache>
                <c:formatCode>General</c:formatCode>
                <c:ptCount val="12"/>
                <c:pt idx="0">
                  <c:v>11.943335656895476</c:v>
                </c:pt>
                <c:pt idx="1">
                  <c:v>10.521370657078915</c:v>
                </c:pt>
                <c:pt idx="2">
                  <c:v>10.825659463624023</c:v>
                </c:pt>
                <c:pt idx="3">
                  <c:v>12.739167920167297</c:v>
                </c:pt>
                <c:pt idx="4">
                  <c:v>16.858770224162601</c:v>
                </c:pt>
                <c:pt idx="5">
                  <c:v>17.701416149979821</c:v>
                </c:pt>
                <c:pt idx="6">
                  <c:v>15.249550574164434</c:v>
                </c:pt>
                <c:pt idx="7">
                  <c:v>14.27816707634736</c:v>
                </c:pt>
                <c:pt idx="8">
                  <c:v>14.968668598892028</c:v>
                </c:pt>
                <c:pt idx="9">
                  <c:v>17.443941005980115</c:v>
                </c:pt>
                <c:pt idx="10">
                  <c:v>20.440015408885792</c:v>
                </c:pt>
                <c:pt idx="11">
                  <c:v>16.782698022526322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1901040"/>
        <c:axId val="-1641905936"/>
      </c:lineChart>
      <c:catAx>
        <c:axId val="-1641901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905936"/>
        <c:crosses val="autoZero"/>
        <c:auto val="1"/>
        <c:lblAlgn val="ctr"/>
        <c:lblOffset val="100"/>
        <c:tickMarkSkip val="1"/>
        <c:noMultiLvlLbl val="0"/>
      </c:catAx>
      <c:valAx>
        <c:axId val="-164190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9010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</a:t>
            </a:r>
            <a:r>
              <a:rPr lang="es-CO" b="1" baseline="0"/>
              <a:t> 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RIONUEVO!$C$398:$N$398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RIONUEVO!$C$399:$N$399</c:f>
              <c:numCache>
                <c:formatCode>General</c:formatCode>
                <c:ptCount val="12"/>
                <c:pt idx="0">
                  <c:v>12.380134766604296</c:v>
                </c:pt>
                <c:pt idx="1">
                  <c:v>10.906164777243765</c:v>
                </c:pt>
                <c:pt idx="2">
                  <c:v>11.221582223526678</c:v>
                </c:pt>
                <c:pt idx="3">
                  <c:v>13.205072703036528</c:v>
                </c:pt>
                <c:pt idx="4">
                  <c:v>17.47533966809749</c:v>
                </c:pt>
                <c:pt idx="5">
                  <c:v>18.348803365496323</c:v>
                </c:pt>
                <c:pt idx="6">
                  <c:v>15.807266634870553</c:v>
                </c:pt>
                <c:pt idx="7">
                  <c:v>14.800357094813563</c:v>
                </c:pt>
                <c:pt idx="8">
                  <c:v>15.516112069070941</c:v>
                </c:pt>
                <c:pt idx="9">
                  <c:v>18.081911680180013</c:v>
                </c:pt>
                <c:pt idx="10">
                  <c:v>21.18756038204253</c:v>
                </c:pt>
                <c:pt idx="11">
                  <c:v>17.396485306526763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RIONUEVO!$C$401:$N$401</c:f>
              <c:numCache>
                <c:formatCode>General</c:formatCode>
                <c:ptCount val="12"/>
                <c:pt idx="0">
                  <c:v>12.38028660277573</c:v>
                </c:pt>
                <c:pt idx="1">
                  <c:v>10.906298535909242</c:v>
                </c:pt>
                <c:pt idx="2">
                  <c:v>11.221719850629642</c:v>
                </c:pt>
                <c:pt idx="3">
                  <c:v>13.205234656659854</c:v>
                </c:pt>
                <c:pt idx="4">
                  <c:v>17.475553994412973</c:v>
                </c:pt>
                <c:pt idx="5">
                  <c:v>18.349028404407928</c:v>
                </c:pt>
                <c:pt idx="6">
                  <c:v>15.807460503103162</c:v>
                </c:pt>
                <c:pt idx="7">
                  <c:v>14.80053861380342</c:v>
                </c:pt>
                <c:pt idx="8">
                  <c:v>15.516302366438175</c:v>
                </c:pt>
                <c:pt idx="9">
                  <c:v>18.082133445798359</c:v>
                </c:pt>
                <c:pt idx="10">
                  <c:v>21.187820236891536</c:v>
                </c:pt>
                <c:pt idx="11">
                  <c:v>17.396698665732874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RIONUEVO!$C$403:$N$403</c:f>
              <c:numCache>
                <c:formatCode>General</c:formatCode>
                <c:ptCount val="12"/>
                <c:pt idx="0">
                  <c:v>12.379982936019228</c:v>
                </c:pt>
                <c:pt idx="1">
                  <c:v>10.906031023499546</c:v>
                </c:pt>
                <c:pt idx="2">
                  <c:v>11.221444601487297</c:v>
                </c:pt>
                <c:pt idx="3">
                  <c:v>13.204910755371808</c:v>
                </c:pt>
                <c:pt idx="4">
                  <c:v>17.475125349667515</c:v>
                </c:pt>
                <c:pt idx="5">
                  <c:v>18.348578334864364</c:v>
                </c:pt>
                <c:pt idx="6">
                  <c:v>15.807072773770754</c:v>
                </c:pt>
                <c:pt idx="7">
                  <c:v>14.800175582502165</c:v>
                </c:pt>
                <c:pt idx="8">
                  <c:v>15.515921778705138</c:v>
                </c:pt>
                <c:pt idx="9">
                  <c:v>18.081689922720884</c:v>
                </c:pt>
                <c:pt idx="10">
                  <c:v>21.187300536754123</c:v>
                </c:pt>
                <c:pt idx="11">
                  <c:v>17.396271955170576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RIONUEVO!$C$408:$N$408</c:f>
              <c:numCache>
                <c:formatCode>General</c:formatCode>
                <c:ptCount val="12"/>
                <c:pt idx="0">
                  <c:v>11.178486834705444</c:v>
                </c:pt>
                <c:pt idx="1">
                  <c:v>9.8475841885352224</c:v>
                </c:pt>
                <c:pt idx="2">
                  <c:v>10.132386400884405</c:v>
                </c:pt>
                <c:pt idx="3">
                  <c:v>11.923354159311</c:v>
                </c:pt>
                <c:pt idx="4">
                  <c:v>15.779137957269175</c:v>
                </c:pt>
                <c:pt idx="5">
                  <c:v>16.567821006851528</c:v>
                </c:pt>
                <c:pt idx="6">
                  <c:v>14.272972411191763</c:v>
                </c:pt>
                <c:pt idx="7">
                  <c:v>13.363796117923215</c:v>
                </c:pt>
                <c:pt idx="8">
                  <c:v>14.010078061330978</c:v>
                </c:pt>
                <c:pt idx="9">
                  <c:v>16.326834519479142</c:v>
                </c:pt>
                <c:pt idx="10">
                  <c:v>19.131040917994177</c:v>
                </c:pt>
                <c:pt idx="11">
                  <c:v>15.707937404181878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1898864"/>
        <c:axId val="-1641898320"/>
      </c:lineChart>
      <c:catAx>
        <c:axId val="-164189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898320"/>
        <c:crosses val="autoZero"/>
        <c:auto val="1"/>
        <c:lblAlgn val="ctr"/>
        <c:lblOffset val="100"/>
        <c:tickMarkSkip val="1"/>
        <c:noMultiLvlLbl val="0"/>
      </c:catAx>
      <c:valAx>
        <c:axId val="-164189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89886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RIONUEVO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RIONUEVO!$C$431:$N$431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RIONUEVO!$C$432:$N$432</c:f>
              <c:numCache>
                <c:formatCode>General</c:formatCode>
                <c:ptCount val="12"/>
                <c:pt idx="0">
                  <c:v>8.7983820669919641</c:v>
                </c:pt>
                <c:pt idx="1">
                  <c:v>7.75085299189199</c:v>
                </c:pt>
                <c:pt idx="2">
                  <c:v>7.9750155923249064</c:v>
                </c:pt>
                <c:pt idx="3">
                  <c:v>9.3846534835088224</c:v>
                </c:pt>
                <c:pt idx="4">
                  <c:v>12.419470227831381</c:v>
                </c:pt>
                <c:pt idx="5">
                  <c:v>13.040228198260996</c:v>
                </c:pt>
                <c:pt idx="6">
                  <c:v>11.233994937080382</c:v>
                </c:pt>
                <c:pt idx="7">
                  <c:v>10.518398943390688</c:v>
                </c:pt>
                <c:pt idx="8">
                  <c:v>11.027075613603843</c:v>
                </c:pt>
                <c:pt idx="9">
                  <c:v>12.850552151740835</c:v>
                </c:pt>
                <c:pt idx="10">
                  <c:v>15.057691602157243</c:v>
                </c:pt>
                <c:pt idx="11">
                  <c:v>12.363429577723153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RIONUEVO!$C$434:$N$434</c:f>
              <c:numCache>
                <c:formatCode>General</c:formatCode>
                <c:ptCount val="12"/>
                <c:pt idx="0">
                  <c:v>8.7984365679850178</c:v>
                </c:pt>
                <c:pt idx="1">
                  <c:v>7.7509010040357964</c:v>
                </c:pt>
                <c:pt idx="2">
                  <c:v>7.9750649930290454</c:v>
                </c:pt>
                <c:pt idx="3">
                  <c:v>9.3847116161212067</c:v>
                </c:pt>
                <c:pt idx="4">
                  <c:v>12.419547159414421</c:v>
                </c:pt>
                <c:pt idx="5">
                  <c:v>13.040308975088033</c:v>
                </c:pt>
                <c:pt idx="6">
                  <c:v>11.23406452531551</c:v>
                </c:pt>
                <c:pt idx="7">
                  <c:v>10.518464098913984</c:v>
                </c:pt>
                <c:pt idx="8">
                  <c:v>11.027143920090973</c:v>
                </c:pt>
                <c:pt idx="9">
                  <c:v>12.850631753632207</c:v>
                </c:pt>
                <c:pt idx="10">
                  <c:v>15.057784876027274</c:v>
                </c:pt>
                <c:pt idx="11">
                  <c:v>12.363506162166109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RIONUEVO!$C$436:$N$436</c:f>
              <c:numCache>
                <c:formatCode>General</c:formatCode>
                <c:ptCount val="12"/>
                <c:pt idx="0">
                  <c:v>8.7983275670117003</c:v>
                </c:pt>
                <c:pt idx="1">
                  <c:v>7.7508049806403907</c:v>
                </c:pt>
                <c:pt idx="2">
                  <c:v>7.974966192538778</c:v>
                </c:pt>
                <c:pt idx="3">
                  <c:v>9.3845953519767136</c:v>
                </c:pt>
                <c:pt idx="4">
                  <c:v>12.419393297677956</c:v>
                </c:pt>
                <c:pt idx="5">
                  <c:v>13.04014742293503</c:v>
                </c:pt>
                <c:pt idx="6">
                  <c:v>11.233925350138408</c:v>
                </c:pt>
                <c:pt idx="7">
                  <c:v>10.518333789078172</c:v>
                </c:pt>
                <c:pt idx="8">
                  <c:v>11.027007308386052</c:v>
                </c:pt>
                <c:pt idx="9">
                  <c:v>12.850472551328702</c:v>
                </c:pt>
                <c:pt idx="10">
                  <c:v>15.057598330020515</c:v>
                </c:pt>
                <c:pt idx="11">
                  <c:v>12.36335299470336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RIONUEVO!$C$441:$N$441</c:f>
              <c:numCache>
                <c:formatCode>General</c:formatCode>
                <c:ptCount val="12"/>
                <c:pt idx="0">
                  <c:v>7.0759574004095382</c:v>
                </c:pt>
                <c:pt idx="1">
                  <c:v>6.2334989740011517</c:v>
                </c:pt>
                <c:pt idx="2">
                  <c:v>6.4137781434383374</c:v>
                </c:pt>
                <c:pt idx="3">
                  <c:v>7.5474567666298702</c:v>
                </c:pt>
                <c:pt idx="4">
                  <c:v>9.9881593682409999</c:v>
                </c:pt>
                <c:pt idx="5">
                  <c:v>10.487393991297822</c:v>
                </c:pt>
                <c:pt idx="6">
                  <c:v>9.0347599144866528</c:v>
                </c:pt>
                <c:pt idx="7">
                  <c:v>8.4592533351294819</c:v>
                </c:pt>
                <c:pt idx="8">
                  <c:v>8.8683483734677111</c:v>
                </c:pt>
                <c:pt idx="9">
                  <c:v>10.334850078697126</c:v>
                </c:pt>
                <c:pt idx="10">
                  <c:v>12.109906516232492</c:v>
                </c:pt>
                <c:pt idx="11">
                  <c:v>9.9430895758817037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1896688"/>
        <c:axId val="-1474967744"/>
      </c:lineChart>
      <c:catAx>
        <c:axId val="-1641896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74967744"/>
        <c:crosses val="autoZero"/>
        <c:auto val="1"/>
        <c:lblAlgn val="ctr"/>
        <c:lblOffset val="100"/>
        <c:tickMarkSkip val="1"/>
        <c:noMultiLvlLbl val="0"/>
      </c:catAx>
      <c:valAx>
        <c:axId val="-147496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4189668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MAGANGUE ESPERANZA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HDA'!$C$130:$N$130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HDA'!$C$131:$N$131</c:f>
              <c:numCache>
                <c:formatCode>General</c:formatCode>
                <c:ptCount val="12"/>
                <c:pt idx="0">
                  <c:v>736.24853647058819</c:v>
                </c:pt>
                <c:pt idx="1">
                  <c:v>520.25133176470592</c:v>
                </c:pt>
                <c:pt idx="2">
                  <c:v>365.80171764705881</c:v>
                </c:pt>
                <c:pt idx="3">
                  <c:v>347.22131294117645</c:v>
                </c:pt>
                <c:pt idx="4">
                  <c:v>713.60366823529421</c:v>
                </c:pt>
                <c:pt idx="5">
                  <c:v>753.66766588235294</c:v>
                </c:pt>
                <c:pt idx="6">
                  <c:v>513.86431764705878</c:v>
                </c:pt>
                <c:pt idx="7">
                  <c:v>620.70164470588236</c:v>
                </c:pt>
                <c:pt idx="8">
                  <c:v>1570.0441976470588</c:v>
                </c:pt>
                <c:pt idx="9">
                  <c:v>2312.679748235294</c:v>
                </c:pt>
                <c:pt idx="10">
                  <c:v>3249.2482729411763</c:v>
                </c:pt>
                <c:pt idx="11">
                  <c:v>1821.4602988235295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HDA'!$C$133:$N$133</c:f>
              <c:numCache>
                <c:formatCode>General</c:formatCode>
                <c:ptCount val="12"/>
                <c:pt idx="0">
                  <c:v>-0.78967190752981231</c:v>
                </c:pt>
                <c:pt idx="1">
                  <c:v>-0.55800160027343204</c:v>
                </c:pt>
                <c:pt idx="2">
                  <c:v>-0.39234487519225691</c:v>
                </c:pt>
                <c:pt idx="3">
                  <c:v>-0.37241624661106287</c:v>
                </c:pt>
                <c:pt idx="4">
                  <c:v>-0.76538389144648211</c:v>
                </c:pt>
                <c:pt idx="5">
                  <c:v>-0.8083549968246817</c:v>
                </c:pt>
                <c:pt idx="6">
                  <c:v>-0.55115113419864659</c:v>
                </c:pt>
                <c:pt idx="7">
                  <c:v>-0.66574074854051202</c:v>
                </c:pt>
                <c:pt idx="8">
                  <c:v>-1.6839691151108933</c:v>
                </c:pt>
                <c:pt idx="9">
                  <c:v>-2.480491488715491</c:v>
                </c:pt>
                <c:pt idx="10">
                  <c:v>-3.4850189231363009</c:v>
                </c:pt>
                <c:pt idx="11">
                  <c:v>-1.9536283706001745</c:v>
                </c:pt>
              </c:numCache>
            </c:numRef>
          </c:val>
          <c:smooth val="0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HDA'!$C$135:$N$135</c:f>
              <c:numCache>
                <c:formatCode>General</c:formatCode>
                <c:ptCount val="12"/>
                <c:pt idx="0">
                  <c:v>1.989585938496276</c:v>
                </c:pt>
                <c:pt idx="1">
                  <c:v>1.4058903792528892</c:v>
                </c:pt>
                <c:pt idx="2">
                  <c:v>0.98851667291218759</c:v>
                </c:pt>
                <c:pt idx="3">
                  <c:v>0.93830630222458444</c:v>
                </c:pt>
                <c:pt idx="4">
                  <c:v>1.9283920492207598</c:v>
                </c:pt>
                <c:pt idx="5">
                  <c:v>2.0366581610159042</c:v>
                </c:pt>
                <c:pt idx="6">
                  <c:v>1.3886305643290255</c:v>
                </c:pt>
                <c:pt idx="7">
                  <c:v>1.6773401957827436</c:v>
                </c:pt>
                <c:pt idx="8">
                  <c:v>4.2427763231024693</c:v>
                </c:pt>
                <c:pt idx="9">
                  <c:v>6.2496220765226083</c:v>
                </c:pt>
                <c:pt idx="10">
                  <c:v>8.7805385739946065</c:v>
                </c:pt>
                <c:pt idx="11">
                  <c:v>4.9221854014690996</c:v>
                </c:pt>
              </c:numCache>
            </c:numRef>
          </c:val>
          <c:smooth val="0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HDA'!$C$138:$N$138</c:f>
              <c:numCache>
                <c:formatCode>General</c:formatCode>
                <c:ptCount val="12"/>
                <c:pt idx="0">
                  <c:v>4077.0847512016294</c:v>
                </c:pt>
                <c:pt idx="1">
                  <c:v>2880.9684046345897</c:v>
                </c:pt>
                <c:pt idx="2">
                  <c:v>2025.680909508696</c:v>
                </c:pt>
                <c:pt idx="3">
                  <c:v>1922.7891807717463</c:v>
                </c:pt>
                <c:pt idx="4">
                  <c:v>3951.6854568034723</c:v>
                </c:pt>
                <c:pt idx="5">
                  <c:v>4173.5457468925197</c:v>
                </c:pt>
                <c:pt idx="6">
                  <c:v>2845.5993728812632</c:v>
                </c:pt>
                <c:pt idx="7">
                  <c:v>3437.2268131187234</c:v>
                </c:pt>
                <c:pt idx="8">
                  <c:v>8694.3510782722442</c:v>
                </c:pt>
                <c:pt idx="9">
                  <c:v>12806.8048612272</c:v>
                </c:pt>
                <c:pt idx="10">
                  <c:v>17993.191062874066</c:v>
                </c:pt>
                <c:pt idx="11">
                  <c:v>10086.604782744094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5180368"/>
        <c:axId val="-1345188528"/>
      </c:lineChart>
      <c:catAx>
        <c:axId val="-134518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88528"/>
        <c:crosses val="autoZero"/>
        <c:auto val="1"/>
        <c:lblAlgn val="ctr"/>
        <c:lblOffset val="100"/>
        <c:tickMarkSkip val="1"/>
        <c:noMultiLvlLbl val="0"/>
      </c:catAx>
      <c:valAx>
        <c:axId val="-134518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8036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RIONUEVO A GRACIAS A DIOS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RIONUEVO!$C$101:$N$101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xVal>
          <c:yVal>
            <c:numRef>
              <c:f>RIONUEVO!$C$111:$N$111</c:f>
              <c:numCache>
                <c:formatCode>General</c:formatCode>
                <c:ptCount val="12"/>
                <c:pt idx="0">
                  <c:v>0.88926360418884953</c:v>
                </c:pt>
                <c:pt idx="1">
                  <c:v>0.7833885155960566</c:v>
                </c:pt>
                <c:pt idx="2">
                  <c:v>0.80604491315500815</c:v>
                </c:pt>
                <c:pt idx="3">
                  <c:v>0.94851879780456905</c:v>
                </c:pt>
                <c:pt idx="4">
                  <c:v>1.255251564756529</c:v>
                </c:pt>
                <c:pt idx="5">
                  <c:v>1.3179923579967026</c:v>
                </c:pt>
                <c:pt idx="6">
                  <c:v>1.1354340776659195</c:v>
                </c:pt>
                <c:pt idx="7">
                  <c:v>1.0631078854584972</c:v>
                </c:pt>
                <c:pt idx="8">
                  <c:v>1.114520479919195</c:v>
                </c:pt>
                <c:pt idx="9">
                  <c:v>1.2988215600622051</c:v>
                </c:pt>
                <c:pt idx="10">
                  <c:v>1.5218999360272667</c:v>
                </c:pt>
                <c:pt idx="11">
                  <c:v>1.2495874653667911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74967200"/>
        <c:axId val="-1474961760"/>
      </c:scatterChart>
      <c:valAx>
        <c:axId val="-147496720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74961760"/>
        <c:crosses val="autoZero"/>
        <c:crossBetween val="midCat"/>
      </c:valAx>
      <c:valAx>
        <c:axId val="-147496176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74967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RIONUEVO A MAGANGUE ESPERANZA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RIONUEVO!$C$134:$O$134</c:f>
              <c:numCache>
                <c:formatCode>0.00</c:formatCode>
                <c:ptCount val="13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  <c:pt idx="12">
                  <c:v>4961.833333333333</c:v>
                </c:pt>
              </c:numCache>
            </c:numRef>
          </c:xVal>
          <c:yVal>
            <c:numRef>
              <c:f>RIONUEVO!$C$144:$N$144</c:f>
              <c:numCache>
                <c:formatCode>General</c:formatCode>
                <c:ptCount val="12"/>
                <c:pt idx="0">
                  <c:v>4057.0769798724959</c:v>
                </c:pt>
                <c:pt idx="1">
                  <c:v>3574.0442968205525</c:v>
                </c:pt>
                <c:pt idx="2">
                  <c:v>3677.40931541603</c:v>
                </c:pt>
                <c:pt idx="3">
                  <c:v>4327.4162592760522</c:v>
                </c:pt>
                <c:pt idx="4">
                  <c:v>5726.8195879532877</c:v>
                </c:pt>
                <c:pt idx="5">
                  <c:v>6013.0611779099954</c:v>
                </c:pt>
                <c:pt idx="6">
                  <c:v>5180.1776626887431</c:v>
                </c:pt>
                <c:pt idx="7">
                  <c:v>4850.2047187108719</c:v>
                </c:pt>
                <c:pt idx="8">
                  <c:v>5084.7637993698409</c:v>
                </c:pt>
                <c:pt idx="9">
                  <c:v>5925.5984698676675</c:v>
                </c:pt>
                <c:pt idx="10">
                  <c:v>6943.3463452692931</c:v>
                </c:pt>
                <c:pt idx="11">
                  <c:v>5700.9783333044188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74960128"/>
        <c:axId val="-1474963392"/>
      </c:scatterChart>
      <c:valAx>
        <c:axId val="-147496012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74963392"/>
        <c:crosses val="autoZero"/>
        <c:crossBetween val="midCat"/>
      </c:valAx>
      <c:valAx>
        <c:axId val="-147496339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749601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RIONUEVO A LA MINA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RIONUEVO!$C$167:$N$167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xVal>
          <c:yVal>
            <c:numRef>
              <c:f>RIONUEVO!$C$177:$N$177</c:f>
              <c:numCache>
                <c:formatCode>General</c:formatCode>
                <c:ptCount val="12"/>
                <c:pt idx="0">
                  <c:v>2.9339312051800288</c:v>
                </c:pt>
                <c:pt idx="1">
                  <c:v>2.5846194546367918</c:v>
                </c:pt>
                <c:pt idx="2">
                  <c:v>2.6593692942592129</c:v>
                </c:pt>
                <c:pt idx="3">
                  <c:v>3.1294307857309764</c:v>
                </c:pt>
                <c:pt idx="4">
                  <c:v>4.1414286144652932</c:v>
                </c:pt>
                <c:pt idx="5">
                  <c:v>4.3484281703427667</c:v>
                </c:pt>
                <c:pt idx="6">
                  <c:v>3.7461169626159507</c:v>
                </c:pt>
                <c:pt idx="7">
                  <c:v>3.5074924745905296</c:v>
                </c:pt>
                <c:pt idx="8">
                  <c:v>3.6771171106567926</c:v>
                </c:pt>
                <c:pt idx="9">
                  <c:v>4.2851783060468724</c:v>
                </c:pt>
                <c:pt idx="10">
                  <c:v>5.0211767269445566</c:v>
                </c:pt>
                <c:pt idx="11">
                  <c:v>4.1227411545596881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74958496"/>
        <c:axId val="-1474957952"/>
      </c:scatterChart>
      <c:valAx>
        <c:axId val="-147495849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74957952"/>
        <c:crosses val="autoZero"/>
        <c:crossBetween val="midCat"/>
      </c:valAx>
      <c:valAx>
        <c:axId val="-147495795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74958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RIONUEVO A LAS FLORES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RIONUEVO!$C$200:$N$200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xVal>
          <c:yVal>
            <c:numRef>
              <c:f>RIONUEVO!$C$210:$N$210</c:f>
              <c:numCache>
                <c:formatCode>General</c:formatCode>
                <c:ptCount val="12"/>
                <c:pt idx="0">
                  <c:v>0.70619914173850362</c:v>
                </c:pt>
                <c:pt idx="1">
                  <c:v>0.62211957709251808</c:v>
                </c:pt>
                <c:pt idx="2">
                  <c:v>0.64011191191388128</c:v>
                </c:pt>
                <c:pt idx="3">
                  <c:v>0.7532560174251457</c:v>
                </c:pt>
                <c:pt idx="4">
                  <c:v>0.99684455039129294</c:v>
                </c:pt>
                <c:pt idx="5">
                  <c:v>1.0466694775889138</c:v>
                </c:pt>
                <c:pt idx="6">
                  <c:v>0.90169277970139161</c:v>
                </c:pt>
                <c:pt idx="7">
                  <c:v>0.84425571084857853</c:v>
                </c:pt>
                <c:pt idx="8">
                  <c:v>0.88508447063551798</c:v>
                </c:pt>
                <c:pt idx="9">
                  <c:v>1.0314451942785297</c:v>
                </c:pt>
                <c:pt idx="10">
                  <c:v>1.2086004909811823</c:v>
                </c:pt>
                <c:pt idx="11">
                  <c:v>0.99234646668595206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74955232"/>
        <c:axId val="-1474953056"/>
      </c:scatterChart>
      <c:valAx>
        <c:axId val="-147495523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74953056"/>
        <c:crosses val="autoZero"/>
        <c:crossBetween val="midCat"/>
      </c:valAx>
      <c:valAx>
        <c:axId val="-147495305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74955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RIONUEVO A PTE SALGUERO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RIONUEVO!$C$233:$N$233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xVal>
          <c:yVal>
            <c:numRef>
              <c:f>RIONUEVO!$C$243:$N$243</c:f>
              <c:numCache>
                <c:formatCode>General</c:formatCode>
                <c:ptCount val="12"/>
                <c:pt idx="0">
                  <c:v>3.4650124023151507</c:v>
                </c:pt>
                <c:pt idx="1">
                  <c:v>3.0524705043423035</c:v>
                </c:pt>
                <c:pt idx="2">
                  <c:v>3.140751075101925</c:v>
                </c:pt>
                <c:pt idx="3">
                  <c:v>3.6959000489172382</c:v>
                </c:pt>
                <c:pt idx="4">
                  <c:v>4.8910831607398091</c:v>
                </c:pt>
                <c:pt idx="5">
                  <c:v>5.1355524336126077</c:v>
                </c:pt>
                <c:pt idx="6">
                  <c:v>4.4242147576841173</c:v>
                </c:pt>
                <c:pt idx="7">
                  <c:v>4.1423960125668637</c:v>
                </c:pt>
                <c:pt idx="8">
                  <c:v>4.3427250000598514</c:v>
                </c:pt>
                <c:pt idx="9">
                  <c:v>5.0608534891236969</c:v>
                </c:pt>
                <c:pt idx="10">
                  <c:v>5.9300775704492024</c:v>
                </c:pt>
                <c:pt idx="11">
                  <c:v>4.8690130180499036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74956864"/>
        <c:axId val="-1474956320"/>
      </c:scatterChart>
      <c:valAx>
        <c:axId val="-147495686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74956320"/>
        <c:crosses val="autoZero"/>
        <c:crossBetween val="midCat"/>
      </c:valAx>
      <c:valAx>
        <c:axId val="-147495632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749568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RIONUEVO A CANTACLARO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RIONUEVO!$C$266:$N$266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xVal>
          <c:yVal>
            <c:numRef>
              <c:f>RIONUEVO!$C$276:$N$276</c:f>
              <c:numCache>
                <c:formatCode>General</c:formatCode>
                <c:ptCount val="12"/>
                <c:pt idx="0">
                  <c:v>0.35287536986035584</c:v>
                </c:pt>
                <c:pt idx="1">
                  <c:v>0.31086228074910327</c:v>
                </c:pt>
                <c:pt idx="2">
                  <c:v>0.31985273603216968</c:v>
                </c:pt>
                <c:pt idx="3">
                  <c:v>0.37638886829299101</c:v>
                </c:pt>
                <c:pt idx="4">
                  <c:v>0.49810580135604371</c:v>
                </c:pt>
                <c:pt idx="5">
                  <c:v>0.5230024467553045</c:v>
                </c:pt>
                <c:pt idx="6">
                  <c:v>0.45056012437828874</c:v>
                </c:pt>
                <c:pt idx="7">
                  <c:v>0.42185982482080758</c:v>
                </c:pt>
                <c:pt idx="8">
                  <c:v>0.44226124257853516</c:v>
                </c:pt>
                <c:pt idx="9">
                  <c:v>0.51539513843886364</c:v>
                </c:pt>
                <c:pt idx="10">
                  <c:v>0.60391654430290198</c:v>
                </c:pt>
                <c:pt idx="11">
                  <c:v>0.49585818753527711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74968288"/>
        <c:axId val="-1474966112"/>
      </c:scatterChart>
      <c:valAx>
        <c:axId val="-147496828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74966112"/>
        <c:crosses val="autoZero"/>
        <c:crossBetween val="midCat"/>
      </c:valAx>
      <c:valAx>
        <c:axId val="-147496611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74968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RIONUEVO A PTE CANOAS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RIONUEVO!$C$299:$N$299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xVal>
          <c:yVal>
            <c:numRef>
              <c:f>RIONUEVO!$C$309:$N$309</c:f>
              <c:numCache>
                <c:formatCode>General</c:formatCode>
                <c:ptCount val="12"/>
                <c:pt idx="0">
                  <c:v>11.453259162288791</c:v>
                </c:pt>
                <c:pt idx="1">
                  <c:v>10.089642319350929</c:v>
                </c:pt>
                <c:pt idx="2">
                  <c:v>10.381445100555741</c:v>
                </c:pt>
                <c:pt idx="3">
                  <c:v>12.216435666978295</c:v>
                </c:pt>
                <c:pt idx="4">
                  <c:v>16.166996397135723</c:v>
                </c:pt>
                <c:pt idx="5">
                  <c:v>16.975065637395197</c:v>
                </c:pt>
                <c:pt idx="6">
                  <c:v>14.623808611917978</c:v>
                </c:pt>
                <c:pt idx="7">
                  <c:v>13.692284348841085</c:v>
                </c:pt>
                <c:pt idx="8">
                  <c:v>14.354452198498153</c:v>
                </c:pt>
                <c:pt idx="9">
                  <c:v>16.728155591760359</c:v>
                </c:pt>
                <c:pt idx="10">
                  <c:v>19.601290668238487</c:v>
                </c:pt>
                <c:pt idx="11">
                  <c:v>16.094045701834521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74964480"/>
        <c:axId val="-1474950880"/>
      </c:scatterChart>
      <c:valAx>
        <c:axId val="-147496448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74950880"/>
        <c:crosses val="autoZero"/>
        <c:crossBetween val="midCat"/>
      </c:valAx>
      <c:valAx>
        <c:axId val="-1474950880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74964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RIONUEVO A CALAMAR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RIONUEVO!$C$332:$N$332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xVal>
          <c:yVal>
            <c:numRef>
              <c:f>RIONUEVO!$C$342:$N$342</c:f>
              <c:numCache>
                <c:formatCode>General</c:formatCode>
                <c:ptCount val="12"/>
                <c:pt idx="0">
                  <c:v>5150.0498773013296</c:v>
                </c:pt>
                <c:pt idx="1">
                  <c:v>4536.8886229239542</c:v>
                </c:pt>
                <c:pt idx="2">
                  <c:v>4668.1000847660262</c:v>
                </c:pt>
                <c:pt idx="3">
                  <c:v>5493.2183159652104</c:v>
                </c:pt>
                <c:pt idx="4">
                  <c:v>7269.6196455194167</c:v>
                </c:pt>
                <c:pt idx="5">
                  <c:v>7632.9744629282322</c:v>
                </c:pt>
                <c:pt idx="6">
                  <c:v>6575.7128761623053</c:v>
                </c:pt>
                <c:pt idx="7">
                  <c:v>6156.8455172049207</c:v>
                </c:pt>
                <c:pt idx="8">
                  <c:v>6454.5946036926998</c:v>
                </c:pt>
                <c:pt idx="9">
                  <c:v>7521.9493798310941</c:v>
                </c:pt>
                <c:pt idx="10">
                  <c:v>8813.8776195068804</c:v>
                </c:pt>
                <c:pt idx="11">
                  <c:v>7236.816780058899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74950336"/>
        <c:axId val="-1474949792"/>
      </c:scatterChart>
      <c:valAx>
        <c:axId val="-147495033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74949792"/>
        <c:crosses val="autoZero"/>
        <c:crossBetween val="midCat"/>
      </c:valAx>
      <c:valAx>
        <c:axId val="-147494979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74950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RIONUEVO A PTO RICO HDA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RIONUEVO!$C$365:$N$365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xVal>
          <c:yVal>
            <c:numRef>
              <c:f>RIONUEVO!$C$375:$N$375</c:f>
              <c:numCache>
                <c:formatCode>General</c:formatCode>
                <c:ptCount val="12"/>
                <c:pt idx="0">
                  <c:v>11.943335656895476</c:v>
                </c:pt>
                <c:pt idx="1">
                  <c:v>10.521370657078915</c:v>
                </c:pt>
                <c:pt idx="2">
                  <c:v>10.825659463624023</c:v>
                </c:pt>
                <c:pt idx="3">
                  <c:v>12.739167920167297</c:v>
                </c:pt>
                <c:pt idx="4">
                  <c:v>16.858770224162601</c:v>
                </c:pt>
                <c:pt idx="5">
                  <c:v>17.701416149979821</c:v>
                </c:pt>
                <c:pt idx="6">
                  <c:v>15.249550574164434</c:v>
                </c:pt>
                <c:pt idx="7">
                  <c:v>14.27816707634736</c:v>
                </c:pt>
                <c:pt idx="8">
                  <c:v>14.968668598892028</c:v>
                </c:pt>
                <c:pt idx="9">
                  <c:v>17.443941005980115</c:v>
                </c:pt>
                <c:pt idx="10">
                  <c:v>20.440015408885792</c:v>
                </c:pt>
                <c:pt idx="11">
                  <c:v>16.782698022526322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74948704"/>
        <c:axId val="-1474961216"/>
      </c:scatterChart>
      <c:valAx>
        <c:axId val="-147494870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74961216"/>
        <c:crosses val="autoZero"/>
        <c:crossBetween val="midCat"/>
      </c:valAx>
      <c:valAx>
        <c:axId val="-14749612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749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RIONUEVO A FUNDACIÓN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RIONUEVO!$C$398:$N$398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xVal>
          <c:yVal>
            <c:numRef>
              <c:f>RIONUEVO!$C$408:$N$408</c:f>
              <c:numCache>
                <c:formatCode>General</c:formatCode>
                <c:ptCount val="12"/>
                <c:pt idx="0">
                  <c:v>11.178486834705444</c:v>
                </c:pt>
                <c:pt idx="1">
                  <c:v>9.8475841885352224</c:v>
                </c:pt>
                <c:pt idx="2">
                  <c:v>10.132386400884405</c:v>
                </c:pt>
                <c:pt idx="3">
                  <c:v>11.923354159311</c:v>
                </c:pt>
                <c:pt idx="4">
                  <c:v>15.779137957269175</c:v>
                </c:pt>
                <c:pt idx="5">
                  <c:v>16.567821006851528</c:v>
                </c:pt>
                <c:pt idx="6">
                  <c:v>14.272972411191763</c:v>
                </c:pt>
                <c:pt idx="7">
                  <c:v>13.363796117923215</c:v>
                </c:pt>
                <c:pt idx="8">
                  <c:v>14.010078061330978</c:v>
                </c:pt>
                <c:pt idx="9">
                  <c:v>16.326834519479142</c:v>
                </c:pt>
                <c:pt idx="10">
                  <c:v>19.131040917994177</c:v>
                </c:pt>
                <c:pt idx="11">
                  <c:v>15.707937404181878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74963936"/>
        <c:axId val="-1474943808"/>
      </c:scatterChart>
      <c:valAx>
        <c:axId val="-147496393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74943808"/>
        <c:crosses val="autoZero"/>
        <c:crossBetween val="midCat"/>
      </c:valAx>
      <c:valAx>
        <c:axId val="-1474943808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74963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MAGANGUE ESPERANZA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HDA'!$C$130:$N$130</c:f>
              <c:numCache>
                <c:formatCode>0.00</c:formatCode>
                <c:ptCount val="12"/>
                <c:pt idx="0">
                  <c:v>4066</c:v>
                </c:pt>
                <c:pt idx="1">
                  <c:v>3298</c:v>
                </c:pt>
                <c:pt idx="2">
                  <c:v>3009</c:v>
                </c:pt>
                <c:pt idx="3">
                  <c:v>3377</c:v>
                </c:pt>
                <c:pt idx="4">
                  <c:v>4706</c:v>
                </c:pt>
                <c:pt idx="5">
                  <c:v>5722</c:v>
                </c:pt>
                <c:pt idx="6">
                  <c:v>5418</c:v>
                </c:pt>
                <c:pt idx="7">
                  <c:v>5226</c:v>
                </c:pt>
                <c:pt idx="8">
                  <c:v>5415</c:v>
                </c:pt>
                <c:pt idx="9">
                  <c:v>6038</c:v>
                </c:pt>
                <c:pt idx="10">
                  <c:v>6946</c:v>
                </c:pt>
                <c:pt idx="11">
                  <c:v>6321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HDA'!$C$131:$N$131</c:f>
              <c:numCache>
                <c:formatCode>General</c:formatCode>
                <c:ptCount val="12"/>
                <c:pt idx="0">
                  <c:v>736.24853647058819</c:v>
                </c:pt>
                <c:pt idx="1">
                  <c:v>520.25133176470592</c:v>
                </c:pt>
                <c:pt idx="2">
                  <c:v>365.80171764705881</c:v>
                </c:pt>
                <c:pt idx="3">
                  <c:v>347.22131294117645</c:v>
                </c:pt>
                <c:pt idx="4">
                  <c:v>713.60366823529421</c:v>
                </c:pt>
                <c:pt idx="5">
                  <c:v>753.66766588235294</c:v>
                </c:pt>
                <c:pt idx="6">
                  <c:v>513.86431764705878</c:v>
                </c:pt>
                <c:pt idx="7">
                  <c:v>620.70164470588236</c:v>
                </c:pt>
                <c:pt idx="8">
                  <c:v>1570.0441976470588</c:v>
                </c:pt>
                <c:pt idx="9">
                  <c:v>2312.679748235294</c:v>
                </c:pt>
                <c:pt idx="10">
                  <c:v>3249.2482729411763</c:v>
                </c:pt>
                <c:pt idx="11">
                  <c:v>1821.4602988235295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HDA'!$C$133:$N$133</c:f>
              <c:numCache>
                <c:formatCode>General</c:formatCode>
                <c:ptCount val="12"/>
                <c:pt idx="0">
                  <c:v>-0.78967190752981231</c:v>
                </c:pt>
                <c:pt idx="1">
                  <c:v>-0.55800160027343204</c:v>
                </c:pt>
                <c:pt idx="2">
                  <c:v>-0.39234487519225691</c:v>
                </c:pt>
                <c:pt idx="3">
                  <c:v>-0.37241624661106287</c:v>
                </c:pt>
                <c:pt idx="4">
                  <c:v>-0.76538389144648211</c:v>
                </c:pt>
                <c:pt idx="5">
                  <c:v>-0.8083549968246817</c:v>
                </c:pt>
                <c:pt idx="6">
                  <c:v>-0.55115113419864659</c:v>
                </c:pt>
                <c:pt idx="7">
                  <c:v>-0.66574074854051202</c:v>
                </c:pt>
                <c:pt idx="8">
                  <c:v>-1.6839691151108933</c:v>
                </c:pt>
                <c:pt idx="9">
                  <c:v>-2.480491488715491</c:v>
                </c:pt>
                <c:pt idx="10">
                  <c:v>-3.4850189231363009</c:v>
                </c:pt>
                <c:pt idx="11">
                  <c:v>-1.9536283706001745</c:v>
                </c:pt>
              </c:numCache>
            </c:numRef>
          </c:val>
          <c:smooth val="0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HDA'!$C$135:$N$135</c:f>
              <c:numCache>
                <c:formatCode>General</c:formatCode>
                <c:ptCount val="12"/>
                <c:pt idx="0">
                  <c:v>1.989585938496276</c:v>
                </c:pt>
                <c:pt idx="1">
                  <c:v>1.4058903792528892</c:v>
                </c:pt>
                <c:pt idx="2">
                  <c:v>0.98851667291218759</c:v>
                </c:pt>
                <c:pt idx="3">
                  <c:v>0.93830630222458444</c:v>
                </c:pt>
                <c:pt idx="4">
                  <c:v>1.9283920492207598</c:v>
                </c:pt>
                <c:pt idx="5">
                  <c:v>2.0366581610159042</c:v>
                </c:pt>
                <c:pt idx="6">
                  <c:v>1.3886305643290255</c:v>
                </c:pt>
                <c:pt idx="7">
                  <c:v>1.6773401957827436</c:v>
                </c:pt>
                <c:pt idx="8">
                  <c:v>4.2427763231024693</c:v>
                </c:pt>
                <c:pt idx="9">
                  <c:v>6.2496220765226083</c:v>
                </c:pt>
                <c:pt idx="10">
                  <c:v>8.7805385739946065</c:v>
                </c:pt>
                <c:pt idx="11">
                  <c:v>4.9221854014690996</c:v>
                </c:pt>
              </c:numCache>
            </c:numRef>
          </c:val>
          <c:smooth val="0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HDA'!$C$140:$N$140</c:f>
              <c:numCache>
                <c:formatCode>General</c:formatCode>
                <c:ptCount val="12"/>
                <c:pt idx="0">
                  <c:v>2629.090177941458</c:v>
                </c:pt>
                <c:pt idx="1">
                  <c:v>1857.7798102803993</c:v>
                </c:pt>
                <c:pt idx="2">
                  <c:v>1306.2514291034058</c:v>
                </c:pt>
                <c:pt idx="3">
                  <c:v>1239.9021501648201</c:v>
                </c:pt>
                <c:pt idx="4">
                  <c:v>2548.2269942350567</c:v>
                </c:pt>
                <c:pt idx="5">
                  <c:v>2691.2926269463819</c:v>
                </c:pt>
                <c:pt idx="6">
                  <c:v>1834.9722456452605</c:v>
                </c:pt>
                <c:pt idx="7">
                  <c:v>2216.4805995421279</c:v>
                </c:pt>
                <c:pt idx="8">
                  <c:v>5606.5140703104908</c:v>
                </c:pt>
                <c:pt idx="9">
                  <c:v>8258.4118128870869</c:v>
                </c:pt>
                <c:pt idx="10">
                  <c:v>11602.830154385172</c:v>
                </c:pt>
                <c:pt idx="11">
                  <c:v>6504.3027509482281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5183632"/>
        <c:axId val="-1345187984"/>
      </c:lineChart>
      <c:catAx>
        <c:axId val="-1345183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87984"/>
        <c:crosses val="autoZero"/>
        <c:auto val="1"/>
        <c:lblAlgn val="ctr"/>
        <c:lblOffset val="100"/>
        <c:tickMarkSkip val="1"/>
        <c:noMultiLvlLbl val="0"/>
      </c:catAx>
      <c:valAx>
        <c:axId val="-134518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8363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RIONUEVO A GANADERIA CARIBE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RIONUEVO!$C$431:$N$431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xVal>
          <c:yVal>
            <c:numRef>
              <c:f>RIONUEVO!$C$441:$N$441</c:f>
              <c:numCache>
                <c:formatCode>General</c:formatCode>
                <c:ptCount val="12"/>
                <c:pt idx="0">
                  <c:v>7.0759574004095382</c:v>
                </c:pt>
                <c:pt idx="1">
                  <c:v>6.2334989740011517</c:v>
                </c:pt>
                <c:pt idx="2">
                  <c:v>6.4137781434383374</c:v>
                </c:pt>
                <c:pt idx="3">
                  <c:v>7.5474567666298702</c:v>
                </c:pt>
                <c:pt idx="4">
                  <c:v>9.9881593682409999</c:v>
                </c:pt>
                <c:pt idx="5">
                  <c:v>10.487393991297822</c:v>
                </c:pt>
                <c:pt idx="6">
                  <c:v>9.0347599144866528</c:v>
                </c:pt>
                <c:pt idx="7">
                  <c:v>8.4592533351294819</c:v>
                </c:pt>
                <c:pt idx="8">
                  <c:v>8.8683483734677111</c:v>
                </c:pt>
                <c:pt idx="9">
                  <c:v>10.334850078697126</c:v>
                </c:pt>
                <c:pt idx="10">
                  <c:v>12.109906516232492</c:v>
                </c:pt>
                <c:pt idx="11">
                  <c:v>9.9430895758817037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74937280"/>
        <c:axId val="-1474942176"/>
      </c:scatterChart>
      <c:valAx>
        <c:axId val="-147493728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474942176"/>
        <c:crosses val="autoZero"/>
        <c:crossBetween val="midCat"/>
      </c:valAx>
      <c:valAx>
        <c:axId val="-147494217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4749372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MAGANGUE-ESPERANZA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MAGANGUE-ESPERANZA</c:v>
          </c:tx>
          <c:dLbls>
            <c:delete val="1"/>
          </c:dLbls>
          <c:cat>
            <c:strRef>
              <c:f>'MAGANGUE ESPERANZA'!$B$57:$M$57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ESPERANZA'!$B$61:$M$61</c:f>
              <c:numCache>
                <c:formatCode>General</c:formatCode>
                <c:ptCount val="12"/>
                <c:pt idx="0">
                  <c:v>1.6476814536554134E-2</c:v>
                </c:pt>
                <c:pt idx="1">
                  <c:v>1.3364617398316658E-2</c:v>
                </c:pt>
                <c:pt idx="2">
                  <c:v>1.2193491131453857E-2</c:v>
                </c:pt>
                <c:pt idx="3">
                  <c:v>1.3684752260192648E-2</c:v>
                </c:pt>
                <c:pt idx="4">
                  <c:v>1.907031215175203E-2</c:v>
                </c:pt>
                <c:pt idx="5">
                  <c:v>2.318748961587869E-2</c:v>
                </c:pt>
                <c:pt idx="6">
                  <c:v>2.195557824865969E-2</c:v>
                </c:pt>
                <c:pt idx="7">
                  <c:v>2.1177528964100321E-2</c:v>
                </c:pt>
                <c:pt idx="8">
                  <c:v>2.1943421228588448E-2</c:v>
                </c:pt>
                <c:pt idx="9">
                  <c:v>2.4468029063382649E-2</c:v>
                </c:pt>
                <c:pt idx="10">
                  <c:v>2.8147553804944665E-2</c:v>
                </c:pt>
                <c:pt idx="11">
                  <c:v>2.5614841290102969E-2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4941088"/>
        <c:axId val="-1474944896"/>
      </c:lineChart>
      <c:catAx>
        <c:axId val="-147494108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474944896"/>
        <c:crossesAt val="0"/>
        <c:auto val="0"/>
        <c:lblAlgn val="ctr"/>
        <c:lblOffset val="100"/>
        <c:noMultiLvlLbl val="0"/>
      </c:catAx>
      <c:valAx>
        <c:axId val="-147494489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ESPECIFICO (m3/s/Km2)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474941088"/>
        <c:crossesAt val="0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ESPERANZA'!$C$102:$N$102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ESPERANZA'!$C$103:$N$103</c:f>
              <c:numCache>
                <c:formatCode>General</c:formatCode>
                <c:ptCount val="12"/>
                <c:pt idx="0">
                  <c:v>7.0026461780355067</c:v>
                </c:pt>
                <c:pt idx="1">
                  <c:v>5.6799623942845798</c:v>
                </c:pt>
                <c:pt idx="2">
                  <c:v>5.1822337308678899</c:v>
                </c:pt>
                <c:pt idx="3">
                  <c:v>5.8160197105818758</c:v>
                </c:pt>
                <c:pt idx="4">
                  <c:v>8.1048826644946121</c:v>
                </c:pt>
                <c:pt idx="5">
                  <c:v>9.8546830867484427</c:v>
                </c:pt>
                <c:pt idx="6">
                  <c:v>9.3311207556803684</c:v>
                </c:pt>
                <c:pt idx="7">
                  <c:v>9.0004498097426353</c:v>
                </c:pt>
                <c:pt idx="8">
                  <c:v>9.3259540221500909</c:v>
                </c:pt>
                <c:pt idx="9">
                  <c:v>10.398912351937627</c:v>
                </c:pt>
                <c:pt idx="10">
                  <c:v>11.962710367101483</c:v>
                </c:pt>
                <c:pt idx="11">
                  <c:v>10.886307548293763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ESPERANZA'!$C$105:$N$105</c:f>
              <c:numCache>
                <c:formatCode>General</c:formatCode>
                <c:ptCount val="12"/>
                <c:pt idx="0">
                  <c:v>7.0026531016210427</c:v>
                </c:pt>
                <c:pt idx="1">
                  <c:v>5.6799680101195769</c:v>
                </c:pt>
                <c:pt idx="2">
                  <c:v>5.1822388545936349</c:v>
                </c:pt>
                <c:pt idx="3">
                  <c:v>5.8160254609380866</c:v>
                </c:pt>
                <c:pt idx="4">
                  <c:v>8.1048906778722642</c:v>
                </c:pt>
                <c:pt idx="5">
                  <c:v>9.8546928301710786</c:v>
                </c:pt>
                <c:pt idx="6">
                  <c:v>9.331129981451749</c:v>
                </c:pt>
                <c:pt idx="7">
                  <c:v>9.0004587085763816</c:v>
                </c:pt>
                <c:pt idx="8">
                  <c:v>9.3259632428130708</c:v>
                </c:pt>
                <c:pt idx="9">
                  <c:v>10.398922633445119</c:v>
                </c:pt>
                <c:pt idx="10">
                  <c:v>11.962722194751541</c:v>
                </c:pt>
                <c:pt idx="11">
                  <c:v>10.886318311693707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ESPERANZA'!$C$107:$N$107</c:f>
              <c:numCache>
                <c:formatCode>General</c:formatCode>
                <c:ptCount val="12"/>
                <c:pt idx="0">
                  <c:v>7.0026392544705063</c:v>
                </c:pt>
                <c:pt idx="1">
                  <c:v>5.6799567784662397</c:v>
                </c:pt>
                <c:pt idx="2">
                  <c:v>5.1822286071573425</c:v>
                </c:pt>
                <c:pt idx="3">
                  <c:v>5.8160139602427199</c:v>
                </c:pt>
                <c:pt idx="4">
                  <c:v>8.1048746511407295</c:v>
                </c:pt>
                <c:pt idx="5">
                  <c:v>9.8546733433547065</c:v>
                </c:pt>
                <c:pt idx="6">
                  <c:v>9.3311115299363507</c:v>
                </c:pt>
                <c:pt idx="7">
                  <c:v>9.0004409109352839</c:v>
                </c:pt>
                <c:pt idx="8">
                  <c:v>9.3259448015144599</c:v>
                </c:pt>
                <c:pt idx="9">
                  <c:v>10.398902070460629</c:v>
                </c:pt>
                <c:pt idx="10">
                  <c:v>11.962698539486507</c:v>
                </c:pt>
                <c:pt idx="11">
                  <c:v>10.886296784925744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ESPERANZA'!$C$110:$N$110</c:f>
              <c:numCache>
                <c:formatCode>General</c:formatCode>
                <c:ptCount val="12"/>
                <c:pt idx="0">
                  <c:v>1.2645525699411759</c:v>
                </c:pt>
                <c:pt idx="1">
                  <c:v>1.025699551319724</c:v>
                </c:pt>
                <c:pt idx="2">
                  <c:v>0.93581866280201631</c:v>
                </c:pt>
                <c:pt idx="3">
                  <c:v>1.0502690675581285</c:v>
                </c:pt>
                <c:pt idx="4">
                  <c:v>1.4635967521257189</c:v>
                </c:pt>
                <c:pt idx="5">
                  <c:v>1.7795793913436813</c:v>
                </c:pt>
                <c:pt idx="6">
                  <c:v>1.6850334048060234</c:v>
                </c:pt>
                <c:pt idx="7">
                  <c:v>1.6253201501506604</c:v>
                </c:pt>
                <c:pt idx="8">
                  <c:v>1.6841003852020333</c:v>
                </c:pt>
                <c:pt idx="9">
                  <c:v>1.8778574562972994</c:v>
                </c:pt>
                <c:pt idx="10">
                  <c:v>2.16025138977162</c:v>
                </c:pt>
                <c:pt idx="11">
                  <c:v>1.9658723056070271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4943264"/>
        <c:axId val="-1474937824"/>
      </c:lineChart>
      <c:catAx>
        <c:axId val="-1474943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74937824"/>
        <c:crosses val="autoZero"/>
        <c:auto val="1"/>
        <c:lblAlgn val="ctr"/>
        <c:lblOffset val="100"/>
        <c:tickMarkSkip val="1"/>
        <c:noMultiLvlLbl val="0"/>
      </c:catAx>
      <c:valAx>
        <c:axId val="-14749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7494326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GRACIAS A DIOS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ESPERANZA'!$C$102:$N$102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ESPERANZA'!$C$103:$N$103</c:f>
              <c:numCache>
                <c:formatCode>General</c:formatCode>
                <c:ptCount val="12"/>
                <c:pt idx="0">
                  <c:v>7.0026461780355067</c:v>
                </c:pt>
                <c:pt idx="1">
                  <c:v>5.6799623942845798</c:v>
                </c:pt>
                <c:pt idx="2">
                  <c:v>5.1822337308678899</c:v>
                </c:pt>
                <c:pt idx="3">
                  <c:v>5.8160197105818758</c:v>
                </c:pt>
                <c:pt idx="4">
                  <c:v>8.1048826644946121</c:v>
                </c:pt>
                <c:pt idx="5">
                  <c:v>9.8546830867484427</c:v>
                </c:pt>
                <c:pt idx="6">
                  <c:v>9.3311207556803684</c:v>
                </c:pt>
                <c:pt idx="7">
                  <c:v>9.0004498097426353</c:v>
                </c:pt>
                <c:pt idx="8">
                  <c:v>9.3259540221500909</c:v>
                </c:pt>
                <c:pt idx="9">
                  <c:v>10.398912351937627</c:v>
                </c:pt>
                <c:pt idx="10">
                  <c:v>11.962710367101483</c:v>
                </c:pt>
                <c:pt idx="11">
                  <c:v>10.886307548293763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ESPERANZA'!$C$105:$N$105</c:f>
              <c:numCache>
                <c:formatCode>General</c:formatCode>
                <c:ptCount val="12"/>
                <c:pt idx="0">
                  <c:v>7.0026531016210427</c:v>
                </c:pt>
                <c:pt idx="1">
                  <c:v>5.6799680101195769</c:v>
                </c:pt>
                <c:pt idx="2">
                  <c:v>5.1822388545936349</c:v>
                </c:pt>
                <c:pt idx="3">
                  <c:v>5.8160254609380866</c:v>
                </c:pt>
                <c:pt idx="4">
                  <c:v>8.1048906778722642</c:v>
                </c:pt>
                <c:pt idx="5">
                  <c:v>9.8546928301710786</c:v>
                </c:pt>
                <c:pt idx="6">
                  <c:v>9.331129981451749</c:v>
                </c:pt>
                <c:pt idx="7">
                  <c:v>9.0004587085763816</c:v>
                </c:pt>
                <c:pt idx="8">
                  <c:v>9.3259632428130708</c:v>
                </c:pt>
                <c:pt idx="9">
                  <c:v>10.398922633445119</c:v>
                </c:pt>
                <c:pt idx="10">
                  <c:v>11.962722194751541</c:v>
                </c:pt>
                <c:pt idx="11">
                  <c:v>10.886318311693707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ESPERANZA'!$C$107:$N$107</c:f>
              <c:numCache>
                <c:formatCode>General</c:formatCode>
                <c:ptCount val="12"/>
                <c:pt idx="0">
                  <c:v>7.0026392544705063</c:v>
                </c:pt>
                <c:pt idx="1">
                  <c:v>5.6799567784662397</c:v>
                </c:pt>
                <c:pt idx="2">
                  <c:v>5.1822286071573425</c:v>
                </c:pt>
                <c:pt idx="3">
                  <c:v>5.8160139602427199</c:v>
                </c:pt>
                <c:pt idx="4">
                  <c:v>8.1048746511407295</c:v>
                </c:pt>
                <c:pt idx="5">
                  <c:v>9.8546733433547065</c:v>
                </c:pt>
                <c:pt idx="6">
                  <c:v>9.3311115299363507</c:v>
                </c:pt>
                <c:pt idx="7">
                  <c:v>9.0004409109352839</c:v>
                </c:pt>
                <c:pt idx="8">
                  <c:v>9.3259448015144599</c:v>
                </c:pt>
                <c:pt idx="9">
                  <c:v>10.398902070460629</c:v>
                </c:pt>
                <c:pt idx="10">
                  <c:v>11.962698539486507</c:v>
                </c:pt>
                <c:pt idx="11">
                  <c:v>10.886296784925744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ESPERANZA'!$C$110:$N$110</c:f>
              <c:numCache>
                <c:formatCode>General</c:formatCode>
                <c:ptCount val="12"/>
                <c:pt idx="0">
                  <c:v>1.2645525699411759</c:v>
                </c:pt>
                <c:pt idx="1">
                  <c:v>1.025699551319724</c:v>
                </c:pt>
                <c:pt idx="2">
                  <c:v>0.93581866280201631</c:v>
                </c:pt>
                <c:pt idx="3">
                  <c:v>1.0502690675581285</c:v>
                </c:pt>
                <c:pt idx="4">
                  <c:v>1.4635967521257189</c:v>
                </c:pt>
                <c:pt idx="5">
                  <c:v>1.7795793913436813</c:v>
                </c:pt>
                <c:pt idx="6">
                  <c:v>1.6850334048060234</c:v>
                </c:pt>
                <c:pt idx="7">
                  <c:v>1.6253201501506604</c:v>
                </c:pt>
                <c:pt idx="8">
                  <c:v>1.6841003852020333</c:v>
                </c:pt>
                <c:pt idx="9">
                  <c:v>1.8778574562972994</c:v>
                </c:pt>
                <c:pt idx="10">
                  <c:v>2.16025138977162</c:v>
                </c:pt>
                <c:pt idx="11">
                  <c:v>1.9658723056070271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4940000"/>
        <c:axId val="-1474939456"/>
      </c:lineChart>
      <c:catAx>
        <c:axId val="-1474940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74939456"/>
        <c:crosses val="autoZero"/>
        <c:auto val="1"/>
        <c:lblAlgn val="ctr"/>
        <c:lblOffset val="100"/>
        <c:tickMarkSkip val="1"/>
        <c:noMultiLvlLbl val="0"/>
      </c:catAx>
      <c:valAx>
        <c:axId val="-147493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7494000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ESPERANZA'!$C$135:$N$135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ESPERANZA'!$C$136:$N$136</c:f>
              <c:numCache>
                <c:formatCode>General</c:formatCode>
                <c:ptCount val="12"/>
                <c:pt idx="0">
                  <c:v>2694.6512029371361</c:v>
                </c:pt>
                <c:pt idx="1">
                  <c:v>2185.676258555503</c:v>
                </c:pt>
                <c:pt idx="2">
                  <c:v>1994.1479266202271</c:v>
                </c:pt>
                <c:pt idx="3">
                  <c:v>2238.0317541364261</c:v>
                </c:pt>
                <c:pt idx="4">
                  <c:v>3118.7969899218306</c:v>
                </c:pt>
                <c:pt idx="5">
                  <c:v>3792.1284267600327</c:v>
                </c:pt>
                <c:pt idx="6">
                  <c:v>3590.6591779423029</c:v>
                </c:pt>
                <c:pt idx="7">
                  <c:v>3463.4154418468947</c:v>
                </c:pt>
                <c:pt idx="8">
                  <c:v>3588.6709945658122</c:v>
                </c:pt>
                <c:pt idx="9">
                  <c:v>4001.5504090837258</c:v>
                </c:pt>
                <c:pt idx="10">
                  <c:v>4603.3072443682604</c:v>
                </c:pt>
                <c:pt idx="11">
                  <c:v>4189.10237426602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ESPERANZA'!$C$138:$N$138</c:f>
              <c:numCache>
                <c:formatCode>General</c:formatCode>
                <c:ptCount val="12"/>
                <c:pt idx="0">
                  <c:v>3173.4521888898976</c:v>
                </c:pt>
                <c:pt idx="1">
                  <c:v>2574.0396751005615</c:v>
                </c:pt>
                <c:pt idx="2">
                  <c:v>2348.4794973855637</c:v>
                </c:pt>
                <c:pt idx="3">
                  <c:v>2635.6979935762874</c:v>
                </c:pt>
                <c:pt idx="4">
                  <c:v>3672.9626170476777</c:v>
                </c:pt>
                <c:pt idx="5">
                  <c:v>4465.9354217481541</c:v>
                </c:pt>
                <c:pt idx="6">
                  <c:v>4228.6679683732082</c:v>
                </c:pt>
                <c:pt idx="7">
                  <c:v>4078.8148399258744</c:v>
                </c:pt>
                <c:pt idx="8">
                  <c:v>4226.3265132412189</c:v>
                </c:pt>
                <c:pt idx="9">
                  <c:v>4712.5686956510581</c:v>
                </c:pt>
                <c:pt idx="10">
                  <c:v>5421.2491155999087</c:v>
                </c:pt>
                <c:pt idx="11">
                  <c:v>4933.4459631020763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ESPERANZA'!$C$140:$N$140</c:f>
              <c:numCache>
                <c:formatCode>General</c:formatCode>
                <c:ptCount val="12"/>
                <c:pt idx="0">
                  <c:v>2379.7107915444117</c:v>
                </c:pt>
                <c:pt idx="1">
                  <c:v>1930.2228702689299</c:v>
                </c:pt>
                <c:pt idx="2">
                  <c:v>1761.0796290597968</c:v>
                </c:pt>
                <c:pt idx="3">
                  <c:v>1976.4592580042986</c:v>
                </c:pt>
                <c:pt idx="4">
                  <c:v>2754.2840592739794</c:v>
                </c:pt>
                <c:pt idx="5">
                  <c:v>3348.9191217946686</c:v>
                </c:pt>
                <c:pt idx="6">
                  <c:v>3170.9968196231239</c:v>
                </c:pt>
                <c:pt idx="7">
                  <c:v>3058.6248393042533</c:v>
                </c:pt>
                <c:pt idx="8">
                  <c:v>3169.2410074306417</c:v>
                </c:pt>
                <c:pt idx="9">
                  <c:v>3533.8646727361429</c:v>
                </c:pt>
                <c:pt idx="10">
                  <c:v>4065.2904963274673</c:v>
                </c:pt>
                <c:pt idx="11">
                  <c:v>3699.4962895603112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ESPERANZA'!$C$143:$N$143</c:f>
              <c:numCache>
                <c:formatCode>General</c:formatCode>
                <c:ptCount val="12"/>
                <c:pt idx="0">
                  <c:v>2126.8134875500759</c:v>
                </c:pt>
                <c:pt idx="1">
                  <c:v>1725.0936748500123</c:v>
                </c:pt>
                <c:pt idx="2">
                  <c:v>1573.9256724147019</c:v>
                </c:pt>
                <c:pt idx="3">
                  <c:v>1766.416416000149</c:v>
                </c:pt>
                <c:pt idx="4">
                  <c:v>2461.5799981334621</c:v>
                </c:pt>
                <c:pt idx="5">
                  <c:v>2993.0218336845878</c:v>
                </c:pt>
                <c:pt idx="6">
                  <c:v>2834.0077411574794</c:v>
                </c:pt>
                <c:pt idx="7">
                  <c:v>2733.5777879824632</c:v>
                </c:pt>
                <c:pt idx="8">
                  <c:v>2832.4385231391198</c:v>
                </c:pt>
                <c:pt idx="9">
                  <c:v>3158.3127982851347</c:v>
                </c:pt>
                <c:pt idx="10">
                  <c:v>3633.2627851753141</c:v>
                </c:pt>
                <c:pt idx="11">
                  <c:v>3306.3423646837259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4936736"/>
        <c:axId val="-1485734096"/>
      </c:lineChart>
      <c:catAx>
        <c:axId val="-1474936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34096"/>
        <c:crosses val="autoZero"/>
        <c:auto val="1"/>
        <c:lblAlgn val="ctr"/>
        <c:lblOffset val="100"/>
        <c:tickMarkSkip val="1"/>
        <c:noMultiLvlLbl val="0"/>
      </c:catAx>
      <c:valAx>
        <c:axId val="-148573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749367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RIONUEVO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ESPERANZA'!$C$135:$N$135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ESPERANZA'!$C$136:$N$136</c:f>
              <c:numCache>
                <c:formatCode>General</c:formatCode>
                <c:ptCount val="12"/>
                <c:pt idx="0">
                  <c:v>2694.6512029371361</c:v>
                </c:pt>
                <c:pt idx="1">
                  <c:v>2185.676258555503</c:v>
                </c:pt>
                <c:pt idx="2">
                  <c:v>1994.1479266202271</c:v>
                </c:pt>
                <c:pt idx="3">
                  <c:v>2238.0317541364261</c:v>
                </c:pt>
                <c:pt idx="4">
                  <c:v>3118.7969899218306</c:v>
                </c:pt>
                <c:pt idx="5">
                  <c:v>3792.1284267600327</c:v>
                </c:pt>
                <c:pt idx="6">
                  <c:v>3590.6591779423029</c:v>
                </c:pt>
                <c:pt idx="7">
                  <c:v>3463.4154418468947</c:v>
                </c:pt>
                <c:pt idx="8">
                  <c:v>3588.6709945658122</c:v>
                </c:pt>
                <c:pt idx="9">
                  <c:v>4001.5504090837258</c:v>
                </c:pt>
                <c:pt idx="10">
                  <c:v>4603.3072443682604</c:v>
                </c:pt>
                <c:pt idx="11">
                  <c:v>4189.10237426602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ESPERANZA'!$C$138:$N$138</c:f>
              <c:numCache>
                <c:formatCode>General</c:formatCode>
                <c:ptCount val="12"/>
                <c:pt idx="0">
                  <c:v>3173.4521888898976</c:v>
                </c:pt>
                <c:pt idx="1">
                  <c:v>2574.0396751005615</c:v>
                </c:pt>
                <c:pt idx="2">
                  <c:v>2348.4794973855637</c:v>
                </c:pt>
                <c:pt idx="3">
                  <c:v>2635.6979935762874</c:v>
                </c:pt>
                <c:pt idx="4">
                  <c:v>3672.9626170476777</c:v>
                </c:pt>
                <c:pt idx="5">
                  <c:v>4465.9354217481541</c:v>
                </c:pt>
                <c:pt idx="6">
                  <c:v>4228.6679683732082</c:v>
                </c:pt>
                <c:pt idx="7">
                  <c:v>4078.8148399258744</c:v>
                </c:pt>
                <c:pt idx="8">
                  <c:v>4226.3265132412189</c:v>
                </c:pt>
                <c:pt idx="9">
                  <c:v>4712.5686956510581</c:v>
                </c:pt>
                <c:pt idx="10">
                  <c:v>5421.2491155999087</c:v>
                </c:pt>
                <c:pt idx="11">
                  <c:v>4933.4459631020763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ESPERANZA'!$C$140:$N$140</c:f>
              <c:numCache>
                <c:formatCode>General</c:formatCode>
                <c:ptCount val="12"/>
                <c:pt idx="0">
                  <c:v>2379.7107915444117</c:v>
                </c:pt>
                <c:pt idx="1">
                  <c:v>1930.2228702689299</c:v>
                </c:pt>
                <c:pt idx="2">
                  <c:v>1761.0796290597968</c:v>
                </c:pt>
                <c:pt idx="3">
                  <c:v>1976.4592580042986</c:v>
                </c:pt>
                <c:pt idx="4">
                  <c:v>2754.2840592739794</c:v>
                </c:pt>
                <c:pt idx="5">
                  <c:v>3348.9191217946686</c:v>
                </c:pt>
                <c:pt idx="6">
                  <c:v>3170.9968196231239</c:v>
                </c:pt>
                <c:pt idx="7">
                  <c:v>3058.6248393042533</c:v>
                </c:pt>
                <c:pt idx="8">
                  <c:v>3169.2410074306417</c:v>
                </c:pt>
                <c:pt idx="9">
                  <c:v>3533.8646727361429</c:v>
                </c:pt>
                <c:pt idx="10">
                  <c:v>4065.2904963274673</c:v>
                </c:pt>
                <c:pt idx="11">
                  <c:v>3699.4962895603112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ESPERANZA'!$C$145:$N$145</c:f>
              <c:numCache>
                <c:formatCode>General</c:formatCode>
                <c:ptCount val="12"/>
                <c:pt idx="0">
                  <c:v>2037.0912468810566</c:v>
                </c:pt>
                <c:pt idx="1">
                  <c:v>1652.3184781637297</c:v>
                </c:pt>
                <c:pt idx="2">
                  <c:v>1507.5276836854648</c:v>
                </c:pt>
                <c:pt idx="3">
                  <c:v>1691.8979686958505</c:v>
                </c:pt>
                <c:pt idx="4">
                  <c:v>2357.7352208121624</c:v>
                </c:pt>
                <c:pt idx="5">
                  <c:v>2866.7575294277931</c:v>
                </c:pt>
                <c:pt idx="6">
                  <c:v>2714.4516418105177</c:v>
                </c:pt>
                <c:pt idx="7">
                  <c:v>2618.2584496311861</c:v>
                </c:pt>
                <c:pt idx="8">
                  <c:v>2712.9486231827154</c:v>
                </c:pt>
                <c:pt idx="9">
                  <c:v>3025.0754915562766</c:v>
                </c:pt>
                <c:pt idx="10">
                  <c:v>3479.9891295710327</c:v>
                </c:pt>
                <c:pt idx="11">
                  <c:v>3166.8602487789371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46064"/>
        <c:axId val="-1485744432"/>
      </c:lineChart>
      <c:catAx>
        <c:axId val="-1485746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44432"/>
        <c:crosses val="autoZero"/>
        <c:auto val="1"/>
        <c:lblAlgn val="ctr"/>
        <c:lblOffset val="100"/>
        <c:tickMarkSkip val="1"/>
        <c:noMultiLvlLbl val="0"/>
      </c:catAx>
      <c:valAx>
        <c:axId val="-148574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4606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ESPERANZA'!$C$168:$N$168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ESPERANZA'!$C$169:$N$169</c:f>
              <c:numCache>
                <c:formatCode>General</c:formatCode>
                <c:ptCount val="12"/>
                <c:pt idx="0">
                  <c:v>7.8100100903266592</c:v>
                </c:pt>
                <c:pt idx="1">
                  <c:v>6.3348286468020962</c:v>
                </c:pt>
                <c:pt idx="2">
                  <c:v>5.7797147963091291</c:v>
                </c:pt>
                <c:pt idx="3">
                  <c:v>6.4865725713313154</c:v>
                </c:pt>
                <c:pt idx="4">
                  <c:v>9.0393279599304623</c:v>
                </c:pt>
                <c:pt idx="5">
                  <c:v>10.990870077926498</c:v>
                </c:pt>
                <c:pt idx="6">
                  <c:v>10.406944089864693</c:v>
                </c:pt>
                <c:pt idx="7">
                  <c:v>10.038148728983552</c:v>
                </c:pt>
                <c:pt idx="8">
                  <c:v>10.401181662350925</c:v>
                </c:pt>
                <c:pt idx="9">
                  <c:v>11.597845776043377</c:v>
                </c:pt>
                <c:pt idx="10">
                  <c:v>13.341940503543771</c:v>
                </c:pt>
                <c:pt idx="11">
                  <c:v>12.141434771508809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ESPERANZA'!$C$171:$N$171</c:f>
              <c:numCache>
                <c:formatCode>General</c:formatCode>
                <c:ptCount val="12"/>
                <c:pt idx="0">
                  <c:v>7.8100196953720715</c:v>
                </c:pt>
                <c:pt idx="1">
                  <c:v>6.3348364376136477</c:v>
                </c:pt>
                <c:pt idx="2">
                  <c:v>5.7797219044206996</c:v>
                </c:pt>
                <c:pt idx="3">
                  <c:v>6.4865805487632775</c:v>
                </c:pt>
                <c:pt idx="4">
                  <c:v>9.0393390768374253</c:v>
                </c:pt>
                <c:pt idx="5">
                  <c:v>10.990883594913672</c:v>
                </c:pt>
                <c:pt idx="6">
                  <c:v>10.40695688871763</c:v>
                </c:pt>
                <c:pt idx="7">
                  <c:v>10.038161074278024</c:v>
                </c:pt>
                <c:pt idx="8">
                  <c:v>10.401194454117011</c:v>
                </c:pt>
                <c:pt idx="9">
                  <c:v>11.597860039512192</c:v>
                </c:pt>
                <c:pt idx="10">
                  <c:v>13.341956911966161</c:v>
                </c:pt>
                <c:pt idx="11">
                  <c:v>12.141449703503902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ESPERANZA'!$C$173:$N$173</c:f>
              <c:numCache>
                <c:formatCode>General</c:formatCode>
                <c:ptCount val="12"/>
                <c:pt idx="0">
                  <c:v>7.8100004853166851</c:v>
                </c:pt>
                <c:pt idx="1">
                  <c:v>6.3348208560192889</c:v>
                </c:pt>
                <c:pt idx="2">
                  <c:v>5.7797076882237839</c:v>
                </c:pt>
                <c:pt idx="3">
                  <c:v>6.4865645939287866</c:v>
                </c:pt>
                <c:pt idx="4">
                  <c:v>9.0393168430645154</c:v>
                </c:pt>
                <c:pt idx="5">
                  <c:v>10.990856560989196</c:v>
                </c:pt>
                <c:pt idx="6">
                  <c:v>10.406931291058976</c:v>
                </c:pt>
                <c:pt idx="7">
                  <c:v>10.038136383734628</c:v>
                </c:pt>
                <c:pt idx="8">
                  <c:v>10.401168870632034</c:v>
                </c:pt>
                <c:pt idx="9">
                  <c:v>11.597831512627188</c:v>
                </c:pt>
                <c:pt idx="10">
                  <c:v>13.341924095181922</c:v>
                </c:pt>
                <c:pt idx="11">
                  <c:v>12.141419839568806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ESPERANZA'!$C$176:$N$176</c:f>
              <c:numCache>
                <c:formatCode>General</c:formatCode>
                <c:ptCount val="12"/>
                <c:pt idx="0">
                  <c:v>3.2753434598974667</c:v>
                </c:pt>
                <c:pt idx="1">
                  <c:v>2.6566853740142262</c:v>
                </c:pt>
                <c:pt idx="2">
                  <c:v>2.4238830474253508</c:v>
                </c:pt>
                <c:pt idx="3">
                  <c:v>2.7203233802444036</c:v>
                </c:pt>
                <c:pt idx="4">
                  <c:v>3.7908918648001668</c:v>
                </c:pt>
                <c:pt idx="5">
                  <c:v>4.6093249575832029</c:v>
                </c:pt>
                <c:pt idx="6">
                  <c:v>4.3644394652544207</c:v>
                </c:pt>
                <c:pt idx="7">
                  <c:v>4.2097749437836107</c:v>
                </c:pt>
                <c:pt idx="8">
                  <c:v>4.3620228321064394</c:v>
                </c:pt>
                <c:pt idx="9">
                  <c:v>4.8638769825039114</c:v>
                </c:pt>
                <c:pt idx="10">
                  <c:v>5.5953112819596171</c:v>
                </c:pt>
                <c:pt idx="11">
                  <c:v>5.0918460427968242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44976"/>
        <c:axId val="-1485732464"/>
      </c:lineChart>
      <c:catAx>
        <c:axId val="-1485744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32464"/>
        <c:crosses val="autoZero"/>
        <c:auto val="1"/>
        <c:lblAlgn val="ctr"/>
        <c:lblOffset val="100"/>
        <c:tickMarkSkip val="1"/>
        <c:noMultiLvlLbl val="0"/>
      </c:catAx>
      <c:valAx>
        <c:axId val="-148573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449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LA MINA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ESPERANZA'!$C$168:$N$168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ESPERANZA'!$C$169:$N$169</c:f>
              <c:numCache>
                <c:formatCode>General</c:formatCode>
                <c:ptCount val="12"/>
                <c:pt idx="0">
                  <c:v>7.8100100903266592</c:v>
                </c:pt>
                <c:pt idx="1">
                  <c:v>6.3348286468020962</c:v>
                </c:pt>
                <c:pt idx="2">
                  <c:v>5.7797147963091291</c:v>
                </c:pt>
                <c:pt idx="3">
                  <c:v>6.4865725713313154</c:v>
                </c:pt>
                <c:pt idx="4">
                  <c:v>9.0393279599304623</c:v>
                </c:pt>
                <c:pt idx="5">
                  <c:v>10.990870077926498</c:v>
                </c:pt>
                <c:pt idx="6">
                  <c:v>10.406944089864693</c:v>
                </c:pt>
                <c:pt idx="7">
                  <c:v>10.038148728983552</c:v>
                </c:pt>
                <c:pt idx="8">
                  <c:v>10.401181662350925</c:v>
                </c:pt>
                <c:pt idx="9">
                  <c:v>11.597845776043377</c:v>
                </c:pt>
                <c:pt idx="10">
                  <c:v>13.341940503543771</c:v>
                </c:pt>
                <c:pt idx="11">
                  <c:v>12.141434771508809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ESPERANZA'!$C$171:$N$171</c:f>
              <c:numCache>
                <c:formatCode>General</c:formatCode>
                <c:ptCount val="12"/>
                <c:pt idx="0">
                  <c:v>7.8100196953720715</c:v>
                </c:pt>
                <c:pt idx="1">
                  <c:v>6.3348364376136477</c:v>
                </c:pt>
                <c:pt idx="2">
                  <c:v>5.7797219044206996</c:v>
                </c:pt>
                <c:pt idx="3">
                  <c:v>6.4865805487632775</c:v>
                </c:pt>
                <c:pt idx="4">
                  <c:v>9.0393390768374253</c:v>
                </c:pt>
                <c:pt idx="5">
                  <c:v>10.990883594913672</c:v>
                </c:pt>
                <c:pt idx="6">
                  <c:v>10.40695688871763</c:v>
                </c:pt>
                <c:pt idx="7">
                  <c:v>10.038161074278024</c:v>
                </c:pt>
                <c:pt idx="8">
                  <c:v>10.401194454117011</c:v>
                </c:pt>
                <c:pt idx="9">
                  <c:v>11.597860039512192</c:v>
                </c:pt>
                <c:pt idx="10">
                  <c:v>13.341956911966161</c:v>
                </c:pt>
                <c:pt idx="11">
                  <c:v>12.141449703503902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ESPERANZA'!$C$173:$N$173</c:f>
              <c:numCache>
                <c:formatCode>General</c:formatCode>
                <c:ptCount val="12"/>
                <c:pt idx="0">
                  <c:v>7.8100004853166851</c:v>
                </c:pt>
                <c:pt idx="1">
                  <c:v>6.3348208560192889</c:v>
                </c:pt>
                <c:pt idx="2">
                  <c:v>5.7797076882237839</c:v>
                </c:pt>
                <c:pt idx="3">
                  <c:v>6.4865645939287866</c:v>
                </c:pt>
                <c:pt idx="4">
                  <c:v>9.0393168430645154</c:v>
                </c:pt>
                <c:pt idx="5">
                  <c:v>10.990856560989196</c:v>
                </c:pt>
                <c:pt idx="6">
                  <c:v>10.406931291058976</c:v>
                </c:pt>
                <c:pt idx="7">
                  <c:v>10.038136383734628</c:v>
                </c:pt>
                <c:pt idx="8">
                  <c:v>10.401168870632034</c:v>
                </c:pt>
                <c:pt idx="9">
                  <c:v>11.597831512627188</c:v>
                </c:pt>
                <c:pt idx="10">
                  <c:v>13.341924095181922</c:v>
                </c:pt>
                <c:pt idx="11">
                  <c:v>12.141419839568806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ESPERANZA'!$C$178:$N$178</c:f>
              <c:numCache>
                <c:formatCode>General</c:formatCode>
                <c:ptCount val="12"/>
                <c:pt idx="0">
                  <c:v>3.0561469169645341</c:v>
                </c:pt>
                <c:pt idx="1">
                  <c:v>2.4788914245324727</c:v>
                </c:pt>
                <c:pt idx="2">
                  <c:v>2.2616689801146785</c:v>
                </c:pt>
                <c:pt idx="3">
                  <c:v>2.5382705702383745</c:v>
                </c:pt>
                <c:pt idx="4">
                  <c:v>3.5371931606579188</c:v>
                </c:pt>
                <c:pt idx="5">
                  <c:v>4.300854072521167</c:v>
                </c:pt>
                <c:pt idx="6">
                  <c:v>4.072357106766809</c:v>
                </c:pt>
                <c:pt idx="7">
                  <c:v>3.9280432336587938</c:v>
                </c:pt>
                <c:pt idx="8">
                  <c:v>4.0701022024994966</c:v>
                </c:pt>
                <c:pt idx="9">
                  <c:v>4.5383706553447754</c:v>
                </c:pt>
                <c:pt idx="10">
                  <c:v>5.2208550135847647</c:v>
                </c:pt>
                <c:pt idx="11">
                  <c:v>4.7510832912279444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39536"/>
        <c:axId val="-1485728656"/>
      </c:lineChart>
      <c:catAx>
        <c:axId val="-1485739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28656"/>
        <c:crosses val="autoZero"/>
        <c:auto val="1"/>
        <c:lblAlgn val="ctr"/>
        <c:lblOffset val="100"/>
        <c:tickMarkSkip val="1"/>
        <c:noMultiLvlLbl val="0"/>
      </c:catAx>
      <c:valAx>
        <c:axId val="-148572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395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ESPERANZA'!$C$201:$N$201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ESPERANZA'!$C$202:$N$202</c:f>
              <c:numCache>
                <c:formatCode>General</c:formatCode>
                <c:ptCount val="12"/>
                <c:pt idx="0">
                  <c:v>6.1458518221346914</c:v>
                </c:pt>
                <c:pt idx="1">
                  <c:v>4.9850022895721136</c:v>
                </c:pt>
                <c:pt idx="2">
                  <c:v>4.5481721920322888</c:v>
                </c:pt>
                <c:pt idx="3">
                  <c:v>5.1044125930518582</c:v>
                </c:pt>
                <c:pt idx="4">
                  <c:v>7.1132264326035068</c:v>
                </c:pt>
                <c:pt idx="5">
                  <c:v>8.6489336267227515</c:v>
                </c:pt>
                <c:pt idx="6">
                  <c:v>8.1894306867500646</c:v>
                </c:pt>
                <c:pt idx="7">
                  <c:v>7.8992183036094197</c:v>
                </c:pt>
                <c:pt idx="8">
                  <c:v>8.1848961182634916</c:v>
                </c:pt>
                <c:pt idx="9">
                  <c:v>9.1265748406417284</c:v>
                </c:pt>
                <c:pt idx="10">
                  <c:v>10.49903756924436</c:v>
                </c:pt>
                <c:pt idx="11">
                  <c:v>9.5543358012084081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ESPERANZA'!$C$204:$N$204</c:f>
              <c:numCache>
                <c:formatCode>General</c:formatCode>
                <c:ptCount val="12"/>
                <c:pt idx="0">
                  <c:v>6.1458565026174412</c:v>
                </c:pt>
                <c:pt idx="1">
                  <c:v>4.9850060859892578</c:v>
                </c:pt>
                <c:pt idx="2">
                  <c:v>4.5481756557737043</c:v>
                </c:pt>
                <c:pt idx="3">
                  <c:v>5.1044164804080419</c:v>
                </c:pt>
                <c:pt idx="4">
                  <c:v>7.1132318498075939</c:v>
                </c:pt>
                <c:pt idx="5">
                  <c:v>8.6489402134719615</c:v>
                </c:pt>
                <c:pt idx="6">
                  <c:v>8.1894369235566398</c:v>
                </c:pt>
                <c:pt idx="7">
                  <c:v>7.8992243193995932</c:v>
                </c:pt>
                <c:pt idx="8">
                  <c:v>8.1849023516166852</c:v>
                </c:pt>
                <c:pt idx="9">
                  <c:v>9.1265817911470997</c:v>
                </c:pt>
                <c:pt idx="10">
                  <c:v>10.49904556497313</c:v>
                </c:pt>
                <c:pt idx="11">
                  <c:v>9.5543430774827467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ESPERANZA'!$C$206:$N$206</c:f>
              <c:numCache>
                <c:formatCode>General</c:formatCode>
                <c:ptCount val="12"/>
                <c:pt idx="0">
                  <c:v>6.1458471416626361</c:v>
                </c:pt>
                <c:pt idx="1">
                  <c:v>4.9849984931636433</c:v>
                </c:pt>
                <c:pt idx="2">
                  <c:v>4.5481687282987879</c:v>
                </c:pt>
                <c:pt idx="3">
                  <c:v>5.1044087057045555</c:v>
                </c:pt>
                <c:pt idx="4">
                  <c:v>7.1132210154117965</c:v>
                </c:pt>
                <c:pt idx="5">
                  <c:v>8.6489270399885889</c:v>
                </c:pt>
                <c:pt idx="6">
                  <c:v>8.1894244499577376</c:v>
                </c:pt>
                <c:pt idx="7">
                  <c:v>7.8992122878329898</c:v>
                </c:pt>
                <c:pt idx="8">
                  <c:v>8.1848898849245391</c:v>
                </c:pt>
                <c:pt idx="9">
                  <c:v>9.1265678901522378</c:v>
                </c:pt>
                <c:pt idx="10">
                  <c:v>10.499029573533859</c:v>
                </c:pt>
                <c:pt idx="11">
                  <c:v>9.5543285249506944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ESPERANZA'!$C$209:$N$209</c:f>
              <c:numCache>
                <c:formatCode>General</c:formatCode>
                <c:ptCount val="12"/>
                <c:pt idx="0">
                  <c:v>1.0458555270042778</c:v>
                </c:pt>
                <c:pt idx="1">
                  <c:v>0.84831075456470928</c:v>
                </c:pt>
                <c:pt idx="2">
                  <c:v>0.77397424514409041</c:v>
                </c:pt>
                <c:pt idx="3">
                  <c:v>0.86863111527138359</c:v>
                </c:pt>
                <c:pt idx="4">
                  <c:v>1.210476170703918</c:v>
                </c:pt>
                <c:pt idx="5">
                  <c:v>1.4718114425770972</c:v>
                </c:pt>
                <c:pt idx="6">
                  <c:v>1.393616636819768</c:v>
                </c:pt>
                <c:pt idx="7">
                  <c:v>1.344230443709876</c:v>
                </c:pt>
                <c:pt idx="8">
                  <c:v>1.3928449775524259</c:v>
                </c:pt>
                <c:pt idx="9">
                  <c:v>1.5530928854037946</c:v>
                </c:pt>
                <c:pt idx="10">
                  <c:v>1.7866484236526594</c:v>
                </c:pt>
                <c:pt idx="11">
                  <c:v>1.6258860762897294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35728"/>
        <c:axId val="-1485736272"/>
      </c:lineChart>
      <c:catAx>
        <c:axId val="-148573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36272"/>
        <c:crosses val="autoZero"/>
        <c:auto val="1"/>
        <c:lblAlgn val="ctr"/>
        <c:lblOffset val="100"/>
        <c:tickMarkSkip val="1"/>
        <c:noMultiLvlLbl val="0"/>
      </c:catAx>
      <c:valAx>
        <c:axId val="-148573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3572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LAS FLORES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ESPERANZA'!$C$201:$N$201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ESPERANZA'!$C$202:$N$202</c:f>
              <c:numCache>
                <c:formatCode>General</c:formatCode>
                <c:ptCount val="12"/>
                <c:pt idx="0">
                  <c:v>6.1458518221346914</c:v>
                </c:pt>
                <c:pt idx="1">
                  <c:v>4.9850022895721136</c:v>
                </c:pt>
                <c:pt idx="2">
                  <c:v>4.5481721920322888</c:v>
                </c:pt>
                <c:pt idx="3">
                  <c:v>5.1044125930518582</c:v>
                </c:pt>
                <c:pt idx="4">
                  <c:v>7.1132264326035068</c:v>
                </c:pt>
                <c:pt idx="5">
                  <c:v>8.6489336267227515</c:v>
                </c:pt>
                <c:pt idx="6">
                  <c:v>8.1894306867500646</c:v>
                </c:pt>
                <c:pt idx="7">
                  <c:v>7.8992183036094197</c:v>
                </c:pt>
                <c:pt idx="8">
                  <c:v>8.1848961182634916</c:v>
                </c:pt>
                <c:pt idx="9">
                  <c:v>9.1265748406417284</c:v>
                </c:pt>
                <c:pt idx="10">
                  <c:v>10.49903756924436</c:v>
                </c:pt>
                <c:pt idx="11">
                  <c:v>9.5543358012084081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ESPERANZA'!$C$204:$N$204</c:f>
              <c:numCache>
                <c:formatCode>General</c:formatCode>
                <c:ptCount val="12"/>
                <c:pt idx="0">
                  <c:v>6.1458565026174412</c:v>
                </c:pt>
                <c:pt idx="1">
                  <c:v>4.9850060859892578</c:v>
                </c:pt>
                <c:pt idx="2">
                  <c:v>4.5481756557737043</c:v>
                </c:pt>
                <c:pt idx="3">
                  <c:v>5.1044164804080419</c:v>
                </c:pt>
                <c:pt idx="4">
                  <c:v>7.1132318498075939</c:v>
                </c:pt>
                <c:pt idx="5">
                  <c:v>8.6489402134719615</c:v>
                </c:pt>
                <c:pt idx="6">
                  <c:v>8.1894369235566398</c:v>
                </c:pt>
                <c:pt idx="7">
                  <c:v>7.8992243193995932</c:v>
                </c:pt>
                <c:pt idx="8">
                  <c:v>8.1849023516166852</c:v>
                </c:pt>
                <c:pt idx="9">
                  <c:v>9.1265817911470997</c:v>
                </c:pt>
                <c:pt idx="10">
                  <c:v>10.49904556497313</c:v>
                </c:pt>
                <c:pt idx="11">
                  <c:v>9.5543430774827467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ESPERANZA'!$C$206:$N$206</c:f>
              <c:numCache>
                <c:formatCode>General</c:formatCode>
                <c:ptCount val="12"/>
                <c:pt idx="0">
                  <c:v>6.1458471416626361</c:v>
                </c:pt>
                <c:pt idx="1">
                  <c:v>4.9849984931636433</c:v>
                </c:pt>
                <c:pt idx="2">
                  <c:v>4.5481687282987879</c:v>
                </c:pt>
                <c:pt idx="3">
                  <c:v>5.1044087057045555</c:v>
                </c:pt>
                <c:pt idx="4">
                  <c:v>7.1132210154117965</c:v>
                </c:pt>
                <c:pt idx="5">
                  <c:v>8.6489270399885889</c:v>
                </c:pt>
                <c:pt idx="6">
                  <c:v>8.1894244499577376</c:v>
                </c:pt>
                <c:pt idx="7">
                  <c:v>7.8992122878329898</c:v>
                </c:pt>
                <c:pt idx="8">
                  <c:v>8.1848898849245391</c:v>
                </c:pt>
                <c:pt idx="9">
                  <c:v>9.1265678901522378</c:v>
                </c:pt>
                <c:pt idx="10">
                  <c:v>10.499029573533859</c:v>
                </c:pt>
                <c:pt idx="11">
                  <c:v>9.5543285249506944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ESPERANZA'!$C$211:$N$211</c:f>
              <c:numCache>
                <c:formatCode>General</c:formatCode>
                <c:ptCount val="12"/>
                <c:pt idx="0">
                  <c:v>0.8207306369688161</c:v>
                </c:pt>
                <c:pt idx="1">
                  <c:v>0.66570822447691969</c:v>
                </c:pt>
                <c:pt idx="2">
                  <c:v>0.60737296769285976</c:v>
                </c:pt>
                <c:pt idx="3">
                  <c:v>0.68165454034522677</c:v>
                </c:pt>
                <c:pt idx="4">
                  <c:v>0.94991598071206307</c:v>
                </c:pt>
                <c:pt idx="5">
                  <c:v>1.1549977139044678</c:v>
                </c:pt>
                <c:pt idx="6">
                  <c:v>1.0936346756264255</c:v>
                </c:pt>
                <c:pt idx="7">
                  <c:v>1.0548790725034514</c:v>
                </c:pt>
                <c:pt idx="8">
                  <c:v>1.0930291193276289</c:v>
                </c:pt>
                <c:pt idx="9">
                  <c:v>1.2187829773776959</c:v>
                </c:pt>
                <c:pt idx="10">
                  <c:v>1.4020646838134276</c:v>
                </c:pt>
                <c:pt idx="11">
                  <c:v>1.2759071215641631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37360"/>
        <c:axId val="-1485735184"/>
      </c:lineChart>
      <c:catAx>
        <c:axId val="-1485737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35184"/>
        <c:crosses val="autoZero"/>
        <c:auto val="1"/>
        <c:lblAlgn val="ctr"/>
        <c:lblOffset val="100"/>
        <c:tickMarkSkip val="1"/>
        <c:noMultiLvlLbl val="0"/>
      </c:catAx>
      <c:valAx>
        <c:axId val="-148573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3736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LA MINA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HDA'!$C$163:$N$163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HDA'!$C$164:$N$164</c:f>
              <c:numCache>
                <c:formatCode>General</c:formatCode>
                <c:ptCount val="12"/>
                <c:pt idx="0">
                  <c:v>1.4141929411764704</c:v>
                </c:pt>
                <c:pt idx="1">
                  <c:v>0.9993035294117647</c:v>
                </c:pt>
                <c:pt idx="2">
                  <c:v>0.70263529411764702</c:v>
                </c:pt>
                <c:pt idx="3">
                  <c:v>0.66694588235294117</c:v>
                </c:pt>
                <c:pt idx="4">
                  <c:v>1.3706964705882354</c:v>
                </c:pt>
                <c:pt idx="5">
                  <c:v>1.4476517647058824</c:v>
                </c:pt>
                <c:pt idx="6">
                  <c:v>0.98703529411764701</c:v>
                </c:pt>
                <c:pt idx="7">
                  <c:v>1.1922494117647058</c:v>
                </c:pt>
                <c:pt idx="8">
                  <c:v>3.0157552941176471</c:v>
                </c:pt>
                <c:pt idx="9">
                  <c:v>4.4422164705882352</c:v>
                </c:pt>
                <c:pt idx="10">
                  <c:v>6.2411858823529407</c:v>
                </c:pt>
                <c:pt idx="11">
                  <c:v>3.4986776470588232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HDA'!$C$166:$N$166</c:f>
              <c:numCache>
                <c:formatCode>General</c:formatCode>
                <c:ptCount val="12"/>
                <c:pt idx="0">
                  <c:v>2.5884982343363219</c:v>
                </c:pt>
                <c:pt idx="1">
                  <c:v>1.8290965441367069</c:v>
                </c:pt>
                <c:pt idx="2">
                  <c:v>1.2860835075961219</c:v>
                </c:pt>
                <c:pt idx="3">
                  <c:v>1.2207586310198109</c:v>
                </c:pt>
                <c:pt idx="4">
                  <c:v>2.508883541008943</c:v>
                </c:pt>
                <c:pt idx="5">
                  <c:v>2.6497403061266134</c:v>
                </c:pt>
                <c:pt idx="6">
                  <c:v>1.8066411178135999</c:v>
                </c:pt>
                <c:pt idx="7">
                  <c:v>2.1822591581273878</c:v>
                </c:pt>
                <c:pt idx="8">
                  <c:v>5.5199520706982765</c:v>
                </c:pt>
                <c:pt idx="9">
                  <c:v>8.1309057313577053</c:v>
                </c:pt>
                <c:pt idx="10">
                  <c:v>11.423687791282379</c:v>
                </c:pt>
                <c:pt idx="11">
                  <c:v>6.4038793068714837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HDA'!$C$168:$N$168</c:f>
              <c:numCache>
                <c:formatCode>General</c:formatCode>
                <c:ptCount val="12"/>
                <c:pt idx="0">
                  <c:v>1.0649289004210327</c:v>
                </c:pt>
                <c:pt idx="1">
                  <c:v>0.75250496433536695</c:v>
                </c:pt>
                <c:pt idx="2">
                  <c:v>0.52910505304830491</c:v>
                </c:pt>
                <c:pt idx="3">
                  <c:v>0.50222987575061318</c:v>
                </c:pt>
                <c:pt idx="4">
                  <c:v>1.032174778089471</c:v>
                </c:pt>
                <c:pt idx="5">
                  <c:v>1.0901243791376187</c:v>
                </c:pt>
                <c:pt idx="6">
                  <c:v>0.74326662213928552</c:v>
                </c:pt>
                <c:pt idx="7">
                  <c:v>0.89779889160101256</c:v>
                </c:pt>
                <c:pt idx="8">
                  <c:v>2.2709524816549469</c:v>
                </c:pt>
                <c:pt idx="9">
                  <c:v>3.3451197242720609</c:v>
                </c:pt>
                <c:pt idx="10">
                  <c:v>4.6997966299338323</c:v>
                </c:pt>
                <c:pt idx="11">
                  <c:v>2.6346072244643373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HDA'!$C$171:$N$171</c:f>
              <c:numCache>
                <c:formatCode>General</c:formatCode>
                <c:ptCount val="12"/>
                <c:pt idx="0">
                  <c:v>3.2842727189611325</c:v>
                </c:pt>
                <c:pt idx="1">
                  <c:v>2.3207479149756898</c:v>
                </c:pt>
                <c:pt idx="2">
                  <c:v>1.6317758777172819</c:v>
                </c:pt>
                <c:pt idx="3">
                  <c:v>1.5488920236110073</c:v>
                </c:pt>
                <c:pt idx="4">
                  <c:v>3.1832580217691104</c:v>
                </c:pt>
                <c:pt idx="5">
                  <c:v>3.3619763321857654</c:v>
                </c:pt>
                <c:pt idx="6">
                  <c:v>2.2922565901266578</c:v>
                </c:pt>
                <c:pt idx="7">
                  <c:v>2.768838751237737</c:v>
                </c:pt>
                <c:pt idx="8">
                  <c:v>7.0036856719802074</c:v>
                </c:pt>
                <c:pt idx="9">
                  <c:v>10.316449715790371</c:v>
                </c:pt>
                <c:pt idx="10">
                  <c:v>14.494313986834777</c:v>
                </c:pt>
                <c:pt idx="11">
                  <c:v>8.1252078228557352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5170576"/>
        <c:axId val="-1345170032"/>
      </c:lineChart>
      <c:catAx>
        <c:axId val="-134517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70032"/>
        <c:crosses val="autoZero"/>
        <c:auto val="1"/>
        <c:lblAlgn val="ctr"/>
        <c:lblOffset val="100"/>
        <c:tickMarkSkip val="1"/>
        <c:noMultiLvlLbl val="0"/>
      </c:catAx>
      <c:valAx>
        <c:axId val="-134517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705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ESPERANZA'!$C$234:$N$234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ESPERANZA'!$C$235:$N$235</c:f>
              <c:numCache>
                <c:formatCode>General</c:formatCode>
                <c:ptCount val="12"/>
                <c:pt idx="0">
                  <c:v>61.853961770224217</c:v>
                </c:pt>
                <c:pt idx="1">
                  <c:v>50.170773713280731</c:v>
                </c:pt>
                <c:pt idx="2">
                  <c:v>45.774365707477784</c:v>
                </c:pt>
                <c:pt idx="3">
                  <c:v>51.3725599847632</c:v>
                </c:pt>
                <c:pt idx="4">
                  <c:v>71.589951817677118</c:v>
                </c:pt>
                <c:pt idx="5">
                  <c:v>87.0458360180086</c:v>
                </c:pt>
                <c:pt idx="6">
                  <c:v>82.421240745468467</c:v>
                </c:pt>
                <c:pt idx="7">
                  <c:v>79.500443731232593</c:v>
                </c:pt>
                <c:pt idx="8">
                  <c:v>82.375603292121028</c:v>
                </c:pt>
                <c:pt idx="9">
                  <c:v>91.852981103938461</c:v>
                </c:pt>
                <c:pt idx="10">
                  <c:v>105.66591698376227</c:v>
                </c:pt>
                <c:pt idx="11">
                  <c:v>96.158114203046551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ESPERANZA'!$C$237:$N$237</c:f>
              <c:numCache>
                <c:formatCode>General</c:formatCode>
                <c:ptCount val="12"/>
                <c:pt idx="0">
                  <c:v>61.858733620022122</c:v>
                </c:pt>
                <c:pt idx="1">
                  <c:v>50.174644239752325</c:v>
                </c:pt>
                <c:pt idx="2">
                  <c:v>45.777897064103925</c:v>
                </c:pt>
                <c:pt idx="3">
                  <c:v>51.376523225483204</c:v>
                </c:pt>
                <c:pt idx="4">
                  <c:v>71.595474770246952</c:v>
                </c:pt>
                <c:pt idx="5">
                  <c:v>87.052551346228867</c:v>
                </c:pt>
                <c:pt idx="6">
                  <c:v>82.427599299872085</c:v>
                </c:pt>
                <c:pt idx="7">
                  <c:v>79.506576954804629</c:v>
                </c:pt>
                <c:pt idx="8">
                  <c:v>82.381958325730395</c:v>
                </c:pt>
                <c:pt idx="9">
                  <c:v>91.860067289152383</c:v>
                </c:pt>
                <c:pt idx="10">
                  <c:v>105.67406879603386</c:v>
                </c:pt>
                <c:pt idx="11">
                  <c:v>96.16553251651743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ESPERANZA'!$C$239:$N$239</c:f>
              <c:numCache>
                <c:formatCode>General</c:formatCode>
                <c:ptCount val="12"/>
                <c:pt idx="0">
                  <c:v>61.849191024555935</c:v>
                </c:pt>
                <c:pt idx="1">
                  <c:v>50.166904082386978</c:v>
                </c:pt>
                <c:pt idx="2">
                  <c:v>45.770835167951006</c:v>
                </c:pt>
                <c:pt idx="3">
                  <c:v>51.368597661073629</c:v>
                </c:pt>
                <c:pt idx="4">
                  <c:v>71.584430143030062</c:v>
                </c:pt>
                <c:pt idx="5">
                  <c:v>87.039122243607736</c:v>
                </c:pt>
                <c:pt idx="6">
                  <c:v>82.414883662332528</c:v>
                </c:pt>
                <c:pt idx="7">
                  <c:v>79.494311926790289</c:v>
                </c:pt>
                <c:pt idx="8">
                  <c:v>82.369249728964675</c:v>
                </c:pt>
                <c:pt idx="9">
                  <c:v>91.845896558354326</c:v>
                </c:pt>
                <c:pt idx="10">
                  <c:v>105.6577670576895</c:v>
                </c:pt>
                <c:pt idx="11">
                  <c:v>96.150697606054607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ESPERANZA'!$C$242:$N$242</c:f>
              <c:numCache>
                <c:formatCode>General</c:formatCode>
                <c:ptCount val="12"/>
                <c:pt idx="0">
                  <c:v>7.9996544140816903</c:v>
                </c:pt>
                <c:pt idx="1">
                  <c:v>6.4886523014366491</c:v>
                </c:pt>
                <c:pt idx="2">
                  <c:v>5.9200590585272517</c:v>
                </c:pt>
                <c:pt idx="3">
                  <c:v>6.6440809041696678</c:v>
                </c:pt>
                <c:pt idx="4">
                  <c:v>9.2588228412858911</c:v>
                </c:pt>
                <c:pt idx="5">
                  <c:v>11.257752719472562</c:v>
                </c:pt>
                <c:pt idx="6">
                  <c:v>10.659647716550566</c:v>
                </c:pt>
                <c:pt idx="7">
                  <c:v>10.281897188389305</c:v>
                </c:pt>
                <c:pt idx="8">
                  <c:v>10.653745364548046</c:v>
                </c:pt>
                <c:pt idx="9">
                  <c:v>11.879467130404635</c:v>
                </c:pt>
                <c:pt idx="10">
                  <c:v>13.665912336500595</c:v>
                </c:pt>
                <c:pt idx="11">
                  <c:v>12.436255669308993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34640"/>
        <c:axId val="-1485738992"/>
      </c:lineChart>
      <c:catAx>
        <c:axId val="-1485734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38992"/>
        <c:crosses val="autoZero"/>
        <c:auto val="1"/>
        <c:lblAlgn val="ctr"/>
        <c:lblOffset val="100"/>
        <c:tickMarkSkip val="1"/>
        <c:noMultiLvlLbl val="0"/>
      </c:catAx>
      <c:valAx>
        <c:axId val="-148573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3464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PTE SALGUERO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ESPERANZA'!$C$234:$N$234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ESPERANZA'!$C$235:$N$235</c:f>
              <c:numCache>
                <c:formatCode>General</c:formatCode>
                <c:ptCount val="12"/>
                <c:pt idx="0">
                  <c:v>61.853961770224217</c:v>
                </c:pt>
                <c:pt idx="1">
                  <c:v>50.170773713280731</c:v>
                </c:pt>
                <c:pt idx="2">
                  <c:v>45.774365707477784</c:v>
                </c:pt>
                <c:pt idx="3">
                  <c:v>51.3725599847632</c:v>
                </c:pt>
                <c:pt idx="4">
                  <c:v>71.589951817677118</c:v>
                </c:pt>
                <c:pt idx="5">
                  <c:v>87.0458360180086</c:v>
                </c:pt>
                <c:pt idx="6">
                  <c:v>82.421240745468467</c:v>
                </c:pt>
                <c:pt idx="7">
                  <c:v>79.500443731232593</c:v>
                </c:pt>
                <c:pt idx="8">
                  <c:v>82.375603292121028</c:v>
                </c:pt>
                <c:pt idx="9">
                  <c:v>91.852981103938461</c:v>
                </c:pt>
                <c:pt idx="10">
                  <c:v>105.66591698376227</c:v>
                </c:pt>
                <c:pt idx="11">
                  <c:v>96.158114203046551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ESPERANZA'!$C$237:$N$237</c:f>
              <c:numCache>
                <c:formatCode>General</c:formatCode>
                <c:ptCount val="12"/>
                <c:pt idx="0">
                  <c:v>61.858733620022122</c:v>
                </c:pt>
                <c:pt idx="1">
                  <c:v>50.174644239752325</c:v>
                </c:pt>
                <c:pt idx="2">
                  <c:v>45.777897064103925</c:v>
                </c:pt>
                <c:pt idx="3">
                  <c:v>51.376523225483204</c:v>
                </c:pt>
                <c:pt idx="4">
                  <c:v>71.595474770246952</c:v>
                </c:pt>
                <c:pt idx="5">
                  <c:v>87.052551346228867</c:v>
                </c:pt>
                <c:pt idx="6">
                  <c:v>82.427599299872085</c:v>
                </c:pt>
                <c:pt idx="7">
                  <c:v>79.506576954804629</c:v>
                </c:pt>
                <c:pt idx="8">
                  <c:v>82.381958325730395</c:v>
                </c:pt>
                <c:pt idx="9">
                  <c:v>91.860067289152383</c:v>
                </c:pt>
                <c:pt idx="10">
                  <c:v>105.67406879603386</c:v>
                </c:pt>
                <c:pt idx="11">
                  <c:v>96.16553251651743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ESPERANZA'!$C$239:$N$239</c:f>
              <c:numCache>
                <c:formatCode>General</c:formatCode>
                <c:ptCount val="12"/>
                <c:pt idx="0">
                  <c:v>61.849191024555935</c:v>
                </c:pt>
                <c:pt idx="1">
                  <c:v>50.166904082386978</c:v>
                </c:pt>
                <c:pt idx="2">
                  <c:v>45.770835167951006</c:v>
                </c:pt>
                <c:pt idx="3">
                  <c:v>51.368597661073629</c:v>
                </c:pt>
                <c:pt idx="4">
                  <c:v>71.584430143030062</c:v>
                </c:pt>
                <c:pt idx="5">
                  <c:v>87.039122243607736</c:v>
                </c:pt>
                <c:pt idx="6">
                  <c:v>82.414883662332528</c:v>
                </c:pt>
                <c:pt idx="7">
                  <c:v>79.494311926790289</c:v>
                </c:pt>
                <c:pt idx="8">
                  <c:v>82.369249728964675</c:v>
                </c:pt>
                <c:pt idx="9">
                  <c:v>91.845896558354326</c:v>
                </c:pt>
                <c:pt idx="10">
                  <c:v>105.6577670576895</c:v>
                </c:pt>
                <c:pt idx="11">
                  <c:v>96.150697606054607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ESPERANZA'!$C$244:$N$244</c:f>
              <c:numCache>
                <c:formatCode>General</c:formatCode>
                <c:ptCount val="12"/>
                <c:pt idx="0">
                  <c:v>5.2343843459563804</c:v>
                </c:pt>
                <c:pt idx="1">
                  <c:v>4.2456959107142502</c:v>
                </c:pt>
                <c:pt idx="2">
                  <c:v>3.8736503927650636</c:v>
                </c:pt>
                <c:pt idx="3">
                  <c:v>4.3473969346519175</c:v>
                </c:pt>
                <c:pt idx="4">
                  <c:v>6.0582913753248215</c:v>
                </c:pt>
                <c:pt idx="5">
                  <c:v>7.3662437844472226</c:v>
                </c:pt>
                <c:pt idx="6">
                  <c:v>6.9748879454972128</c:v>
                </c:pt>
                <c:pt idx="7">
                  <c:v>6.7277158366866807</c:v>
                </c:pt>
                <c:pt idx="8">
                  <c:v>6.9710258812970487</c:v>
                </c:pt>
                <c:pt idx="9">
                  <c:v>7.7730478801978906</c:v>
                </c:pt>
                <c:pt idx="10">
                  <c:v>8.9419659781143679</c:v>
                </c:pt>
                <c:pt idx="11">
                  <c:v>8.137369269746749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30832"/>
        <c:axId val="-1485729200"/>
      </c:lineChart>
      <c:catAx>
        <c:axId val="-1485730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29200"/>
        <c:crosses val="autoZero"/>
        <c:auto val="1"/>
        <c:lblAlgn val="ctr"/>
        <c:lblOffset val="100"/>
        <c:tickMarkSkip val="1"/>
        <c:noMultiLvlLbl val="0"/>
      </c:catAx>
      <c:valAx>
        <c:axId val="-148572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3083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ESPERANZA'!$C$267:$N$267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ESPERANZA'!$C$268:$N$268</c:f>
              <c:numCache>
                <c:formatCode>General</c:formatCode>
                <c:ptCount val="12"/>
                <c:pt idx="0">
                  <c:v>1.746542340874738</c:v>
                </c:pt>
                <c:pt idx="1">
                  <c:v>1.4166494442215656</c:v>
                </c:pt>
                <c:pt idx="2">
                  <c:v>1.2925100599341088</c:v>
                </c:pt>
                <c:pt idx="3">
                  <c:v>1.4505837395804206</c:v>
                </c:pt>
                <c:pt idx="4">
                  <c:v>2.0214530880857149</c:v>
                </c:pt>
                <c:pt idx="5">
                  <c:v>2.457873899283141</c:v>
                </c:pt>
                <c:pt idx="6">
                  <c:v>2.3272912943579267</c:v>
                </c:pt>
                <c:pt idx="7">
                  <c:v>2.2448180701946336</c:v>
                </c:pt>
                <c:pt idx="8">
                  <c:v>2.3260026502303752</c:v>
                </c:pt>
                <c:pt idx="9">
                  <c:v>2.5936110807185608</c:v>
                </c:pt>
                <c:pt idx="10">
                  <c:v>2.9836407033241343</c:v>
                </c:pt>
                <c:pt idx="11">
                  <c:v>2.7151731767509149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ESPERANZA'!$C$270:$N$270</c:f>
              <c:numCache>
                <c:formatCode>General</c:formatCode>
                <c:ptCount val="12"/>
                <c:pt idx="0">
                  <c:v>1.746542448293807</c:v>
                </c:pt>
                <c:pt idx="1">
                  <c:v>1.4166495313509533</c:v>
                </c:pt>
                <c:pt idx="2">
                  <c:v>1.2925101394284471</c:v>
                </c:pt>
                <c:pt idx="3">
                  <c:v>1.4505838287968977</c:v>
                </c:pt>
                <c:pt idx="4">
                  <c:v>2.0214532124128519</c:v>
                </c:pt>
                <c:pt idx="5">
                  <c:v>2.4578740504518359</c:v>
                </c:pt>
                <c:pt idx="6">
                  <c:v>2.3272914374952895</c:v>
                </c:pt>
                <c:pt idx="7">
                  <c:v>2.2448182082595758</c:v>
                </c:pt>
                <c:pt idx="8">
                  <c:v>2.3260027932884815</c:v>
                </c:pt>
                <c:pt idx="9">
                  <c:v>2.5936112402356142</c:v>
                </c:pt>
                <c:pt idx="10">
                  <c:v>2.9836408868295092</c:v>
                </c:pt>
                <c:pt idx="11">
                  <c:v>2.7151733437445045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ESPERANZA'!$C$272:$N$272</c:f>
              <c:numCache>
                <c:formatCode>General</c:formatCode>
                <c:ptCount val="12"/>
                <c:pt idx="0">
                  <c:v>1.7465422334556888</c:v>
                </c:pt>
                <c:pt idx="1">
                  <c:v>1.4166493570921941</c:v>
                </c:pt>
                <c:pt idx="2">
                  <c:v>1.2925099804397855</c:v>
                </c:pt>
                <c:pt idx="3">
                  <c:v>1.45058365036396</c:v>
                </c:pt>
                <c:pt idx="4">
                  <c:v>2.021452963758601</c:v>
                </c:pt>
                <c:pt idx="5">
                  <c:v>2.4578737481144741</c:v>
                </c:pt>
                <c:pt idx="6">
                  <c:v>2.3272911512205905</c:v>
                </c:pt>
                <c:pt idx="7">
                  <c:v>2.2448179321297173</c:v>
                </c:pt>
                <c:pt idx="8">
                  <c:v>2.3260025071722956</c:v>
                </c:pt>
                <c:pt idx="9">
                  <c:v>2.5936109212015368</c:v>
                </c:pt>
                <c:pt idx="10">
                  <c:v>2.9836405198187936</c:v>
                </c:pt>
                <c:pt idx="11">
                  <c:v>2.7151730097573559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ESPERANZA'!$C$275:$N$275</c:f>
              <c:numCache>
                <c:formatCode>General</c:formatCode>
                <c:ptCount val="12"/>
                <c:pt idx="0">
                  <c:v>0.43533072749472007</c:v>
                </c:pt>
                <c:pt idx="1">
                  <c:v>0.35310396932552551</c:v>
                </c:pt>
                <c:pt idx="2">
                  <c:v>0.32216186892071141</c:v>
                </c:pt>
                <c:pt idx="3">
                  <c:v>0.36156219054345051</c:v>
                </c:pt>
                <c:pt idx="4">
                  <c:v>0.50385302596904891</c:v>
                </c:pt>
                <c:pt idx="5">
                  <c:v>0.61263217479704579</c:v>
                </c:pt>
                <c:pt idx="6">
                  <c:v>0.58008408302173964</c:v>
                </c:pt>
                <c:pt idx="7">
                  <c:v>0.55952739347944103</c:v>
                </c:pt>
                <c:pt idx="8">
                  <c:v>0.57976288474764126</c:v>
                </c:pt>
                <c:pt idx="9">
                  <c:v>0.64646505966874568</c:v>
                </c:pt>
                <c:pt idx="10">
                  <c:v>0.74368107062919964</c:v>
                </c:pt>
                <c:pt idx="11">
                  <c:v>0.67676476352536286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26480"/>
        <c:axId val="-1485742800"/>
      </c:lineChart>
      <c:catAx>
        <c:axId val="-1485726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42800"/>
        <c:crosses val="autoZero"/>
        <c:auto val="1"/>
        <c:lblAlgn val="ctr"/>
        <c:lblOffset val="100"/>
        <c:tickMarkSkip val="1"/>
        <c:noMultiLvlLbl val="0"/>
      </c:catAx>
      <c:valAx>
        <c:axId val="-148574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264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CANTACLARO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ESPERANZA'!$C$267:$N$267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ESPERANZA'!$C$268:$N$268</c:f>
              <c:numCache>
                <c:formatCode>General</c:formatCode>
                <c:ptCount val="12"/>
                <c:pt idx="0">
                  <c:v>1.746542340874738</c:v>
                </c:pt>
                <c:pt idx="1">
                  <c:v>1.4166494442215656</c:v>
                </c:pt>
                <c:pt idx="2">
                  <c:v>1.2925100599341088</c:v>
                </c:pt>
                <c:pt idx="3">
                  <c:v>1.4505837395804206</c:v>
                </c:pt>
                <c:pt idx="4">
                  <c:v>2.0214530880857149</c:v>
                </c:pt>
                <c:pt idx="5">
                  <c:v>2.457873899283141</c:v>
                </c:pt>
                <c:pt idx="6">
                  <c:v>2.3272912943579267</c:v>
                </c:pt>
                <c:pt idx="7">
                  <c:v>2.2448180701946336</c:v>
                </c:pt>
                <c:pt idx="8">
                  <c:v>2.3260026502303752</c:v>
                </c:pt>
                <c:pt idx="9">
                  <c:v>2.5936110807185608</c:v>
                </c:pt>
                <c:pt idx="10">
                  <c:v>2.9836407033241343</c:v>
                </c:pt>
                <c:pt idx="11">
                  <c:v>2.7151731767509149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ESPERANZA'!$C$270:$N$270</c:f>
              <c:numCache>
                <c:formatCode>General</c:formatCode>
                <c:ptCount val="12"/>
                <c:pt idx="0">
                  <c:v>1.746542448293807</c:v>
                </c:pt>
                <c:pt idx="1">
                  <c:v>1.4166495313509533</c:v>
                </c:pt>
                <c:pt idx="2">
                  <c:v>1.2925101394284471</c:v>
                </c:pt>
                <c:pt idx="3">
                  <c:v>1.4505838287968977</c:v>
                </c:pt>
                <c:pt idx="4">
                  <c:v>2.0214532124128519</c:v>
                </c:pt>
                <c:pt idx="5">
                  <c:v>2.4578740504518359</c:v>
                </c:pt>
                <c:pt idx="6">
                  <c:v>2.3272914374952895</c:v>
                </c:pt>
                <c:pt idx="7">
                  <c:v>2.2448182082595758</c:v>
                </c:pt>
                <c:pt idx="8">
                  <c:v>2.3260027932884815</c:v>
                </c:pt>
                <c:pt idx="9">
                  <c:v>2.5936112402356142</c:v>
                </c:pt>
                <c:pt idx="10">
                  <c:v>2.9836408868295092</c:v>
                </c:pt>
                <c:pt idx="11">
                  <c:v>2.7151733437445045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ESPERANZA'!$C$272:$N$272</c:f>
              <c:numCache>
                <c:formatCode>General</c:formatCode>
                <c:ptCount val="12"/>
                <c:pt idx="0">
                  <c:v>1.7465422334556888</c:v>
                </c:pt>
                <c:pt idx="1">
                  <c:v>1.4166493570921941</c:v>
                </c:pt>
                <c:pt idx="2">
                  <c:v>1.2925099804397855</c:v>
                </c:pt>
                <c:pt idx="3">
                  <c:v>1.45058365036396</c:v>
                </c:pt>
                <c:pt idx="4">
                  <c:v>2.021452963758601</c:v>
                </c:pt>
                <c:pt idx="5">
                  <c:v>2.4578737481144741</c:v>
                </c:pt>
                <c:pt idx="6">
                  <c:v>2.3272911512205905</c:v>
                </c:pt>
                <c:pt idx="7">
                  <c:v>2.2448179321297173</c:v>
                </c:pt>
                <c:pt idx="8">
                  <c:v>2.3260025071722956</c:v>
                </c:pt>
                <c:pt idx="9">
                  <c:v>2.5936109212015368</c:v>
                </c:pt>
                <c:pt idx="10">
                  <c:v>2.9836405198187936</c:v>
                </c:pt>
                <c:pt idx="11">
                  <c:v>2.7151730097573559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ESPERANZA'!$C$277:$N$277</c:f>
              <c:numCache>
                <c:formatCode>General</c:formatCode>
                <c:ptCount val="12"/>
                <c:pt idx="0">
                  <c:v>0.34285586643525451</c:v>
                </c:pt>
                <c:pt idx="1">
                  <c:v>0.2780960766117731</c:v>
                </c:pt>
                <c:pt idx="2">
                  <c:v>0.25372683278496827</c:v>
                </c:pt>
                <c:pt idx="3">
                  <c:v>0.28475756540871977</c:v>
                </c:pt>
                <c:pt idx="4">
                  <c:v>0.3968223579548224</c:v>
                </c:pt>
                <c:pt idx="5">
                  <c:v>0.48249416324213634</c:v>
                </c:pt>
                <c:pt idx="6">
                  <c:v>0.45686007977034165</c:v>
                </c:pt>
                <c:pt idx="7">
                  <c:v>0.44067013231447127</c:v>
                </c:pt>
                <c:pt idx="8">
                  <c:v>0.45660711184134367</c:v>
                </c:pt>
                <c:pt idx="9">
                  <c:v>0.50914011842992302</c:v>
                </c:pt>
                <c:pt idx="10">
                  <c:v>0.58570507827330986</c:v>
                </c:pt>
                <c:pt idx="11">
                  <c:v>0.53300342639873188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25392"/>
        <c:axId val="-1485736816"/>
      </c:lineChart>
      <c:catAx>
        <c:axId val="-148572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36816"/>
        <c:crosses val="autoZero"/>
        <c:auto val="1"/>
        <c:lblAlgn val="ctr"/>
        <c:lblOffset val="100"/>
        <c:tickMarkSkip val="1"/>
        <c:noMultiLvlLbl val="0"/>
      </c:catAx>
      <c:valAx>
        <c:axId val="-148573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2539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ESPERANZA'!$C$300:$N$300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ESPERANZA'!$C$301:$N$301</c:f>
              <c:numCache>
                <c:formatCode>General</c:formatCode>
                <c:ptCount val="12"/>
                <c:pt idx="0">
                  <c:v>166.08629052846564</c:v>
                </c:pt>
                <c:pt idx="1">
                  <c:v>134.71534337503189</c:v>
                </c:pt>
                <c:pt idx="2">
                  <c:v>122.91039060505489</c:v>
                </c:pt>
                <c:pt idx="3">
                  <c:v>137.94230278274188</c:v>
                </c:pt>
                <c:pt idx="4">
                  <c:v>192.22874648966044</c:v>
                </c:pt>
                <c:pt idx="5">
                  <c:v>233.72989532805718</c:v>
                </c:pt>
                <c:pt idx="6">
                  <c:v>221.31222874648964</c:v>
                </c:pt>
                <c:pt idx="7">
                  <c:v>213.46949195813121</c:v>
                </c:pt>
                <c:pt idx="8">
                  <c:v>221.18968598417155</c:v>
                </c:pt>
                <c:pt idx="9">
                  <c:v>246.63773295889709</c:v>
                </c:pt>
                <c:pt idx="10">
                  <c:v>283.72734235384223</c:v>
                </c:pt>
                <c:pt idx="11">
                  <c:v>258.19760020423792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ESPERANZA'!$C$303:$N$303</c:f>
              <c:numCache>
                <c:formatCode>General</c:formatCode>
                <c:ptCount val="12"/>
                <c:pt idx="0">
                  <c:v>166.17872528561017</c:v>
                </c:pt>
                <c:pt idx="1">
                  <c:v>134.79031873879546</c:v>
                </c:pt>
                <c:pt idx="2">
                  <c:v>122.97879596271545</c:v>
                </c:pt>
                <c:pt idx="3">
                  <c:v>138.01907409973083</c:v>
                </c:pt>
                <c:pt idx="4">
                  <c:v>192.3357307412891</c:v>
                </c:pt>
                <c:pt idx="5">
                  <c:v>233.8599769021794</c:v>
                </c:pt>
                <c:pt idx="6">
                  <c:v>221.4353993107319</c:v>
                </c:pt>
                <c:pt idx="7">
                  <c:v>213.58829767402824</c:v>
                </c:pt>
                <c:pt idx="8">
                  <c:v>221.3127883476584</c:v>
                </c:pt>
                <c:pt idx="9">
                  <c:v>246.77499834592086</c:v>
                </c:pt>
                <c:pt idx="10">
                  <c:v>283.88524983616531</c:v>
                </c:pt>
                <c:pt idx="11">
                  <c:v>258.34129919585388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ESPERANZA'!$C$305:$N$305</c:f>
              <c:numCache>
                <c:formatCode>General</c:formatCode>
                <c:ptCount val="12"/>
                <c:pt idx="0">
                  <c:v>165.99400982971972</c:v>
                </c:pt>
                <c:pt idx="1">
                  <c:v>134.64049297058918</c:v>
                </c:pt>
                <c:pt idx="2">
                  <c:v>122.84209925667157</c:v>
                </c:pt>
                <c:pt idx="3">
                  <c:v>137.86565941833828</c:v>
                </c:pt>
                <c:pt idx="4">
                  <c:v>192.12194054566183</c:v>
                </c:pt>
                <c:pt idx="5">
                  <c:v>233.60003055721992</c:v>
                </c:pt>
                <c:pt idx="6">
                  <c:v>221.18926346714741</c:v>
                </c:pt>
                <c:pt idx="7">
                  <c:v>213.35088425236478</c:v>
                </c:pt>
                <c:pt idx="8">
                  <c:v>221.06678879191645</c:v>
                </c:pt>
                <c:pt idx="9">
                  <c:v>246.50069634821634</c:v>
                </c:pt>
                <c:pt idx="10">
                  <c:v>283.56969805145923</c:v>
                </c:pt>
                <c:pt idx="11">
                  <c:v>258.05414071167201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ESPERANZA'!$C$308:$N$308</c:f>
              <c:numCache>
                <c:formatCode>General</c:formatCode>
                <c:ptCount val="12"/>
                <c:pt idx="0">
                  <c:v>19.961540217873477</c:v>
                </c:pt>
                <c:pt idx="1">
                  <c:v>16.191136162948037</c:v>
                </c:pt>
                <c:pt idx="2">
                  <c:v>14.772325262071149</c:v>
                </c:pt>
                <c:pt idx="3">
                  <c:v>16.578977205056255</c:v>
                </c:pt>
                <c:pt idx="4">
                  <c:v>23.103543596978007</c:v>
                </c:pt>
                <c:pt idx="5">
                  <c:v>28.091473961306452</c:v>
                </c:pt>
                <c:pt idx="6">
                  <c:v>26.599022356231799</c:v>
                </c:pt>
                <c:pt idx="7">
                  <c:v>25.65642134250044</c:v>
                </c:pt>
                <c:pt idx="8">
                  <c:v>26.584294215392248</c:v>
                </c:pt>
                <c:pt idx="9">
                  <c:v>29.642838129739314</c:v>
                </c:pt>
                <c:pt idx="10">
                  <c:v>34.100555423843872</c:v>
                </c:pt>
                <c:pt idx="11">
                  <c:v>31.032192748937099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41168"/>
        <c:axId val="-1485724304"/>
      </c:lineChart>
      <c:catAx>
        <c:axId val="-1485741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24304"/>
        <c:crosses val="autoZero"/>
        <c:auto val="1"/>
        <c:lblAlgn val="ctr"/>
        <c:lblOffset val="100"/>
        <c:tickMarkSkip val="1"/>
        <c:noMultiLvlLbl val="0"/>
      </c:catAx>
      <c:valAx>
        <c:axId val="-148572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4116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PTE CANOAS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ESPERANZA'!$C$300:$N$300</c:f>
              <c:numCache>
                <c:formatCode>0.00</c:formatCode>
                <c:ptCount val="12"/>
                <c:pt idx="0">
                  <c:v>11.67</c:v>
                </c:pt>
                <c:pt idx="1">
                  <c:v>7.657</c:v>
                </c:pt>
                <c:pt idx="2">
                  <c:v>6.3730000000000002</c:v>
                </c:pt>
                <c:pt idx="3">
                  <c:v>8.5399999999999991</c:v>
                </c:pt>
                <c:pt idx="4">
                  <c:v>26.95</c:v>
                </c:pt>
                <c:pt idx="5">
                  <c:v>42.78</c:v>
                </c:pt>
                <c:pt idx="6">
                  <c:v>23.55</c:v>
                </c:pt>
                <c:pt idx="7">
                  <c:v>24.92</c:v>
                </c:pt>
                <c:pt idx="8">
                  <c:v>46.23</c:v>
                </c:pt>
                <c:pt idx="9">
                  <c:v>73.150000000000006</c:v>
                </c:pt>
                <c:pt idx="10">
                  <c:v>78.59</c:v>
                </c:pt>
                <c:pt idx="11">
                  <c:v>33.43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ESPERANZA'!$C$301:$N$301</c:f>
              <c:numCache>
                <c:formatCode>General</c:formatCode>
                <c:ptCount val="12"/>
                <c:pt idx="0">
                  <c:v>166.08629052846564</c:v>
                </c:pt>
                <c:pt idx="1">
                  <c:v>134.71534337503189</c:v>
                </c:pt>
                <c:pt idx="2">
                  <c:v>122.91039060505489</c:v>
                </c:pt>
                <c:pt idx="3">
                  <c:v>137.94230278274188</c:v>
                </c:pt>
                <c:pt idx="4">
                  <c:v>192.22874648966044</c:v>
                </c:pt>
                <c:pt idx="5">
                  <c:v>233.72989532805718</c:v>
                </c:pt>
                <c:pt idx="6">
                  <c:v>221.31222874648964</c:v>
                </c:pt>
                <c:pt idx="7">
                  <c:v>213.46949195813121</c:v>
                </c:pt>
                <c:pt idx="8">
                  <c:v>221.18968598417155</c:v>
                </c:pt>
                <c:pt idx="9">
                  <c:v>246.63773295889709</c:v>
                </c:pt>
                <c:pt idx="10">
                  <c:v>283.72734235384223</c:v>
                </c:pt>
                <c:pt idx="11">
                  <c:v>258.19760020423792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ESPERANZA'!$C$303:$N$303</c:f>
              <c:numCache>
                <c:formatCode>General</c:formatCode>
                <c:ptCount val="12"/>
                <c:pt idx="0">
                  <c:v>166.17872528561017</c:v>
                </c:pt>
                <c:pt idx="1">
                  <c:v>134.79031873879546</c:v>
                </c:pt>
                <c:pt idx="2">
                  <c:v>122.97879596271545</c:v>
                </c:pt>
                <c:pt idx="3">
                  <c:v>138.01907409973083</c:v>
                </c:pt>
                <c:pt idx="4">
                  <c:v>192.3357307412891</c:v>
                </c:pt>
                <c:pt idx="5">
                  <c:v>233.8599769021794</c:v>
                </c:pt>
                <c:pt idx="6">
                  <c:v>221.4353993107319</c:v>
                </c:pt>
                <c:pt idx="7">
                  <c:v>213.58829767402824</c:v>
                </c:pt>
                <c:pt idx="8">
                  <c:v>221.3127883476584</c:v>
                </c:pt>
                <c:pt idx="9">
                  <c:v>246.77499834592086</c:v>
                </c:pt>
                <c:pt idx="10">
                  <c:v>283.88524983616531</c:v>
                </c:pt>
                <c:pt idx="11">
                  <c:v>258.34129919585388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ESPERANZA'!$C$305:$N$305</c:f>
              <c:numCache>
                <c:formatCode>General</c:formatCode>
                <c:ptCount val="12"/>
                <c:pt idx="0">
                  <c:v>165.99400982971972</c:v>
                </c:pt>
                <c:pt idx="1">
                  <c:v>134.64049297058918</c:v>
                </c:pt>
                <c:pt idx="2">
                  <c:v>122.84209925667157</c:v>
                </c:pt>
                <c:pt idx="3">
                  <c:v>137.86565941833828</c:v>
                </c:pt>
                <c:pt idx="4">
                  <c:v>192.12194054566183</c:v>
                </c:pt>
                <c:pt idx="5">
                  <c:v>233.60003055721992</c:v>
                </c:pt>
                <c:pt idx="6">
                  <c:v>221.18926346714741</c:v>
                </c:pt>
                <c:pt idx="7">
                  <c:v>213.35088425236478</c:v>
                </c:pt>
                <c:pt idx="8">
                  <c:v>221.06678879191645</c:v>
                </c:pt>
                <c:pt idx="9">
                  <c:v>246.50069634821634</c:v>
                </c:pt>
                <c:pt idx="10">
                  <c:v>283.56969805145923</c:v>
                </c:pt>
                <c:pt idx="11">
                  <c:v>258.05414071167201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ESPERANZA'!$C$310:$N$310</c:f>
              <c:numCache>
                <c:formatCode>General</c:formatCode>
                <c:ptCount val="12"/>
                <c:pt idx="0">
                  <c:v>11.684278677615513</c:v>
                </c:pt>
                <c:pt idx="1">
                  <c:v>9.4773121197186327</c:v>
                </c:pt>
                <c:pt idx="2">
                  <c:v>8.6468260061350417</c:v>
                </c:pt>
                <c:pt idx="3">
                  <c:v>9.704330815127296</c:v>
                </c:pt>
                <c:pt idx="4">
                  <c:v>13.523417475862914</c:v>
                </c:pt>
                <c:pt idx="5">
                  <c:v>16.443050318080662</c:v>
                </c:pt>
                <c:pt idx="6">
                  <c:v>15.569459388913145</c:v>
                </c:pt>
                <c:pt idx="7">
                  <c:v>15.017717749438926</c:v>
                </c:pt>
                <c:pt idx="8">
                  <c:v>15.56083842579636</c:v>
                </c:pt>
                <c:pt idx="9">
                  <c:v>17.351125099715315</c:v>
                </c:pt>
                <c:pt idx="10">
                  <c:v>19.960403269728815</c:v>
                </c:pt>
                <c:pt idx="11">
                  <c:v>18.164369287065337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23760"/>
        <c:axId val="-1485714512"/>
      </c:lineChart>
      <c:catAx>
        <c:axId val="-148572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14512"/>
        <c:crosses val="autoZero"/>
        <c:auto val="1"/>
        <c:lblAlgn val="ctr"/>
        <c:lblOffset val="100"/>
        <c:tickMarkSkip val="1"/>
        <c:noMultiLvlLbl val="0"/>
      </c:catAx>
      <c:valAx>
        <c:axId val="-148571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2376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ESPERANZA'!$C$333:$N$333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ESPERANZA'!$C$334:$N$334</c:f>
              <c:numCache>
                <c:formatCode>General</c:formatCode>
                <c:ptCount val="12"/>
                <c:pt idx="0">
                  <c:v>4241.7581806614235</c:v>
                </c:pt>
                <c:pt idx="1">
                  <c:v>3440.5603737878437</c:v>
                </c:pt>
                <c:pt idx="2">
                  <c:v>3139.0679698992185</c:v>
                </c:pt>
                <c:pt idx="3">
                  <c:v>3522.9752523594752</c:v>
                </c:pt>
                <c:pt idx="4">
                  <c:v>4909.4230197227389</c:v>
                </c:pt>
                <c:pt idx="5">
                  <c:v>5969.3409517325781</c:v>
                </c:pt>
                <c:pt idx="6">
                  <c:v>5652.2001531784526</c:v>
                </c:pt>
                <c:pt idx="7">
                  <c:v>5451.9007014600584</c:v>
                </c:pt>
                <c:pt idx="8">
                  <c:v>5649.0704742453527</c:v>
                </c:pt>
                <c:pt idx="9">
                  <c:v>6299.0004660191025</c:v>
                </c:pt>
                <c:pt idx="10">
                  <c:v>7246.2499564373447</c:v>
                </c:pt>
                <c:pt idx="11">
                  <c:v>6594.2335120415282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ESPERANZA'!$C$336:$N$336</c:f>
              <c:numCache>
                <c:formatCode>General</c:formatCode>
                <c:ptCount val="12"/>
                <c:pt idx="0">
                  <c:v>6978.371226861399</c:v>
                </c:pt>
                <c:pt idx="1">
                  <c:v>5660.2725789938249</c:v>
                </c:pt>
                <c:pt idx="2">
                  <c:v>5164.2693117624076</c:v>
                </c:pt>
                <c:pt idx="3">
                  <c:v>5795.858247198953</c:v>
                </c:pt>
                <c:pt idx="4">
                  <c:v>8076.7867667510436</c:v>
                </c:pt>
                <c:pt idx="5">
                  <c:v>9820.5214363258547</c:v>
                </c:pt>
                <c:pt idx="6">
                  <c:v>9298.7740548782731</c:v>
                </c:pt>
                <c:pt idx="7">
                  <c:v>8969.2493929113789</c:v>
                </c:pt>
                <c:pt idx="8">
                  <c:v>9293.6252320350395</c:v>
                </c:pt>
                <c:pt idx="9">
                  <c:v>10362.864109146367</c:v>
                </c:pt>
                <c:pt idx="10">
                  <c:v>11921.2411563648</c:v>
                </c:pt>
                <c:pt idx="11">
                  <c:v>10848.569730691319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ESPERANZA'!$C$338:$N$338</c:f>
              <c:numCache>
                <c:formatCode>General</c:formatCode>
                <c:ptCount val="12"/>
                <c:pt idx="0">
                  <c:v>3279.4360306782505</c:v>
                </c:pt>
                <c:pt idx="1">
                  <c:v>2660.0049260149708</c:v>
                </c:pt>
                <c:pt idx="2">
                  <c:v>2426.9117108487103</c:v>
                </c:pt>
                <c:pt idx="3">
                  <c:v>2723.7224484998651</c:v>
                </c:pt>
                <c:pt idx="4">
                  <c:v>3795.6286178976507</c:v>
                </c:pt>
                <c:pt idx="5">
                  <c:v>4615.0843501084482</c:v>
                </c:pt>
                <c:pt idx="6">
                  <c:v>4369.8928711792332</c:v>
                </c:pt>
                <c:pt idx="7">
                  <c:v>4215.0350950134134</c:v>
                </c:pt>
                <c:pt idx="8">
                  <c:v>4367.4732184266422</c:v>
                </c:pt>
                <c:pt idx="9">
                  <c:v>4869.9544400480272</c:v>
                </c:pt>
                <c:pt idx="10">
                  <c:v>5602.3026731655509</c:v>
                </c:pt>
                <c:pt idx="11">
                  <c:v>5098.2083497091053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ESPERANZA'!$C$341:$N$341</c:f>
              <c:numCache>
                <c:formatCode>General</c:formatCode>
                <c:ptCount val="12"/>
                <c:pt idx="0">
                  <c:v>5190.6038344113385</c:v>
                </c:pt>
                <c:pt idx="1">
                  <c:v>4210.1848120729455</c:v>
                </c:pt>
                <c:pt idx="2">
                  <c:v>3841.2510914273776</c:v>
                </c:pt>
                <c:pt idx="3">
                  <c:v>4311.0352062978582</c:v>
                </c:pt>
                <c:pt idx="4">
                  <c:v>6007.6196863599998</c:v>
                </c:pt>
                <c:pt idx="5">
                  <c:v>7304.6323513284997</c:v>
                </c:pt>
                <c:pt idx="6">
                  <c:v>6916.5498216528858</c:v>
                </c:pt>
                <c:pt idx="7">
                  <c:v>6671.4450660682869</c:v>
                </c:pt>
                <c:pt idx="8">
                  <c:v>6912.7200598468762</c:v>
                </c:pt>
                <c:pt idx="9">
                  <c:v>7708.0339282281511</c:v>
                </c:pt>
                <c:pt idx="10">
                  <c:v>8867.1751681803144</c:v>
                </c:pt>
                <c:pt idx="11">
                  <c:v>8069.3081252616994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15056"/>
        <c:axId val="-1485722672"/>
      </c:lineChart>
      <c:catAx>
        <c:axId val="-1485715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22672"/>
        <c:crosses val="autoZero"/>
        <c:auto val="1"/>
        <c:lblAlgn val="ctr"/>
        <c:lblOffset val="100"/>
        <c:tickMarkSkip val="1"/>
        <c:noMultiLvlLbl val="0"/>
      </c:catAx>
      <c:valAx>
        <c:axId val="-148572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1505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CALAMAR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ESPERANZA'!$C$333:$N$333</c:f>
              <c:numCache>
                <c:formatCode>0.00</c:formatCode>
                <c:ptCount val="12"/>
                <c:pt idx="0">
                  <c:v>5145</c:v>
                </c:pt>
                <c:pt idx="1">
                  <c:v>3854</c:v>
                </c:pt>
                <c:pt idx="2">
                  <c:v>3619</c:v>
                </c:pt>
                <c:pt idx="3">
                  <c:v>4085</c:v>
                </c:pt>
                <c:pt idx="4">
                  <c:v>5857</c:v>
                </c:pt>
                <c:pt idx="5">
                  <c:v>7533</c:v>
                </c:pt>
                <c:pt idx="6">
                  <c:v>7283</c:v>
                </c:pt>
                <c:pt idx="7">
                  <c:v>6832</c:v>
                </c:pt>
                <c:pt idx="8">
                  <c:v>7001</c:v>
                </c:pt>
                <c:pt idx="9">
                  <c:v>7806</c:v>
                </c:pt>
                <c:pt idx="10">
                  <c:v>9222</c:v>
                </c:pt>
                <c:pt idx="11">
                  <c:v>8614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ESPERANZA'!$C$334:$N$334</c:f>
              <c:numCache>
                <c:formatCode>General</c:formatCode>
                <c:ptCount val="12"/>
                <c:pt idx="0">
                  <c:v>4241.7581806614235</c:v>
                </c:pt>
                <c:pt idx="1">
                  <c:v>3440.5603737878437</c:v>
                </c:pt>
                <c:pt idx="2">
                  <c:v>3139.0679698992185</c:v>
                </c:pt>
                <c:pt idx="3">
                  <c:v>3522.9752523594752</c:v>
                </c:pt>
                <c:pt idx="4">
                  <c:v>4909.4230197227389</c:v>
                </c:pt>
                <c:pt idx="5">
                  <c:v>5969.3409517325781</c:v>
                </c:pt>
                <c:pt idx="6">
                  <c:v>5652.2001531784526</c:v>
                </c:pt>
                <c:pt idx="7">
                  <c:v>5451.9007014600584</c:v>
                </c:pt>
                <c:pt idx="8">
                  <c:v>5649.0704742453527</c:v>
                </c:pt>
                <c:pt idx="9">
                  <c:v>6299.0004660191025</c:v>
                </c:pt>
                <c:pt idx="10">
                  <c:v>7246.2499564373447</c:v>
                </c:pt>
                <c:pt idx="11">
                  <c:v>6594.2335120415282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ESPERANZA'!$C$336:$N$336</c:f>
              <c:numCache>
                <c:formatCode>General</c:formatCode>
                <c:ptCount val="12"/>
                <c:pt idx="0">
                  <c:v>6978.371226861399</c:v>
                </c:pt>
                <c:pt idx="1">
                  <c:v>5660.2725789938249</c:v>
                </c:pt>
                <c:pt idx="2">
                  <c:v>5164.2693117624076</c:v>
                </c:pt>
                <c:pt idx="3">
                  <c:v>5795.858247198953</c:v>
                </c:pt>
                <c:pt idx="4">
                  <c:v>8076.7867667510436</c:v>
                </c:pt>
                <c:pt idx="5">
                  <c:v>9820.5214363258547</c:v>
                </c:pt>
                <c:pt idx="6">
                  <c:v>9298.7740548782731</c:v>
                </c:pt>
                <c:pt idx="7">
                  <c:v>8969.2493929113789</c:v>
                </c:pt>
                <c:pt idx="8">
                  <c:v>9293.6252320350395</c:v>
                </c:pt>
                <c:pt idx="9">
                  <c:v>10362.864109146367</c:v>
                </c:pt>
                <c:pt idx="10">
                  <c:v>11921.2411563648</c:v>
                </c:pt>
                <c:pt idx="11">
                  <c:v>10848.569730691319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ESPERANZA'!$C$338:$N$338</c:f>
              <c:numCache>
                <c:formatCode>General</c:formatCode>
                <c:ptCount val="12"/>
                <c:pt idx="0">
                  <c:v>3279.4360306782505</c:v>
                </c:pt>
                <c:pt idx="1">
                  <c:v>2660.0049260149708</c:v>
                </c:pt>
                <c:pt idx="2">
                  <c:v>2426.9117108487103</c:v>
                </c:pt>
                <c:pt idx="3">
                  <c:v>2723.7224484998651</c:v>
                </c:pt>
                <c:pt idx="4">
                  <c:v>3795.6286178976507</c:v>
                </c:pt>
                <c:pt idx="5">
                  <c:v>4615.0843501084482</c:v>
                </c:pt>
                <c:pt idx="6">
                  <c:v>4369.8928711792332</c:v>
                </c:pt>
                <c:pt idx="7">
                  <c:v>4215.0350950134134</c:v>
                </c:pt>
                <c:pt idx="8">
                  <c:v>4367.4732184266422</c:v>
                </c:pt>
                <c:pt idx="9">
                  <c:v>4869.9544400480272</c:v>
                </c:pt>
                <c:pt idx="10">
                  <c:v>5602.3026731655509</c:v>
                </c:pt>
                <c:pt idx="11">
                  <c:v>5098.2083497091053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ESPERANZA'!$C$343:$N$343</c:f>
              <c:numCache>
                <c:formatCode>General</c:formatCode>
                <c:ptCount val="12"/>
                <c:pt idx="0">
                  <c:v>5263.5217059806009</c:v>
                </c:pt>
                <c:pt idx="1">
                  <c:v>4269.3297064249928</c:v>
                </c:pt>
                <c:pt idx="2">
                  <c:v>3895.2131857588856</c:v>
                </c:pt>
                <c:pt idx="3">
                  <c:v>4371.5968522126141</c:v>
                </c:pt>
                <c:pt idx="4">
                  <c:v>6092.0150389436076</c:v>
                </c:pt>
                <c:pt idx="5">
                  <c:v>7407.2482050223807</c:v>
                </c:pt>
                <c:pt idx="6">
                  <c:v>7013.7138718649521</c:v>
                </c:pt>
                <c:pt idx="7">
                  <c:v>6765.1658719760508</c:v>
                </c:pt>
                <c:pt idx="8">
                  <c:v>7009.8303093666882</c:v>
                </c:pt>
                <c:pt idx="9">
                  <c:v>7816.316788172865</c:v>
                </c:pt>
                <c:pt idx="10">
                  <c:v>8991.7417043141304</c:v>
                </c:pt>
                <c:pt idx="11">
                  <c:v>8182.6661838424443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19952"/>
        <c:axId val="-1485719408"/>
      </c:lineChart>
      <c:catAx>
        <c:axId val="-1485719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19408"/>
        <c:crosses val="autoZero"/>
        <c:auto val="1"/>
        <c:lblAlgn val="ctr"/>
        <c:lblOffset val="100"/>
        <c:tickMarkSkip val="1"/>
        <c:noMultiLvlLbl val="0"/>
      </c:catAx>
      <c:valAx>
        <c:axId val="-148571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19952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ESPERANZA'!$C$366:$N$366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ESPERANZA'!$C$367:$N$367</c:f>
              <c:numCache>
                <c:formatCode>General</c:formatCode>
                <c:ptCount val="12"/>
                <c:pt idx="0">
                  <c:v>15.768311511482306</c:v>
                </c:pt>
                <c:pt idx="1">
                  <c:v>12.789938850189042</c:v>
                </c:pt>
                <c:pt idx="2">
                  <c:v>11.669171012801343</c:v>
                </c:pt>
                <c:pt idx="3">
                  <c:v>13.096307913004365</c:v>
                </c:pt>
                <c:pt idx="4">
                  <c:v>18.250288729226693</c:v>
                </c:pt>
                <c:pt idx="5">
                  <c:v>22.190427562395907</c:v>
                </c:pt>
                <c:pt idx="6">
                  <c:v>21.011488383967322</c:v>
                </c:pt>
                <c:pt idx="7">
                  <c:v>20.266895218644006</c:v>
                </c:pt>
                <c:pt idx="8">
                  <c:v>20.999854115759145</c:v>
                </c:pt>
                <c:pt idx="9">
                  <c:v>23.415903813657199</c:v>
                </c:pt>
                <c:pt idx="10">
                  <c:v>26.937208991332046</c:v>
                </c:pt>
                <c:pt idx="11">
                  <c:v>24.513403114628545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ESPERANZA'!$C$369:$N$369</c:f>
              <c:numCache>
                <c:formatCode>General</c:formatCode>
                <c:ptCount val="12"/>
                <c:pt idx="0">
                  <c:v>15.768390561538421</c:v>
                </c:pt>
                <c:pt idx="1">
                  <c:v>12.79000296899993</c:v>
                </c:pt>
                <c:pt idx="2">
                  <c:v>11.669229512953544</c:v>
                </c:pt>
                <c:pt idx="3">
                  <c:v>13.096373567711572</c:v>
                </c:pt>
                <c:pt idx="4">
                  <c:v>18.250380221987164</c:v>
                </c:pt>
                <c:pt idx="5">
                  <c:v>22.190538807949544</c:v>
                </c:pt>
                <c:pt idx="6">
                  <c:v>21.011593719236391</c:v>
                </c:pt>
                <c:pt idx="7">
                  <c:v>20.26699682110177</c:v>
                </c:pt>
                <c:pt idx="8">
                  <c:v>20.999959392703037</c:v>
                </c:pt>
                <c:pt idx="9">
                  <c:v>23.416021202796113</c:v>
                </c:pt>
                <c:pt idx="10">
                  <c:v>26.937344033557768</c:v>
                </c:pt>
                <c:pt idx="11">
                  <c:v>24.513526005775791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ESPERANZA'!$C$371:$N$371</c:f>
              <c:numCache>
                <c:formatCode>General</c:formatCode>
                <c:ptCount val="12"/>
                <c:pt idx="0">
                  <c:v>15.768232462615059</c:v>
                </c:pt>
                <c:pt idx="1">
                  <c:v>12.789874732342465</c:v>
                </c:pt>
                <c:pt idx="2">
                  <c:v>11.669112513528949</c:v>
                </c:pt>
                <c:pt idx="3">
                  <c:v>13.096242259284567</c:v>
                </c:pt>
                <c:pt idx="4">
                  <c:v>18.250197237842219</c:v>
                </c:pt>
                <c:pt idx="5">
                  <c:v>22.19031631851534</c:v>
                </c:pt>
                <c:pt idx="6">
                  <c:v>21.011383050282436</c:v>
                </c:pt>
                <c:pt idx="7">
                  <c:v>20.266793617714288</c:v>
                </c:pt>
                <c:pt idx="8">
                  <c:v>20.99974884039856</c:v>
                </c:pt>
                <c:pt idx="9">
                  <c:v>23.415786426283749</c:v>
                </c:pt>
                <c:pt idx="10">
                  <c:v>26.937073951137283</c:v>
                </c:pt>
                <c:pt idx="11">
                  <c:v>24.51328022532951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ESPERANZA'!$C$374:$N$374</c:f>
              <c:numCache>
                <c:formatCode>General</c:formatCode>
                <c:ptCount val="12"/>
                <c:pt idx="0">
                  <c:v>13.325231923719686</c:v>
                </c:pt>
                <c:pt idx="1">
                  <c:v>10.808316498875437</c:v>
                </c:pt>
                <c:pt idx="2">
                  <c:v>9.8611959809327434</c:v>
                </c:pt>
                <c:pt idx="3">
                  <c:v>11.067217955337279</c:v>
                </c:pt>
                <c:pt idx="4">
                  <c:v>15.422661444423227</c:v>
                </c:pt>
                <c:pt idx="5">
                  <c:v>18.752330808540098</c:v>
                </c:pt>
                <c:pt idx="6">
                  <c:v>17.756051786205916</c:v>
                </c:pt>
                <c:pt idx="7">
                  <c:v>17.126822929994855</c:v>
                </c:pt>
                <c:pt idx="8">
                  <c:v>17.746220085327618</c:v>
                </c:pt>
                <c:pt idx="9">
                  <c:v>19.787936634387471</c:v>
                </c:pt>
                <c:pt idx="10">
                  <c:v>22.763664766885622</c:v>
                </c:pt>
                <c:pt idx="11">
                  <c:v>20.715393750573568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17776"/>
        <c:axId val="-1485717232"/>
      </c:lineChart>
      <c:catAx>
        <c:axId val="-148571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17232"/>
        <c:crosses val="autoZero"/>
        <c:auto val="1"/>
        <c:lblAlgn val="ctr"/>
        <c:lblOffset val="100"/>
        <c:tickMarkSkip val="1"/>
        <c:noMultiLvlLbl val="0"/>
      </c:catAx>
      <c:valAx>
        <c:axId val="-148571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1777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PTO RICO HDA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ESPERANZA'!$C$366:$N$366</c:f>
              <c:numCache>
                <c:formatCode>0.00</c:formatCode>
                <c:ptCount val="12"/>
                <c:pt idx="0">
                  <c:v>12.55</c:v>
                </c:pt>
                <c:pt idx="1">
                  <c:v>10.91</c:v>
                </c:pt>
                <c:pt idx="2">
                  <c:v>10</c:v>
                </c:pt>
                <c:pt idx="3">
                  <c:v>10.98</c:v>
                </c:pt>
                <c:pt idx="4">
                  <c:v>17.25</c:v>
                </c:pt>
                <c:pt idx="5">
                  <c:v>17.93</c:v>
                </c:pt>
                <c:pt idx="6">
                  <c:v>15.47</c:v>
                </c:pt>
                <c:pt idx="7">
                  <c:v>16.329999999999998</c:v>
                </c:pt>
                <c:pt idx="8">
                  <c:v>20.46</c:v>
                </c:pt>
                <c:pt idx="9">
                  <c:v>23.32</c:v>
                </c:pt>
                <c:pt idx="10">
                  <c:v>24.37</c:v>
                </c:pt>
                <c:pt idx="11">
                  <c:v>16.760000000000002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ESPERANZA'!$C$367:$N$367</c:f>
              <c:numCache>
                <c:formatCode>General</c:formatCode>
                <c:ptCount val="12"/>
                <c:pt idx="0">
                  <c:v>15.768311511482306</c:v>
                </c:pt>
                <c:pt idx="1">
                  <c:v>12.789938850189042</c:v>
                </c:pt>
                <c:pt idx="2">
                  <c:v>11.669171012801343</c:v>
                </c:pt>
                <c:pt idx="3">
                  <c:v>13.096307913004365</c:v>
                </c:pt>
                <c:pt idx="4">
                  <c:v>18.250288729226693</c:v>
                </c:pt>
                <c:pt idx="5">
                  <c:v>22.190427562395907</c:v>
                </c:pt>
                <c:pt idx="6">
                  <c:v>21.011488383967322</c:v>
                </c:pt>
                <c:pt idx="7">
                  <c:v>20.266895218644006</c:v>
                </c:pt>
                <c:pt idx="8">
                  <c:v>20.999854115759145</c:v>
                </c:pt>
                <c:pt idx="9">
                  <c:v>23.415903813657199</c:v>
                </c:pt>
                <c:pt idx="10">
                  <c:v>26.937208991332046</c:v>
                </c:pt>
                <c:pt idx="11">
                  <c:v>24.513403114628545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ESPERANZA'!$C$369:$N$369</c:f>
              <c:numCache>
                <c:formatCode>General</c:formatCode>
                <c:ptCount val="12"/>
                <c:pt idx="0">
                  <c:v>15.768390561538421</c:v>
                </c:pt>
                <c:pt idx="1">
                  <c:v>12.79000296899993</c:v>
                </c:pt>
                <c:pt idx="2">
                  <c:v>11.669229512953544</c:v>
                </c:pt>
                <c:pt idx="3">
                  <c:v>13.096373567711572</c:v>
                </c:pt>
                <c:pt idx="4">
                  <c:v>18.250380221987164</c:v>
                </c:pt>
                <c:pt idx="5">
                  <c:v>22.190538807949544</c:v>
                </c:pt>
                <c:pt idx="6">
                  <c:v>21.011593719236391</c:v>
                </c:pt>
                <c:pt idx="7">
                  <c:v>20.26699682110177</c:v>
                </c:pt>
                <c:pt idx="8">
                  <c:v>20.999959392703037</c:v>
                </c:pt>
                <c:pt idx="9">
                  <c:v>23.416021202796113</c:v>
                </c:pt>
                <c:pt idx="10">
                  <c:v>26.937344033557768</c:v>
                </c:pt>
                <c:pt idx="11">
                  <c:v>24.513526005775791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ESPERANZA'!$C$371:$N$371</c:f>
              <c:numCache>
                <c:formatCode>General</c:formatCode>
                <c:ptCount val="12"/>
                <c:pt idx="0">
                  <c:v>15.768232462615059</c:v>
                </c:pt>
                <c:pt idx="1">
                  <c:v>12.789874732342465</c:v>
                </c:pt>
                <c:pt idx="2">
                  <c:v>11.669112513528949</c:v>
                </c:pt>
                <c:pt idx="3">
                  <c:v>13.096242259284567</c:v>
                </c:pt>
                <c:pt idx="4">
                  <c:v>18.250197237842219</c:v>
                </c:pt>
                <c:pt idx="5">
                  <c:v>22.19031631851534</c:v>
                </c:pt>
                <c:pt idx="6">
                  <c:v>21.011383050282436</c:v>
                </c:pt>
                <c:pt idx="7">
                  <c:v>20.266793617714288</c:v>
                </c:pt>
                <c:pt idx="8">
                  <c:v>20.99974884039856</c:v>
                </c:pt>
                <c:pt idx="9">
                  <c:v>23.415786426283749</c:v>
                </c:pt>
                <c:pt idx="10">
                  <c:v>26.937073951137283</c:v>
                </c:pt>
                <c:pt idx="11">
                  <c:v>24.51328022532951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ESPERANZA'!$C$376:$N$376</c:f>
              <c:numCache>
                <c:formatCode>General</c:formatCode>
                <c:ptCount val="12"/>
                <c:pt idx="0">
                  <c:v>13.325231923719686</c:v>
                </c:pt>
                <c:pt idx="1">
                  <c:v>10.808316498875437</c:v>
                </c:pt>
                <c:pt idx="2">
                  <c:v>9.8611959809327434</c:v>
                </c:pt>
                <c:pt idx="3">
                  <c:v>11.067217955337279</c:v>
                </c:pt>
                <c:pt idx="4">
                  <c:v>15.422661444423227</c:v>
                </c:pt>
                <c:pt idx="5">
                  <c:v>18.752330808540098</c:v>
                </c:pt>
                <c:pt idx="6">
                  <c:v>17.756051786205916</c:v>
                </c:pt>
                <c:pt idx="7">
                  <c:v>17.126822929994855</c:v>
                </c:pt>
                <c:pt idx="8">
                  <c:v>17.746220085327618</c:v>
                </c:pt>
                <c:pt idx="9">
                  <c:v>19.787936634387471</c:v>
                </c:pt>
                <c:pt idx="10">
                  <c:v>22.763664766885622</c:v>
                </c:pt>
                <c:pt idx="11">
                  <c:v>20.715393750573568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5713968"/>
        <c:axId val="-1576263200"/>
      </c:lineChart>
      <c:catAx>
        <c:axId val="-1485713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6263200"/>
        <c:crosses val="autoZero"/>
        <c:auto val="1"/>
        <c:lblAlgn val="ctr"/>
        <c:lblOffset val="100"/>
        <c:tickMarkSkip val="1"/>
        <c:noMultiLvlLbl val="0"/>
      </c:catAx>
      <c:valAx>
        <c:axId val="-157626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571396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GRACIAS</a:t>
            </a:r>
            <a:r>
              <a:rPr lang="es-CO" b="1" baseline="0"/>
              <a:t> A DIOS A LA MINA</a:t>
            </a:r>
            <a:endParaRPr lang="es-CO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'GRACIAS A DIOS HDA'!$C$163:$N$163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'GRACIAS A DIOS HDA'!$C$164:$N$164</c:f>
              <c:numCache>
                <c:formatCode>General</c:formatCode>
                <c:ptCount val="12"/>
                <c:pt idx="0">
                  <c:v>1.4141929411764704</c:v>
                </c:pt>
                <c:pt idx="1">
                  <c:v>0.9993035294117647</c:v>
                </c:pt>
                <c:pt idx="2">
                  <c:v>0.70263529411764702</c:v>
                </c:pt>
                <c:pt idx="3">
                  <c:v>0.66694588235294117</c:v>
                </c:pt>
                <c:pt idx="4">
                  <c:v>1.3706964705882354</c:v>
                </c:pt>
                <c:pt idx="5">
                  <c:v>1.4476517647058824</c:v>
                </c:pt>
                <c:pt idx="6">
                  <c:v>0.98703529411764701</c:v>
                </c:pt>
                <c:pt idx="7">
                  <c:v>1.1922494117647058</c:v>
                </c:pt>
                <c:pt idx="8">
                  <c:v>3.0157552941176471</c:v>
                </c:pt>
                <c:pt idx="9">
                  <c:v>4.4422164705882352</c:v>
                </c:pt>
                <c:pt idx="10">
                  <c:v>6.2411858823529407</c:v>
                </c:pt>
                <c:pt idx="11">
                  <c:v>3.4986776470588232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'GRACIAS A DIOS HDA'!$C$166:$N$166</c:f>
              <c:numCache>
                <c:formatCode>General</c:formatCode>
                <c:ptCount val="12"/>
                <c:pt idx="0">
                  <c:v>2.5884982343363219</c:v>
                </c:pt>
                <c:pt idx="1">
                  <c:v>1.8290965441367069</c:v>
                </c:pt>
                <c:pt idx="2">
                  <c:v>1.2860835075961219</c:v>
                </c:pt>
                <c:pt idx="3">
                  <c:v>1.2207586310198109</c:v>
                </c:pt>
                <c:pt idx="4">
                  <c:v>2.508883541008943</c:v>
                </c:pt>
                <c:pt idx="5">
                  <c:v>2.6497403061266134</c:v>
                </c:pt>
                <c:pt idx="6">
                  <c:v>1.8066411178135999</c:v>
                </c:pt>
                <c:pt idx="7">
                  <c:v>2.1822591581273878</c:v>
                </c:pt>
                <c:pt idx="8">
                  <c:v>5.5199520706982765</c:v>
                </c:pt>
                <c:pt idx="9">
                  <c:v>8.1309057313577053</c:v>
                </c:pt>
                <c:pt idx="10">
                  <c:v>11.423687791282379</c:v>
                </c:pt>
                <c:pt idx="11">
                  <c:v>6.4038793068714837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'GRACIAS A DIOS HDA'!$C$168:$N$168</c:f>
              <c:numCache>
                <c:formatCode>General</c:formatCode>
                <c:ptCount val="12"/>
                <c:pt idx="0">
                  <c:v>1.0649289004210327</c:v>
                </c:pt>
                <c:pt idx="1">
                  <c:v>0.75250496433536695</c:v>
                </c:pt>
                <c:pt idx="2">
                  <c:v>0.52910505304830491</c:v>
                </c:pt>
                <c:pt idx="3">
                  <c:v>0.50222987575061318</c:v>
                </c:pt>
                <c:pt idx="4">
                  <c:v>1.032174778089471</c:v>
                </c:pt>
                <c:pt idx="5">
                  <c:v>1.0901243791376187</c:v>
                </c:pt>
                <c:pt idx="6">
                  <c:v>0.74326662213928552</c:v>
                </c:pt>
                <c:pt idx="7">
                  <c:v>0.89779889160101256</c:v>
                </c:pt>
                <c:pt idx="8">
                  <c:v>2.2709524816549469</c:v>
                </c:pt>
                <c:pt idx="9">
                  <c:v>3.3451197242720609</c:v>
                </c:pt>
                <c:pt idx="10">
                  <c:v>4.6997966299338323</c:v>
                </c:pt>
                <c:pt idx="11">
                  <c:v>2.6346072244643373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'GRACIAS A DIOS HDA'!$C$173:$N$173</c:f>
              <c:numCache>
                <c:formatCode>General</c:formatCode>
                <c:ptCount val="12"/>
                <c:pt idx="0">
                  <c:v>2.2633776822561575</c:v>
                </c:pt>
                <c:pt idx="1">
                  <c:v>1.5993583622251712</c:v>
                </c:pt>
                <c:pt idx="2">
                  <c:v>1.1245488484395734</c:v>
                </c:pt>
                <c:pt idx="3">
                  <c:v>1.0674289069315317</c:v>
                </c:pt>
                <c:pt idx="4">
                  <c:v>2.1937627535432314</c:v>
                </c:pt>
                <c:pt idx="5">
                  <c:v>2.3169276274199468</c:v>
                </c:pt>
                <c:pt idx="6">
                  <c:v>1.5797233823317818</c:v>
                </c:pt>
                <c:pt idx="7">
                  <c:v>1.9081630460030221</c:v>
                </c:pt>
                <c:pt idx="8">
                  <c:v>4.8266350574295345</c:v>
                </c:pt>
                <c:pt idx="9">
                  <c:v>7.1096477195790815</c:v>
                </c:pt>
                <c:pt idx="10">
                  <c:v>9.9888497712188151</c:v>
                </c:pt>
                <c:pt idx="11">
                  <c:v>5.5995392659602254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5179824"/>
        <c:axId val="-1345185264"/>
      </c:lineChart>
      <c:catAx>
        <c:axId val="-1345179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85264"/>
        <c:crosses val="autoZero"/>
        <c:auto val="1"/>
        <c:lblAlgn val="ctr"/>
        <c:lblOffset val="100"/>
        <c:tickMarkSkip val="1"/>
        <c:noMultiLvlLbl val="0"/>
      </c:catAx>
      <c:valAx>
        <c:axId val="-134518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4517982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ESPERANZA'!$C$399:$N$399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ESPERANZA'!$C$400:$N$400</c:f>
              <c:numCache>
                <c:formatCode>General</c:formatCode>
                <c:ptCount val="12"/>
                <c:pt idx="0">
                  <c:v>16.345000020261701</c:v>
                </c:pt>
                <c:pt idx="1">
                  <c:v>13.257700459130124</c:v>
                </c:pt>
                <c:pt idx="2">
                  <c:v>12.095943202402227</c:v>
                </c:pt>
                <c:pt idx="3">
                  <c:v>13.575274242111107</c:v>
                </c:pt>
                <c:pt idx="4">
                  <c:v>18.917749654538014</c:v>
                </c:pt>
                <c:pt idx="5">
                  <c:v>23.001989698951661</c:v>
                </c:pt>
                <c:pt idx="6">
                  <c:v>21.779933622670413</c:v>
                </c:pt>
                <c:pt idx="7">
                  <c:v>21.008108732387516</c:v>
                </c:pt>
                <c:pt idx="8">
                  <c:v>21.767873858759742</c:v>
                </c:pt>
                <c:pt idx="9">
                  <c:v>24.272284830875588</c:v>
                </c:pt>
                <c:pt idx="10">
                  <c:v>27.922373374505106</c:v>
                </c:pt>
                <c:pt idx="11">
                  <c:v>25.409922559782146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ESPERANZA'!$C$402:$N$402</c:f>
              <c:numCache>
                <c:formatCode>General</c:formatCode>
                <c:ptCount val="12"/>
                <c:pt idx="0">
                  <c:v>16.345088064629689</c:v>
                </c:pt>
                <c:pt idx="1">
                  <c:v>13.257771873376466</c:v>
                </c:pt>
                <c:pt idx="2">
                  <c:v>12.096008358699146</c:v>
                </c:pt>
                <c:pt idx="3">
                  <c:v>13.575347367007982</c:v>
                </c:pt>
                <c:pt idx="4">
                  <c:v>18.917851557340708</c:v>
                </c:pt>
                <c:pt idx="5">
                  <c:v>23.002113602019449</c:v>
                </c:pt>
                <c:pt idx="6">
                  <c:v>21.780050942981713</c:v>
                </c:pt>
                <c:pt idx="7">
                  <c:v>21.008221895168408</c:v>
                </c:pt>
                <c:pt idx="8">
                  <c:v>21.767991114109631</c:v>
                </c:pt>
                <c:pt idx="9">
                  <c:v>24.272415576545512</c:v>
                </c:pt>
                <c:pt idx="10">
                  <c:v>27.92252378182927</c:v>
                </c:pt>
                <c:pt idx="11">
                  <c:v>25.410059433478665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ESPERANZA'!$C$404:$N$404</c:f>
              <c:numCache>
                <c:formatCode>General</c:formatCode>
                <c:ptCount val="12"/>
                <c:pt idx="0">
                  <c:v>16.344911977316475</c:v>
                </c:pt>
                <c:pt idx="1">
                  <c:v>13.25762904603781</c:v>
                </c:pt>
                <c:pt idx="2">
                  <c:v>12.095878047158209</c:v>
                </c:pt>
                <c:pt idx="3">
                  <c:v>13.575201118395903</c:v>
                </c:pt>
                <c:pt idx="4">
                  <c:v>18.917647753382031</c:v>
                </c:pt>
                <c:pt idx="5">
                  <c:v>23.001865797886097</c:v>
                </c:pt>
                <c:pt idx="6">
                  <c:v>21.779816304254961</c:v>
                </c:pt>
                <c:pt idx="7">
                  <c:v>21.007995571435295</c:v>
                </c:pt>
                <c:pt idx="8">
                  <c:v>21.767756605304651</c:v>
                </c:pt>
                <c:pt idx="9">
                  <c:v>24.272154087318466</c:v>
                </c:pt>
                <c:pt idx="10">
                  <c:v>27.922222969611472</c:v>
                </c:pt>
                <c:pt idx="11">
                  <c:v>25.409785688297454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ESPERANZA'!$C$407:$N$407</c:f>
              <c:numCache>
                <c:formatCode>General</c:formatCode>
                <c:ptCount val="12"/>
                <c:pt idx="0">
                  <c:v>12.085598504701121</c:v>
                </c:pt>
                <c:pt idx="1">
                  <c:v>9.8028292839410458</c:v>
                </c:pt>
                <c:pt idx="2">
                  <c:v>8.9438184703998207</c:v>
                </c:pt>
                <c:pt idx="3">
                  <c:v>10.037645388680689</c:v>
                </c:pt>
                <c:pt idx="4">
                  <c:v>13.987906188667848</c:v>
                </c:pt>
                <c:pt idx="5">
                  <c:v>17.007819636965031</c:v>
                </c:pt>
                <c:pt idx="6">
                  <c:v>16.104223487080834</c:v>
                </c:pt>
                <c:pt idx="7">
                  <c:v>15.533531181890815</c:v>
                </c:pt>
                <c:pt idx="8">
                  <c:v>16.095306419812239</c:v>
                </c:pt>
                <c:pt idx="9">
                  <c:v>17.947084055923604</c:v>
                </c:pt>
                <c:pt idx="10">
                  <c:v>20.645983082551396</c:v>
                </c:pt>
                <c:pt idx="11">
                  <c:v>18.78826073492764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6260480"/>
        <c:axId val="-1576265920"/>
      </c:lineChart>
      <c:catAx>
        <c:axId val="-15762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6265920"/>
        <c:crosses val="autoZero"/>
        <c:auto val="1"/>
        <c:lblAlgn val="ctr"/>
        <c:lblOffset val="100"/>
        <c:tickMarkSkip val="1"/>
        <c:noMultiLvlLbl val="0"/>
      </c:catAx>
      <c:valAx>
        <c:axId val="-157626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6260480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FUNDACION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ESPERANZA'!$C$399:$N$399</c:f>
              <c:numCache>
                <c:formatCode>0.00</c:formatCode>
                <c:ptCount val="12"/>
                <c:pt idx="0">
                  <c:v>10.6</c:v>
                </c:pt>
                <c:pt idx="1">
                  <c:v>8.9909999999999997</c:v>
                </c:pt>
                <c:pt idx="2">
                  <c:v>8.4350000000000005</c:v>
                </c:pt>
                <c:pt idx="3">
                  <c:v>9.6579999999999995</c:v>
                </c:pt>
                <c:pt idx="4">
                  <c:v>15.37</c:v>
                </c:pt>
                <c:pt idx="5">
                  <c:v>16.420000000000002</c:v>
                </c:pt>
                <c:pt idx="6">
                  <c:v>14.19</c:v>
                </c:pt>
                <c:pt idx="7">
                  <c:v>15.09</c:v>
                </c:pt>
                <c:pt idx="8">
                  <c:v>19.55</c:v>
                </c:pt>
                <c:pt idx="9">
                  <c:v>23.05</c:v>
                </c:pt>
                <c:pt idx="10">
                  <c:v>22.68</c:v>
                </c:pt>
                <c:pt idx="11">
                  <c:v>16.54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ESPERANZA'!$C$400:$N$400</c:f>
              <c:numCache>
                <c:formatCode>General</c:formatCode>
                <c:ptCount val="12"/>
                <c:pt idx="0">
                  <c:v>16.345000020261701</c:v>
                </c:pt>
                <c:pt idx="1">
                  <c:v>13.257700459130124</c:v>
                </c:pt>
                <c:pt idx="2">
                  <c:v>12.095943202402227</c:v>
                </c:pt>
                <c:pt idx="3">
                  <c:v>13.575274242111107</c:v>
                </c:pt>
                <c:pt idx="4">
                  <c:v>18.917749654538014</c:v>
                </c:pt>
                <c:pt idx="5">
                  <c:v>23.001989698951661</c:v>
                </c:pt>
                <c:pt idx="6">
                  <c:v>21.779933622670413</c:v>
                </c:pt>
                <c:pt idx="7">
                  <c:v>21.008108732387516</c:v>
                </c:pt>
                <c:pt idx="8">
                  <c:v>21.767873858759742</c:v>
                </c:pt>
                <c:pt idx="9">
                  <c:v>24.272284830875588</c:v>
                </c:pt>
                <c:pt idx="10">
                  <c:v>27.922373374505106</c:v>
                </c:pt>
                <c:pt idx="11">
                  <c:v>25.409922559782146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ESPERANZA'!$C$402:$N$402</c:f>
              <c:numCache>
                <c:formatCode>General</c:formatCode>
                <c:ptCount val="12"/>
                <c:pt idx="0">
                  <c:v>16.345088064629689</c:v>
                </c:pt>
                <c:pt idx="1">
                  <c:v>13.257771873376466</c:v>
                </c:pt>
                <c:pt idx="2">
                  <c:v>12.096008358699146</c:v>
                </c:pt>
                <c:pt idx="3">
                  <c:v>13.575347367007982</c:v>
                </c:pt>
                <c:pt idx="4">
                  <c:v>18.917851557340708</c:v>
                </c:pt>
                <c:pt idx="5">
                  <c:v>23.002113602019449</c:v>
                </c:pt>
                <c:pt idx="6">
                  <c:v>21.780050942981713</c:v>
                </c:pt>
                <c:pt idx="7">
                  <c:v>21.008221895168408</c:v>
                </c:pt>
                <c:pt idx="8">
                  <c:v>21.767991114109631</c:v>
                </c:pt>
                <c:pt idx="9">
                  <c:v>24.272415576545512</c:v>
                </c:pt>
                <c:pt idx="10">
                  <c:v>27.92252378182927</c:v>
                </c:pt>
                <c:pt idx="11">
                  <c:v>25.410059433478665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ESPERANZA'!$C$404:$N$404</c:f>
              <c:numCache>
                <c:formatCode>General</c:formatCode>
                <c:ptCount val="12"/>
                <c:pt idx="0">
                  <c:v>16.344911977316475</c:v>
                </c:pt>
                <c:pt idx="1">
                  <c:v>13.25762904603781</c:v>
                </c:pt>
                <c:pt idx="2">
                  <c:v>12.095878047158209</c:v>
                </c:pt>
                <c:pt idx="3">
                  <c:v>13.575201118395903</c:v>
                </c:pt>
                <c:pt idx="4">
                  <c:v>18.917647753382031</c:v>
                </c:pt>
                <c:pt idx="5">
                  <c:v>23.001865797886097</c:v>
                </c:pt>
                <c:pt idx="6">
                  <c:v>21.779816304254961</c:v>
                </c:pt>
                <c:pt idx="7">
                  <c:v>21.007995571435295</c:v>
                </c:pt>
                <c:pt idx="8">
                  <c:v>21.767756605304651</c:v>
                </c:pt>
                <c:pt idx="9">
                  <c:v>24.272154087318466</c:v>
                </c:pt>
                <c:pt idx="10">
                  <c:v>27.922222969611472</c:v>
                </c:pt>
                <c:pt idx="11">
                  <c:v>25.409785688297454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ESPERANZA'!$C$409:$N$409</c:f>
              <c:numCache>
                <c:formatCode>General</c:formatCode>
                <c:ptCount val="12"/>
                <c:pt idx="0">
                  <c:v>11.739185857463909</c:v>
                </c:pt>
                <c:pt idx="1">
                  <c:v>9.5218482434618732</c:v>
                </c:pt>
                <c:pt idx="2">
                  <c:v>8.6874594798595428</c:v>
                </c:pt>
                <c:pt idx="3">
                  <c:v>9.7499337532355188</c:v>
                </c:pt>
                <c:pt idx="4">
                  <c:v>13.586967202465607</c:v>
                </c:pt>
                <c:pt idx="5">
                  <c:v>16.520320087655801</c:v>
                </c:pt>
                <c:pt idx="6">
                  <c:v>15.642623948779995</c:v>
                </c:pt>
                <c:pt idx="7">
                  <c:v>15.088289545279487</c:v>
                </c:pt>
                <c:pt idx="8">
                  <c:v>15.633962473725299</c:v>
                </c:pt>
                <c:pt idx="9">
                  <c:v>17.43266212675039</c:v>
                </c:pt>
                <c:pt idx="10">
                  <c:v>20.05420190997155</c:v>
                </c:pt>
                <c:pt idx="11">
                  <c:v>18.249727940243329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6263744"/>
        <c:axId val="-1576262112"/>
      </c:lineChart>
      <c:catAx>
        <c:axId val="-157626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6262112"/>
        <c:crosses val="autoZero"/>
        <c:auto val="1"/>
        <c:lblAlgn val="ctr"/>
        <c:lblOffset val="100"/>
        <c:tickMarkSkip val="1"/>
        <c:noMultiLvlLbl val="0"/>
      </c:catAx>
      <c:valAx>
        <c:axId val="-157626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6263744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ESPERANZA'!$C$432:$N$432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ESPERANZA'!$C$433:$N$433</c:f>
              <c:numCache>
                <c:formatCode>General</c:formatCode>
                <c:ptCount val="12"/>
                <c:pt idx="0">
                  <c:v>11.616154248270664</c:v>
                </c:pt>
                <c:pt idx="1">
                  <c:v>9.4220552658132437</c:v>
                </c:pt>
                <c:pt idx="2">
                  <c:v>8.5964112476749701</c:v>
                </c:pt>
                <c:pt idx="3">
                  <c:v>9.6477503434358169</c:v>
                </c:pt>
                <c:pt idx="4">
                  <c:v>13.444570066985181</c:v>
                </c:pt>
                <c:pt idx="5">
                  <c:v>16.347180179194474</c:v>
                </c:pt>
                <c:pt idx="6">
                  <c:v>15.47868266530508</c:v>
                </c:pt>
                <c:pt idx="7">
                  <c:v>14.930157919690725</c:v>
                </c:pt>
                <c:pt idx="8">
                  <c:v>15.470111966154855</c:v>
                </c:pt>
                <c:pt idx="9">
                  <c:v>17.249960489684767</c:v>
                </c:pt>
                <c:pt idx="10">
                  <c:v>19.844025432485989</c:v>
                </c:pt>
                <c:pt idx="11">
                  <c:v>18.058463109522592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ESPERANZA'!$C$435:$N$435</c:f>
              <c:numCache>
                <c:formatCode>General</c:formatCode>
                <c:ptCount val="12"/>
                <c:pt idx="0">
                  <c:v>11.616185851577331</c:v>
                </c:pt>
                <c:pt idx="1">
                  <c:v>9.4220808997791536</c:v>
                </c:pt>
                <c:pt idx="2">
                  <c:v>8.596434635365517</c:v>
                </c:pt>
                <c:pt idx="3">
                  <c:v>9.6477765914354769</c:v>
                </c:pt>
                <c:pt idx="4">
                  <c:v>13.44460664474248</c:v>
                </c:pt>
                <c:pt idx="5">
                  <c:v>16.347224653892152</c:v>
                </c:pt>
                <c:pt idx="6">
                  <c:v>15.478724777138707</c:v>
                </c:pt>
                <c:pt idx="7">
                  <c:v>14.930198539189162</c:v>
                </c:pt>
                <c:pt idx="8">
                  <c:v>15.470154054670745</c:v>
                </c:pt>
                <c:pt idx="9">
                  <c:v>17.250007420517445</c:v>
                </c:pt>
                <c:pt idx="10">
                  <c:v>19.844079420820499</c:v>
                </c:pt>
                <c:pt idx="11">
                  <c:v>18.058512239995157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ESPERANZA'!$C$437:$N$437</c:f>
              <c:numCache>
                <c:formatCode>General</c:formatCode>
                <c:ptCount val="12"/>
                <c:pt idx="0">
                  <c:v>11.616122645221937</c:v>
                </c:pt>
                <c:pt idx="1">
                  <c:v>9.4220296320565531</c:v>
                </c:pt>
                <c:pt idx="2">
                  <c:v>8.5963878601753088</c:v>
                </c:pt>
                <c:pt idx="3">
                  <c:v>9.6477240956503891</c:v>
                </c:pt>
                <c:pt idx="4">
                  <c:v>13.444533489526423</c:v>
                </c:pt>
                <c:pt idx="5">
                  <c:v>16.347135704859795</c:v>
                </c:pt>
                <c:pt idx="6">
                  <c:v>15.478640553815163</c:v>
                </c:pt>
                <c:pt idx="7">
                  <c:v>14.930117300523817</c:v>
                </c:pt>
                <c:pt idx="8">
                  <c:v>15.470069877982485</c:v>
                </c:pt>
                <c:pt idx="9">
                  <c:v>17.249913559235132</c:v>
                </c:pt>
                <c:pt idx="10">
                  <c:v>19.843971444592121</c:v>
                </c:pt>
                <c:pt idx="11">
                  <c:v>18.058413979451021</c:v>
                </c:pt>
              </c:numCache>
            </c:numRef>
          </c:val>
          <c:smooth val="1"/>
        </c:ser>
        <c:ser>
          <c:idx val="4"/>
          <c:order val="4"/>
          <c:tx>
            <c:v>Q CAL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ESPERANZA'!$C$440:$N$440</c:f>
              <c:numCache>
                <c:formatCode>General</c:formatCode>
                <c:ptCount val="12"/>
                <c:pt idx="0">
                  <c:v>7.8045106992425533</c:v>
                </c:pt>
                <c:pt idx="1">
                  <c:v>6.3303679995331876</c:v>
                </c:pt>
                <c:pt idx="2">
                  <c:v>5.7756450305019289</c:v>
                </c:pt>
                <c:pt idx="3">
                  <c:v>6.4820050741126662</c:v>
                </c:pt>
                <c:pt idx="4">
                  <c:v>9.0329629490003587</c:v>
                </c:pt>
                <c:pt idx="5">
                  <c:v>10.983130895490874</c:v>
                </c:pt>
                <c:pt idx="6">
                  <c:v>10.399616076855915</c:v>
                </c:pt>
                <c:pt idx="7">
                  <c:v>10.031080401928575</c:v>
                </c:pt>
                <c:pt idx="8">
                  <c:v>10.393857706935176</c:v>
                </c:pt>
                <c:pt idx="9">
                  <c:v>11.58967919380879</c:v>
                </c:pt>
                <c:pt idx="10">
                  <c:v>13.332545823152675</c:v>
                </c:pt>
                <c:pt idx="11">
                  <c:v>12.132885422998568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6253408"/>
        <c:axId val="-1576264288"/>
      </c:lineChart>
      <c:catAx>
        <c:axId val="-157625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6264288"/>
        <c:crosses val="autoZero"/>
        <c:auto val="1"/>
        <c:lblAlgn val="ctr"/>
        <c:lblOffset val="100"/>
        <c:tickMarkSkip val="1"/>
        <c:noMultiLvlLbl val="0"/>
      </c:catAx>
      <c:valAx>
        <c:axId val="-157626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6253408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DE MAGANGUE ESPERANZA </a:t>
            </a:r>
            <a:r>
              <a:rPr lang="es-CO" b="1" baseline="0"/>
              <a:t>A GANADERIA CARIBE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IDEAM</c:v>
          </c:tx>
          <c:spPr>
            <a:ln>
              <a:noFill/>
            </a:ln>
          </c:spPr>
          <c:cat>
            <c:strRef>
              <c:f>'GRACIAS A DIOS HDA'!$C$96:$N$96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'MAGANGUE ESPERANZA'!$C$432:$N$432</c:f>
              <c:numCache>
                <c:formatCode>0.00</c:formatCode>
                <c:ptCount val="12"/>
                <c:pt idx="0">
                  <c:v>6.8330000000000002</c:v>
                </c:pt>
                <c:pt idx="1">
                  <c:v>5.58</c:v>
                </c:pt>
                <c:pt idx="2">
                  <c:v>4.9059999999999997</c:v>
                </c:pt>
                <c:pt idx="3">
                  <c:v>5.4740000000000002</c:v>
                </c:pt>
                <c:pt idx="4">
                  <c:v>9.6460000000000008</c:v>
                </c:pt>
                <c:pt idx="5">
                  <c:v>11.16</c:v>
                </c:pt>
                <c:pt idx="6">
                  <c:v>9.2430000000000003</c:v>
                </c:pt>
                <c:pt idx="7">
                  <c:v>10.39</c:v>
                </c:pt>
                <c:pt idx="8">
                  <c:v>13.63</c:v>
                </c:pt>
                <c:pt idx="9">
                  <c:v>16.72</c:v>
                </c:pt>
                <c:pt idx="10">
                  <c:v>16.07</c:v>
                </c:pt>
                <c:pt idx="11">
                  <c:v>9.6219999999999999</c:v>
                </c:pt>
              </c:numCache>
            </c:numRef>
          </c:val>
          <c:smooth val="0"/>
        </c:ser>
        <c:ser>
          <c:idx val="1"/>
          <c:order val="1"/>
          <c:tx>
            <c:v>EC 3</c:v>
          </c:tx>
          <c:spPr>
            <a:ln w="28575">
              <a:solidFill>
                <a:schemeClr val="accent2"/>
              </a:solidFill>
            </a:ln>
          </c:spPr>
          <c:val>
            <c:numRef>
              <c:f>'MAGANGUE ESPERANZA'!$C$433:$N$433</c:f>
              <c:numCache>
                <c:formatCode>General</c:formatCode>
                <c:ptCount val="12"/>
                <c:pt idx="0">
                  <c:v>11.616154248270664</c:v>
                </c:pt>
                <c:pt idx="1">
                  <c:v>9.4220552658132437</c:v>
                </c:pt>
                <c:pt idx="2">
                  <c:v>8.5964112476749701</c:v>
                </c:pt>
                <c:pt idx="3">
                  <c:v>9.6477503434358169</c:v>
                </c:pt>
                <c:pt idx="4">
                  <c:v>13.444570066985181</c:v>
                </c:pt>
                <c:pt idx="5">
                  <c:v>16.347180179194474</c:v>
                </c:pt>
                <c:pt idx="6">
                  <c:v>15.47868266530508</c:v>
                </c:pt>
                <c:pt idx="7">
                  <c:v>14.930157919690725</c:v>
                </c:pt>
                <c:pt idx="8">
                  <c:v>15.470111966154855</c:v>
                </c:pt>
                <c:pt idx="9">
                  <c:v>17.249960489684767</c:v>
                </c:pt>
                <c:pt idx="10">
                  <c:v>19.844025432485989</c:v>
                </c:pt>
                <c:pt idx="11">
                  <c:v>18.058463109522592</c:v>
                </c:pt>
              </c:numCache>
            </c:numRef>
          </c:val>
          <c:smooth val="1"/>
        </c:ser>
        <c:ser>
          <c:idx val="2"/>
          <c:order val="2"/>
          <c:tx>
            <c:v>EC 4</c:v>
          </c:tx>
          <c:spPr>
            <a:ln w="28575">
              <a:solidFill>
                <a:schemeClr val="accent3"/>
              </a:solidFill>
            </a:ln>
          </c:spPr>
          <c:dPt>
            <c:idx val="10"/>
            <c:bubble3D val="0"/>
            <c:spPr>
              <a:ln>
                <a:solidFill>
                  <a:schemeClr val="accent3"/>
                </a:solidFill>
              </a:ln>
            </c:spPr>
          </c:dPt>
          <c:val>
            <c:numRef>
              <c:f>'MAGANGUE ESPERANZA'!$C$435:$N$435</c:f>
              <c:numCache>
                <c:formatCode>General</c:formatCode>
                <c:ptCount val="12"/>
                <c:pt idx="0">
                  <c:v>11.616185851577331</c:v>
                </c:pt>
                <c:pt idx="1">
                  <c:v>9.4220808997791536</c:v>
                </c:pt>
                <c:pt idx="2">
                  <c:v>8.596434635365517</c:v>
                </c:pt>
                <c:pt idx="3">
                  <c:v>9.6477765914354769</c:v>
                </c:pt>
                <c:pt idx="4">
                  <c:v>13.44460664474248</c:v>
                </c:pt>
                <c:pt idx="5">
                  <c:v>16.347224653892152</c:v>
                </c:pt>
                <c:pt idx="6">
                  <c:v>15.478724777138707</c:v>
                </c:pt>
                <c:pt idx="7">
                  <c:v>14.930198539189162</c:v>
                </c:pt>
                <c:pt idx="8">
                  <c:v>15.470154054670745</c:v>
                </c:pt>
                <c:pt idx="9">
                  <c:v>17.250007420517445</c:v>
                </c:pt>
                <c:pt idx="10">
                  <c:v>19.844079420820499</c:v>
                </c:pt>
                <c:pt idx="11">
                  <c:v>18.058512239995157</c:v>
                </c:pt>
              </c:numCache>
            </c:numRef>
          </c:val>
          <c:smooth val="1"/>
        </c:ser>
        <c:ser>
          <c:idx val="3"/>
          <c:order val="3"/>
          <c:tx>
            <c:v>EC 5</c:v>
          </c:tx>
          <c:spPr>
            <a:ln w="28575">
              <a:solidFill>
                <a:srgbClr val="7030A0"/>
              </a:solidFill>
            </a:ln>
          </c:spPr>
          <c:val>
            <c:numRef>
              <c:f>'MAGANGUE ESPERANZA'!$C$437:$N$437</c:f>
              <c:numCache>
                <c:formatCode>General</c:formatCode>
                <c:ptCount val="12"/>
                <c:pt idx="0">
                  <c:v>11.616122645221937</c:v>
                </c:pt>
                <c:pt idx="1">
                  <c:v>9.4220296320565531</c:v>
                </c:pt>
                <c:pt idx="2">
                  <c:v>8.5963878601753088</c:v>
                </c:pt>
                <c:pt idx="3">
                  <c:v>9.6477240956503891</c:v>
                </c:pt>
                <c:pt idx="4">
                  <c:v>13.444533489526423</c:v>
                </c:pt>
                <c:pt idx="5">
                  <c:v>16.347135704859795</c:v>
                </c:pt>
                <c:pt idx="6">
                  <c:v>15.478640553815163</c:v>
                </c:pt>
                <c:pt idx="7">
                  <c:v>14.930117300523817</c:v>
                </c:pt>
                <c:pt idx="8">
                  <c:v>15.470069877982485</c:v>
                </c:pt>
                <c:pt idx="9">
                  <c:v>17.249913559235132</c:v>
                </c:pt>
                <c:pt idx="10">
                  <c:v>19.843971444592121</c:v>
                </c:pt>
                <c:pt idx="11">
                  <c:v>18.058413979451021</c:v>
                </c:pt>
              </c:numCache>
            </c:numRef>
          </c:val>
          <c:smooth val="1"/>
        </c:ser>
        <c:ser>
          <c:idx val="4"/>
          <c:order val="4"/>
          <c:tx>
            <c:v>Q CAL2</c:v>
          </c:tx>
          <c:spPr>
            <a:ln w="28575">
              <a:solidFill>
                <a:srgbClr val="00B0F0"/>
              </a:solidFill>
            </a:ln>
          </c:spPr>
          <c:val>
            <c:numRef>
              <c:f>'MAGANGUE ESPERANZA'!$C$442:$N$442</c:f>
              <c:numCache>
                <c:formatCode>General</c:formatCode>
                <c:ptCount val="12"/>
                <c:pt idx="0">
                  <c:v>6.856349064956051</c:v>
                </c:pt>
                <c:pt idx="1">
                  <c:v>5.5612983807735015</c:v>
                </c:pt>
                <c:pt idx="2">
                  <c:v>5.0739681102933494</c:v>
                </c:pt>
                <c:pt idx="3">
                  <c:v>5.6945132297974874</c:v>
                </c:pt>
                <c:pt idx="4">
                  <c:v>7.9355579684415094</c:v>
                </c:pt>
                <c:pt idx="5">
                  <c:v>9.6488021027246731</c:v>
                </c:pt>
                <c:pt idx="6">
                  <c:v>9.136177873569082</c:v>
                </c:pt>
                <c:pt idx="7">
                  <c:v>8.812415202523443</c:v>
                </c:pt>
                <c:pt idx="8">
                  <c:v>9.1311190818339938</c:v>
                </c:pt>
                <c:pt idx="9">
                  <c:v>10.181661498820619</c:v>
                </c:pt>
                <c:pt idx="10">
                  <c:v>11.712789130640612</c:v>
                </c:pt>
                <c:pt idx="11">
                  <c:v>10.658874185830594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6259936"/>
        <c:axId val="-1576259392"/>
      </c:lineChart>
      <c:catAx>
        <c:axId val="-157625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MESES</a:t>
                </a:r>
                <a:r>
                  <a:rPr lang="es-CO" baseline="0"/>
                  <a:t> 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6259392"/>
        <c:crosses val="autoZero"/>
        <c:auto val="1"/>
        <c:lblAlgn val="ctr"/>
        <c:lblOffset val="100"/>
        <c:tickMarkSkip val="1"/>
        <c:noMultiLvlLbl val="0"/>
      </c:catAx>
      <c:valAx>
        <c:axId val="-157625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u="none" strike="noStrike" baseline="0">
                    <a:effectLst/>
                  </a:rPr>
                  <a:t>Caudales  Mínimos Mensuales(m3/s)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576259936"/>
        <c:crossesAt val="0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MAGANGUE ESPERANZA A GRACIAS A DIOS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'MAGANGUE ESPERANZA'!$C$102:$N$102</c:f>
              <c:numCache>
                <c:formatCode>0.00</c:formatCode>
                <c:ptCount val="12"/>
                <c:pt idx="0">
                  <c:v>1.268</c:v>
                </c:pt>
                <c:pt idx="1">
                  <c:v>0.89600000000000002</c:v>
                </c:pt>
                <c:pt idx="2">
                  <c:v>0.63</c:v>
                </c:pt>
                <c:pt idx="3">
                  <c:v>0.59799999999999998</c:v>
                </c:pt>
                <c:pt idx="4">
                  <c:v>1.2290000000000001</c:v>
                </c:pt>
                <c:pt idx="5">
                  <c:v>1.298</c:v>
                </c:pt>
                <c:pt idx="6">
                  <c:v>0.88500000000000001</c:v>
                </c:pt>
                <c:pt idx="7">
                  <c:v>1.069</c:v>
                </c:pt>
                <c:pt idx="8">
                  <c:v>2.7040000000000002</c:v>
                </c:pt>
                <c:pt idx="9">
                  <c:v>3.9830000000000001</c:v>
                </c:pt>
                <c:pt idx="10">
                  <c:v>5.5960000000000001</c:v>
                </c:pt>
                <c:pt idx="11">
                  <c:v>3.137</c:v>
                </c:pt>
              </c:numCache>
            </c:numRef>
          </c:xVal>
          <c:yVal>
            <c:numRef>
              <c:f>'MAGANGUE ESPERANZA'!$C$112:$N$112</c:f>
              <c:numCache>
                <c:formatCode>General</c:formatCode>
                <c:ptCount val="12"/>
                <c:pt idx="0">
                  <c:v>0.91371871904519897</c:v>
                </c:pt>
                <c:pt idx="1">
                  <c:v>0.74113239926489571</c:v>
                </c:pt>
                <c:pt idx="2">
                  <c:v>0.6761878075767348</c:v>
                </c:pt>
                <c:pt idx="3">
                  <c:v>0.75888541913813001</c:v>
                </c:pt>
                <c:pt idx="4">
                  <c:v>1.0575406521954516</c:v>
                </c:pt>
                <c:pt idx="5">
                  <c:v>1.2858579710714777</c:v>
                </c:pt>
                <c:pt idx="6">
                  <c:v>1.2175425528251076</c:v>
                </c:pt>
                <c:pt idx="7">
                  <c:v>1.1743959728800319</c:v>
                </c:pt>
                <c:pt idx="8">
                  <c:v>1.2168683875134658</c:v>
                </c:pt>
                <c:pt idx="9">
                  <c:v>1.3568700505644149</c:v>
                </c:pt>
                <c:pt idx="10">
                  <c:v>1.5609174182213359</c:v>
                </c:pt>
                <c:pt idx="11">
                  <c:v>1.4204663116292924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6257760"/>
        <c:axId val="-1576257216"/>
      </c:scatterChart>
      <c:valAx>
        <c:axId val="-1576257760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6257216"/>
        <c:crosses val="autoZero"/>
        <c:crossBetween val="midCat"/>
      </c:valAx>
      <c:valAx>
        <c:axId val="-15762572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6257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MAGANGUE ESPERANZA A RIONUEVO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'MAGANGUE ESPERANZA'!$C$135:$N$135</c:f>
              <c:numCache>
                <c:formatCode>0.00</c:formatCode>
                <c:ptCount val="12"/>
                <c:pt idx="0">
                  <c:v>2041</c:v>
                </c:pt>
                <c:pt idx="1">
                  <c:v>1798</c:v>
                </c:pt>
                <c:pt idx="2">
                  <c:v>1850</c:v>
                </c:pt>
                <c:pt idx="3">
                  <c:v>2177</c:v>
                </c:pt>
                <c:pt idx="4">
                  <c:v>2881</c:v>
                </c:pt>
                <c:pt idx="5">
                  <c:v>3025</c:v>
                </c:pt>
                <c:pt idx="6">
                  <c:v>2606</c:v>
                </c:pt>
                <c:pt idx="7">
                  <c:v>2440</c:v>
                </c:pt>
                <c:pt idx="8">
                  <c:v>2558</c:v>
                </c:pt>
                <c:pt idx="9">
                  <c:v>2981</c:v>
                </c:pt>
                <c:pt idx="10">
                  <c:v>3493</c:v>
                </c:pt>
                <c:pt idx="11">
                  <c:v>2868</c:v>
                </c:pt>
              </c:numCache>
            </c:numRef>
          </c:xVal>
          <c:yVal>
            <c:numRef>
              <c:f>'MAGANGUE ESPERANZA'!$C$145:$N$145</c:f>
              <c:numCache>
                <c:formatCode>General</c:formatCode>
                <c:ptCount val="12"/>
                <c:pt idx="0">
                  <c:v>2037.0912468810566</c:v>
                </c:pt>
                <c:pt idx="1">
                  <c:v>1652.3184781637297</c:v>
                </c:pt>
                <c:pt idx="2">
                  <c:v>1507.5276836854648</c:v>
                </c:pt>
                <c:pt idx="3">
                  <c:v>1691.8979686958505</c:v>
                </c:pt>
                <c:pt idx="4">
                  <c:v>2357.7352208121624</c:v>
                </c:pt>
                <c:pt idx="5">
                  <c:v>2866.7575294277931</c:v>
                </c:pt>
                <c:pt idx="6">
                  <c:v>2714.4516418105177</c:v>
                </c:pt>
                <c:pt idx="7">
                  <c:v>2618.2584496311861</c:v>
                </c:pt>
                <c:pt idx="8">
                  <c:v>2712.9486231827154</c:v>
                </c:pt>
                <c:pt idx="9">
                  <c:v>3025.0754915562766</c:v>
                </c:pt>
                <c:pt idx="10">
                  <c:v>3479.9891295710327</c:v>
                </c:pt>
                <c:pt idx="11">
                  <c:v>3166.8602487789371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6256128"/>
        <c:axId val="-1576255584"/>
      </c:scatterChart>
      <c:valAx>
        <c:axId val="-157625612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6255584"/>
        <c:crosses val="autoZero"/>
        <c:crossBetween val="midCat"/>
      </c:valAx>
      <c:valAx>
        <c:axId val="-157625558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62561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MAGANGUE ESPERANZA A LA MINA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'MAGANGUE ESPERANZA'!$C$168:$N$168</c:f>
              <c:numCache>
                <c:formatCode>0.00</c:formatCode>
                <c:ptCount val="12"/>
                <c:pt idx="0">
                  <c:v>3.3210000000000002</c:v>
                </c:pt>
                <c:pt idx="1">
                  <c:v>2.5840000000000001</c:v>
                </c:pt>
                <c:pt idx="2">
                  <c:v>2.2480000000000002</c:v>
                </c:pt>
                <c:pt idx="3">
                  <c:v>2.149</c:v>
                </c:pt>
                <c:pt idx="4">
                  <c:v>4.3979999999999997</c:v>
                </c:pt>
                <c:pt idx="5">
                  <c:v>4.835</c:v>
                </c:pt>
                <c:pt idx="6">
                  <c:v>3.4590000000000001</c:v>
                </c:pt>
                <c:pt idx="7">
                  <c:v>3.363</c:v>
                </c:pt>
                <c:pt idx="8">
                  <c:v>4.8230000000000004</c:v>
                </c:pt>
                <c:pt idx="9">
                  <c:v>6.5449999999999999</c:v>
                </c:pt>
                <c:pt idx="10">
                  <c:v>7.6589999999999998</c:v>
                </c:pt>
                <c:pt idx="11">
                  <c:v>4.4909999999999997</c:v>
                </c:pt>
              </c:numCache>
            </c:numRef>
          </c:xVal>
          <c:yVal>
            <c:numRef>
              <c:f>'MAGANGUE ESPERANZA'!$C$178:$N$178</c:f>
              <c:numCache>
                <c:formatCode>General</c:formatCode>
                <c:ptCount val="12"/>
                <c:pt idx="0">
                  <c:v>3.0561469169645341</c:v>
                </c:pt>
                <c:pt idx="1">
                  <c:v>2.4788914245324727</c:v>
                </c:pt>
                <c:pt idx="2">
                  <c:v>2.2616689801146785</c:v>
                </c:pt>
                <c:pt idx="3">
                  <c:v>2.5382705702383745</c:v>
                </c:pt>
                <c:pt idx="4">
                  <c:v>3.5371931606579188</c:v>
                </c:pt>
                <c:pt idx="5">
                  <c:v>4.300854072521167</c:v>
                </c:pt>
                <c:pt idx="6">
                  <c:v>4.072357106766809</c:v>
                </c:pt>
                <c:pt idx="7">
                  <c:v>3.9280432336587938</c:v>
                </c:pt>
                <c:pt idx="8">
                  <c:v>4.0701022024994966</c:v>
                </c:pt>
                <c:pt idx="9">
                  <c:v>4.5383706553447754</c:v>
                </c:pt>
                <c:pt idx="10">
                  <c:v>5.2208550135847647</c:v>
                </c:pt>
                <c:pt idx="11">
                  <c:v>4.7510832912279444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6252864"/>
        <c:axId val="-1576251776"/>
      </c:scatterChart>
      <c:valAx>
        <c:axId val="-157625286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6251776"/>
        <c:crosses val="autoZero"/>
        <c:crossBetween val="midCat"/>
      </c:valAx>
      <c:valAx>
        <c:axId val="-157625177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62528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MAGANGUE ESPERANZA A LAS FLORES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'MAGANGUE ESPERANZA'!$C$201:$N$201</c:f>
              <c:numCache>
                <c:formatCode>0.00</c:formatCode>
                <c:ptCount val="12"/>
                <c:pt idx="0">
                  <c:v>0.61399999999999999</c:v>
                </c:pt>
                <c:pt idx="1">
                  <c:v>0.48499999999999999</c:v>
                </c:pt>
                <c:pt idx="2">
                  <c:v>0.44600000000000001</c:v>
                </c:pt>
                <c:pt idx="3">
                  <c:v>0.73599999999999999</c:v>
                </c:pt>
                <c:pt idx="4">
                  <c:v>2.5939999999999999</c:v>
                </c:pt>
                <c:pt idx="5">
                  <c:v>2.0649999999999999</c:v>
                </c:pt>
                <c:pt idx="6">
                  <c:v>1.097</c:v>
                </c:pt>
                <c:pt idx="7">
                  <c:v>1.022</c:v>
                </c:pt>
                <c:pt idx="8">
                  <c:v>1.6359999999999999</c:v>
                </c:pt>
                <c:pt idx="9">
                  <c:v>2.246</c:v>
                </c:pt>
                <c:pt idx="10">
                  <c:v>3.36</c:v>
                </c:pt>
                <c:pt idx="11">
                  <c:v>1.726</c:v>
                </c:pt>
              </c:numCache>
            </c:numRef>
          </c:xVal>
          <c:yVal>
            <c:numRef>
              <c:f>'MAGANGUE ESPERANZA'!$C$211:$N$211</c:f>
              <c:numCache>
                <c:formatCode>General</c:formatCode>
                <c:ptCount val="12"/>
                <c:pt idx="0">
                  <c:v>0.8207306369688161</c:v>
                </c:pt>
                <c:pt idx="1">
                  <c:v>0.66570822447691969</c:v>
                </c:pt>
                <c:pt idx="2">
                  <c:v>0.60737296769285976</c:v>
                </c:pt>
                <c:pt idx="3">
                  <c:v>0.68165454034522677</c:v>
                </c:pt>
                <c:pt idx="4">
                  <c:v>0.94991598071206307</c:v>
                </c:pt>
                <c:pt idx="5">
                  <c:v>1.1549977139044678</c:v>
                </c:pt>
                <c:pt idx="6">
                  <c:v>1.0936346756264255</c:v>
                </c:pt>
                <c:pt idx="7">
                  <c:v>1.0548790725034514</c:v>
                </c:pt>
                <c:pt idx="8">
                  <c:v>1.0930291193276289</c:v>
                </c:pt>
                <c:pt idx="9">
                  <c:v>1.2187829773776959</c:v>
                </c:pt>
                <c:pt idx="10">
                  <c:v>1.4020646838134276</c:v>
                </c:pt>
                <c:pt idx="11">
                  <c:v>1.2759071215641631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6250144"/>
        <c:axId val="-1576266464"/>
      </c:scatterChart>
      <c:valAx>
        <c:axId val="-157625014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6266464"/>
        <c:crosses val="autoZero"/>
        <c:crossBetween val="midCat"/>
      </c:valAx>
      <c:valAx>
        <c:axId val="-1576266464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6250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MAGANGUE ESPERANZA A PTE</a:t>
            </a:r>
            <a:r>
              <a:rPr lang="en-US" baseline="0"/>
              <a:t> SALGUERO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'MAGANGUE ESPERANZA'!$C$234:$N$234</c:f>
              <c:numCache>
                <c:formatCode>0.00</c:formatCode>
                <c:ptCount val="12"/>
                <c:pt idx="0">
                  <c:v>5.3940000000000001</c:v>
                </c:pt>
                <c:pt idx="1">
                  <c:v>3.0720000000000001</c:v>
                </c:pt>
                <c:pt idx="2">
                  <c:v>2.3860000000000001</c:v>
                </c:pt>
                <c:pt idx="3">
                  <c:v>2.9569999999999999</c:v>
                </c:pt>
                <c:pt idx="4">
                  <c:v>13.6</c:v>
                </c:pt>
                <c:pt idx="5">
                  <c:v>15.53</c:v>
                </c:pt>
                <c:pt idx="6">
                  <c:v>9.23</c:v>
                </c:pt>
                <c:pt idx="7">
                  <c:v>10</c:v>
                </c:pt>
                <c:pt idx="8">
                  <c:v>18.82</c:v>
                </c:pt>
                <c:pt idx="9">
                  <c:v>28.5</c:v>
                </c:pt>
                <c:pt idx="10">
                  <c:v>28.8</c:v>
                </c:pt>
                <c:pt idx="11">
                  <c:v>14.25</c:v>
                </c:pt>
              </c:numCache>
            </c:numRef>
          </c:xVal>
          <c:yVal>
            <c:numRef>
              <c:f>'MAGANGUE ESPERANZA'!$C$244:$N$244</c:f>
              <c:numCache>
                <c:formatCode>General</c:formatCode>
                <c:ptCount val="12"/>
                <c:pt idx="0">
                  <c:v>5.2343843459563804</c:v>
                </c:pt>
                <c:pt idx="1">
                  <c:v>4.2456959107142502</c:v>
                </c:pt>
                <c:pt idx="2">
                  <c:v>3.8736503927650636</c:v>
                </c:pt>
                <c:pt idx="3">
                  <c:v>4.3473969346519175</c:v>
                </c:pt>
                <c:pt idx="4">
                  <c:v>6.0582913753248215</c:v>
                </c:pt>
                <c:pt idx="5">
                  <c:v>7.3662437844472226</c:v>
                </c:pt>
                <c:pt idx="6">
                  <c:v>6.9748879454972128</c:v>
                </c:pt>
                <c:pt idx="7">
                  <c:v>6.7277158366866807</c:v>
                </c:pt>
                <c:pt idx="8">
                  <c:v>6.9710258812970487</c:v>
                </c:pt>
                <c:pt idx="9">
                  <c:v>7.7730478801978906</c:v>
                </c:pt>
                <c:pt idx="10">
                  <c:v>8.9419659781143679</c:v>
                </c:pt>
                <c:pt idx="11">
                  <c:v>8.137369269746749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6249056"/>
        <c:axId val="-1576243616"/>
      </c:scatterChart>
      <c:valAx>
        <c:axId val="-157624905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6243616"/>
        <c:crosses val="autoZero"/>
        <c:crossBetween val="midCat"/>
      </c:valAx>
      <c:valAx>
        <c:axId val="-1576243616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62490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 MAGANGUE ESPERANZA A CANTACLARO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1"/>
          <c:order val="0"/>
          <c:tx>
            <c:v>CALCULADO VS. MEDIDO</c:v>
          </c:tx>
          <c:spPr>
            <a:ln w="28575">
              <a:noFill/>
            </a:ln>
          </c:spPr>
          <c:marker>
            <c:symbol val="triangle"/>
            <c:size val="7"/>
          </c:marker>
          <c:trendline>
            <c:trendlineType val="linear"/>
            <c:dispRSqr val="1"/>
            <c:dispEq val="1"/>
            <c:trendlineLbl>
              <c:layout>
                <c:manualLayout>
                  <c:x val="-0.17148519368394385"/>
                  <c:y val="-5.6447437820075004E-2"/>
                </c:manualLayout>
              </c:layout>
              <c:numFmt formatCode="General" sourceLinked="0"/>
            </c:trendlineLbl>
          </c:trendline>
          <c:xVal>
            <c:numRef>
              <c:f>'MAGANGUE ESPERANZA'!$C$267:$N$267</c:f>
              <c:numCache>
                <c:formatCode>0.00</c:formatCode>
                <c:ptCount val="12"/>
                <c:pt idx="0">
                  <c:v>0.34599999999999997</c:v>
                </c:pt>
                <c:pt idx="1">
                  <c:v>0.27700000000000002</c:v>
                </c:pt>
                <c:pt idx="2">
                  <c:v>0.224</c:v>
                </c:pt>
                <c:pt idx="3">
                  <c:v>0.26200000000000001</c:v>
                </c:pt>
                <c:pt idx="4">
                  <c:v>0.48499999999999999</c:v>
                </c:pt>
                <c:pt idx="5">
                  <c:v>0.54400000000000004</c:v>
                </c:pt>
                <c:pt idx="6">
                  <c:v>0.439</c:v>
                </c:pt>
                <c:pt idx="7">
                  <c:v>0.76200000000000001</c:v>
                </c:pt>
                <c:pt idx="8">
                  <c:v>0.747</c:v>
                </c:pt>
                <c:pt idx="9">
                  <c:v>0.9</c:v>
                </c:pt>
                <c:pt idx="10">
                  <c:v>1.19</c:v>
                </c:pt>
                <c:pt idx="11">
                  <c:v>0.85199999999999998</c:v>
                </c:pt>
              </c:numCache>
            </c:numRef>
          </c:xVal>
          <c:yVal>
            <c:numRef>
              <c:f>'MAGANGUE ESPERANZA'!$C$277:$N$277</c:f>
              <c:numCache>
                <c:formatCode>General</c:formatCode>
                <c:ptCount val="12"/>
                <c:pt idx="0">
                  <c:v>0.34285586643525451</c:v>
                </c:pt>
                <c:pt idx="1">
                  <c:v>0.2780960766117731</c:v>
                </c:pt>
                <c:pt idx="2">
                  <c:v>0.25372683278496827</c:v>
                </c:pt>
                <c:pt idx="3">
                  <c:v>0.28475756540871977</c:v>
                </c:pt>
                <c:pt idx="4">
                  <c:v>0.3968223579548224</c:v>
                </c:pt>
                <c:pt idx="5">
                  <c:v>0.48249416324213634</c:v>
                </c:pt>
                <c:pt idx="6">
                  <c:v>0.45686007977034165</c:v>
                </c:pt>
                <c:pt idx="7">
                  <c:v>0.44067013231447127</c:v>
                </c:pt>
                <c:pt idx="8">
                  <c:v>0.45660711184134367</c:v>
                </c:pt>
                <c:pt idx="9">
                  <c:v>0.50914011842992302</c:v>
                </c:pt>
                <c:pt idx="10">
                  <c:v>0.58570507827330986</c:v>
                </c:pt>
                <c:pt idx="11">
                  <c:v>0.53300342639873188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76240352"/>
        <c:axId val="-1576245792"/>
      </c:scatterChart>
      <c:valAx>
        <c:axId val="-157624035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CAUDAL MEDIDO (m3/s)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1576245792"/>
        <c:crosses val="autoZero"/>
        <c:crossBetween val="midCat"/>
      </c:valAx>
      <c:valAx>
        <c:axId val="-1576245792"/>
        <c:scaling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CAUDAL CALCULADO (m3/s)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5762403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28052947032697"/>
          <c:y val="0.44696169599661312"/>
          <c:w val="0.25171940055771069"/>
          <c:h val="0.232790993298932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87.xml"/><Relationship Id="rId18" Type="http://schemas.openxmlformats.org/officeDocument/2006/relationships/chart" Target="../charts/chart292.xml"/><Relationship Id="rId26" Type="http://schemas.openxmlformats.org/officeDocument/2006/relationships/chart" Target="../charts/chart300.xml"/><Relationship Id="rId3" Type="http://schemas.openxmlformats.org/officeDocument/2006/relationships/chart" Target="../charts/chart277.xml"/><Relationship Id="rId21" Type="http://schemas.openxmlformats.org/officeDocument/2006/relationships/chart" Target="../charts/chart295.xml"/><Relationship Id="rId34" Type="http://schemas.openxmlformats.org/officeDocument/2006/relationships/chart" Target="../charts/chart308.xml"/><Relationship Id="rId7" Type="http://schemas.openxmlformats.org/officeDocument/2006/relationships/chart" Target="../charts/chart281.xml"/><Relationship Id="rId12" Type="http://schemas.openxmlformats.org/officeDocument/2006/relationships/chart" Target="../charts/chart286.xml"/><Relationship Id="rId17" Type="http://schemas.openxmlformats.org/officeDocument/2006/relationships/chart" Target="../charts/chart291.xml"/><Relationship Id="rId25" Type="http://schemas.openxmlformats.org/officeDocument/2006/relationships/chart" Target="../charts/chart299.xml"/><Relationship Id="rId33" Type="http://schemas.openxmlformats.org/officeDocument/2006/relationships/chart" Target="../charts/chart307.xml"/><Relationship Id="rId2" Type="http://schemas.openxmlformats.org/officeDocument/2006/relationships/chart" Target="../charts/chart276.xml"/><Relationship Id="rId16" Type="http://schemas.openxmlformats.org/officeDocument/2006/relationships/chart" Target="../charts/chart290.xml"/><Relationship Id="rId20" Type="http://schemas.openxmlformats.org/officeDocument/2006/relationships/chart" Target="../charts/chart294.xml"/><Relationship Id="rId29" Type="http://schemas.openxmlformats.org/officeDocument/2006/relationships/chart" Target="../charts/chart303.xml"/><Relationship Id="rId1" Type="http://schemas.openxmlformats.org/officeDocument/2006/relationships/chart" Target="../charts/chart275.xml"/><Relationship Id="rId6" Type="http://schemas.openxmlformats.org/officeDocument/2006/relationships/chart" Target="../charts/chart280.xml"/><Relationship Id="rId11" Type="http://schemas.openxmlformats.org/officeDocument/2006/relationships/chart" Target="../charts/chart285.xml"/><Relationship Id="rId24" Type="http://schemas.openxmlformats.org/officeDocument/2006/relationships/chart" Target="../charts/chart298.xml"/><Relationship Id="rId32" Type="http://schemas.openxmlformats.org/officeDocument/2006/relationships/chart" Target="../charts/chart306.xml"/><Relationship Id="rId5" Type="http://schemas.openxmlformats.org/officeDocument/2006/relationships/chart" Target="../charts/chart279.xml"/><Relationship Id="rId15" Type="http://schemas.openxmlformats.org/officeDocument/2006/relationships/chart" Target="../charts/chart289.xml"/><Relationship Id="rId23" Type="http://schemas.openxmlformats.org/officeDocument/2006/relationships/chart" Target="../charts/chart297.xml"/><Relationship Id="rId28" Type="http://schemas.openxmlformats.org/officeDocument/2006/relationships/chart" Target="../charts/chart302.xml"/><Relationship Id="rId10" Type="http://schemas.openxmlformats.org/officeDocument/2006/relationships/chart" Target="../charts/chart284.xml"/><Relationship Id="rId19" Type="http://schemas.openxmlformats.org/officeDocument/2006/relationships/chart" Target="../charts/chart293.xml"/><Relationship Id="rId31" Type="http://schemas.openxmlformats.org/officeDocument/2006/relationships/chart" Target="../charts/chart305.xml"/><Relationship Id="rId4" Type="http://schemas.openxmlformats.org/officeDocument/2006/relationships/chart" Target="../charts/chart278.xml"/><Relationship Id="rId9" Type="http://schemas.openxmlformats.org/officeDocument/2006/relationships/chart" Target="../charts/chart283.xml"/><Relationship Id="rId14" Type="http://schemas.openxmlformats.org/officeDocument/2006/relationships/chart" Target="../charts/chart288.xml"/><Relationship Id="rId22" Type="http://schemas.openxmlformats.org/officeDocument/2006/relationships/chart" Target="../charts/chart296.xml"/><Relationship Id="rId27" Type="http://schemas.openxmlformats.org/officeDocument/2006/relationships/chart" Target="../charts/chart301.xml"/><Relationship Id="rId30" Type="http://schemas.openxmlformats.org/officeDocument/2006/relationships/chart" Target="../charts/chart304.xml"/><Relationship Id="rId8" Type="http://schemas.openxmlformats.org/officeDocument/2006/relationships/chart" Target="../charts/chart282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34" Type="http://schemas.openxmlformats.org/officeDocument/2006/relationships/chart" Target="../charts/chart342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33" Type="http://schemas.openxmlformats.org/officeDocument/2006/relationships/chart" Target="../charts/chart341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29" Type="http://schemas.openxmlformats.org/officeDocument/2006/relationships/chart" Target="../charts/chart337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32" Type="http://schemas.openxmlformats.org/officeDocument/2006/relationships/chart" Target="../charts/chart340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31" Type="http://schemas.openxmlformats.org/officeDocument/2006/relationships/chart" Target="../charts/chart339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Relationship Id="rId30" Type="http://schemas.openxmlformats.org/officeDocument/2006/relationships/chart" Target="../charts/chart338.xml"/><Relationship Id="rId8" Type="http://schemas.openxmlformats.org/officeDocument/2006/relationships/chart" Target="../charts/chart316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55.xml"/><Relationship Id="rId18" Type="http://schemas.openxmlformats.org/officeDocument/2006/relationships/chart" Target="../charts/chart360.xml"/><Relationship Id="rId26" Type="http://schemas.openxmlformats.org/officeDocument/2006/relationships/chart" Target="../charts/chart368.xml"/><Relationship Id="rId3" Type="http://schemas.openxmlformats.org/officeDocument/2006/relationships/chart" Target="../charts/chart345.xml"/><Relationship Id="rId21" Type="http://schemas.openxmlformats.org/officeDocument/2006/relationships/chart" Target="../charts/chart363.xml"/><Relationship Id="rId34" Type="http://schemas.openxmlformats.org/officeDocument/2006/relationships/chart" Target="../charts/chart376.xml"/><Relationship Id="rId7" Type="http://schemas.openxmlformats.org/officeDocument/2006/relationships/chart" Target="../charts/chart349.xml"/><Relationship Id="rId12" Type="http://schemas.openxmlformats.org/officeDocument/2006/relationships/chart" Target="../charts/chart354.xml"/><Relationship Id="rId17" Type="http://schemas.openxmlformats.org/officeDocument/2006/relationships/chart" Target="../charts/chart359.xml"/><Relationship Id="rId25" Type="http://schemas.openxmlformats.org/officeDocument/2006/relationships/chart" Target="../charts/chart367.xml"/><Relationship Id="rId33" Type="http://schemas.openxmlformats.org/officeDocument/2006/relationships/chart" Target="../charts/chart375.xml"/><Relationship Id="rId2" Type="http://schemas.openxmlformats.org/officeDocument/2006/relationships/chart" Target="../charts/chart344.xml"/><Relationship Id="rId16" Type="http://schemas.openxmlformats.org/officeDocument/2006/relationships/chart" Target="../charts/chart358.xml"/><Relationship Id="rId20" Type="http://schemas.openxmlformats.org/officeDocument/2006/relationships/chart" Target="../charts/chart362.xml"/><Relationship Id="rId29" Type="http://schemas.openxmlformats.org/officeDocument/2006/relationships/chart" Target="../charts/chart371.xml"/><Relationship Id="rId1" Type="http://schemas.openxmlformats.org/officeDocument/2006/relationships/chart" Target="../charts/chart343.xml"/><Relationship Id="rId6" Type="http://schemas.openxmlformats.org/officeDocument/2006/relationships/chart" Target="../charts/chart348.xml"/><Relationship Id="rId11" Type="http://schemas.openxmlformats.org/officeDocument/2006/relationships/chart" Target="../charts/chart353.xml"/><Relationship Id="rId24" Type="http://schemas.openxmlformats.org/officeDocument/2006/relationships/chart" Target="../charts/chart366.xml"/><Relationship Id="rId32" Type="http://schemas.openxmlformats.org/officeDocument/2006/relationships/chart" Target="../charts/chart374.xml"/><Relationship Id="rId5" Type="http://schemas.openxmlformats.org/officeDocument/2006/relationships/chart" Target="../charts/chart347.xml"/><Relationship Id="rId15" Type="http://schemas.openxmlformats.org/officeDocument/2006/relationships/chart" Target="../charts/chart357.xml"/><Relationship Id="rId23" Type="http://schemas.openxmlformats.org/officeDocument/2006/relationships/chart" Target="../charts/chart365.xml"/><Relationship Id="rId28" Type="http://schemas.openxmlformats.org/officeDocument/2006/relationships/chart" Target="../charts/chart370.xml"/><Relationship Id="rId10" Type="http://schemas.openxmlformats.org/officeDocument/2006/relationships/chart" Target="../charts/chart352.xml"/><Relationship Id="rId19" Type="http://schemas.openxmlformats.org/officeDocument/2006/relationships/chart" Target="../charts/chart361.xml"/><Relationship Id="rId31" Type="http://schemas.openxmlformats.org/officeDocument/2006/relationships/chart" Target="../charts/chart373.xml"/><Relationship Id="rId4" Type="http://schemas.openxmlformats.org/officeDocument/2006/relationships/chart" Target="../charts/chart346.xml"/><Relationship Id="rId9" Type="http://schemas.openxmlformats.org/officeDocument/2006/relationships/chart" Target="../charts/chart351.xml"/><Relationship Id="rId14" Type="http://schemas.openxmlformats.org/officeDocument/2006/relationships/chart" Target="../charts/chart356.xml"/><Relationship Id="rId22" Type="http://schemas.openxmlformats.org/officeDocument/2006/relationships/chart" Target="../charts/chart364.xml"/><Relationship Id="rId27" Type="http://schemas.openxmlformats.org/officeDocument/2006/relationships/chart" Target="../charts/chart369.xml"/><Relationship Id="rId30" Type="http://schemas.openxmlformats.org/officeDocument/2006/relationships/chart" Target="../charts/chart372.xml"/><Relationship Id="rId8" Type="http://schemas.openxmlformats.org/officeDocument/2006/relationships/chart" Target="../charts/chart350.xml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89.xml"/><Relationship Id="rId18" Type="http://schemas.openxmlformats.org/officeDocument/2006/relationships/chart" Target="../charts/chart394.xml"/><Relationship Id="rId26" Type="http://schemas.openxmlformats.org/officeDocument/2006/relationships/chart" Target="../charts/chart402.xml"/><Relationship Id="rId3" Type="http://schemas.openxmlformats.org/officeDocument/2006/relationships/chart" Target="../charts/chart379.xml"/><Relationship Id="rId21" Type="http://schemas.openxmlformats.org/officeDocument/2006/relationships/chart" Target="../charts/chart397.xml"/><Relationship Id="rId34" Type="http://schemas.openxmlformats.org/officeDocument/2006/relationships/chart" Target="../charts/chart410.xml"/><Relationship Id="rId7" Type="http://schemas.openxmlformats.org/officeDocument/2006/relationships/chart" Target="../charts/chart383.xml"/><Relationship Id="rId12" Type="http://schemas.openxmlformats.org/officeDocument/2006/relationships/chart" Target="../charts/chart388.xml"/><Relationship Id="rId17" Type="http://schemas.openxmlformats.org/officeDocument/2006/relationships/chart" Target="../charts/chart393.xml"/><Relationship Id="rId25" Type="http://schemas.openxmlformats.org/officeDocument/2006/relationships/chart" Target="../charts/chart401.xml"/><Relationship Id="rId33" Type="http://schemas.openxmlformats.org/officeDocument/2006/relationships/chart" Target="../charts/chart409.xml"/><Relationship Id="rId2" Type="http://schemas.openxmlformats.org/officeDocument/2006/relationships/chart" Target="../charts/chart378.xml"/><Relationship Id="rId16" Type="http://schemas.openxmlformats.org/officeDocument/2006/relationships/chart" Target="../charts/chart392.xml"/><Relationship Id="rId20" Type="http://schemas.openxmlformats.org/officeDocument/2006/relationships/chart" Target="../charts/chart396.xml"/><Relationship Id="rId29" Type="http://schemas.openxmlformats.org/officeDocument/2006/relationships/chart" Target="../charts/chart405.xml"/><Relationship Id="rId1" Type="http://schemas.openxmlformats.org/officeDocument/2006/relationships/chart" Target="../charts/chart377.xml"/><Relationship Id="rId6" Type="http://schemas.openxmlformats.org/officeDocument/2006/relationships/chart" Target="../charts/chart382.xml"/><Relationship Id="rId11" Type="http://schemas.openxmlformats.org/officeDocument/2006/relationships/chart" Target="../charts/chart387.xml"/><Relationship Id="rId24" Type="http://schemas.openxmlformats.org/officeDocument/2006/relationships/chart" Target="../charts/chart400.xml"/><Relationship Id="rId32" Type="http://schemas.openxmlformats.org/officeDocument/2006/relationships/chart" Target="../charts/chart408.xml"/><Relationship Id="rId5" Type="http://schemas.openxmlformats.org/officeDocument/2006/relationships/chart" Target="../charts/chart381.xml"/><Relationship Id="rId15" Type="http://schemas.openxmlformats.org/officeDocument/2006/relationships/chart" Target="../charts/chart391.xml"/><Relationship Id="rId23" Type="http://schemas.openxmlformats.org/officeDocument/2006/relationships/chart" Target="../charts/chart399.xml"/><Relationship Id="rId28" Type="http://schemas.openxmlformats.org/officeDocument/2006/relationships/chart" Target="../charts/chart404.xml"/><Relationship Id="rId10" Type="http://schemas.openxmlformats.org/officeDocument/2006/relationships/chart" Target="../charts/chart386.xml"/><Relationship Id="rId19" Type="http://schemas.openxmlformats.org/officeDocument/2006/relationships/chart" Target="../charts/chart395.xml"/><Relationship Id="rId31" Type="http://schemas.openxmlformats.org/officeDocument/2006/relationships/chart" Target="../charts/chart407.xml"/><Relationship Id="rId4" Type="http://schemas.openxmlformats.org/officeDocument/2006/relationships/chart" Target="../charts/chart380.xml"/><Relationship Id="rId9" Type="http://schemas.openxmlformats.org/officeDocument/2006/relationships/chart" Target="../charts/chart385.xml"/><Relationship Id="rId14" Type="http://schemas.openxmlformats.org/officeDocument/2006/relationships/chart" Target="../charts/chart390.xml"/><Relationship Id="rId22" Type="http://schemas.openxmlformats.org/officeDocument/2006/relationships/chart" Target="../charts/chart398.xml"/><Relationship Id="rId27" Type="http://schemas.openxmlformats.org/officeDocument/2006/relationships/chart" Target="../charts/chart403.xml"/><Relationship Id="rId30" Type="http://schemas.openxmlformats.org/officeDocument/2006/relationships/chart" Target="../charts/chart406.xml"/><Relationship Id="rId8" Type="http://schemas.openxmlformats.org/officeDocument/2006/relationships/chart" Target="../charts/chart384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" Type="http://schemas.openxmlformats.org/officeDocument/2006/relationships/chart" Target="../charts/chart5.xml"/><Relationship Id="rId21" Type="http://schemas.openxmlformats.org/officeDocument/2006/relationships/chart" Target="../charts/chart23.xml"/><Relationship Id="rId34" Type="http://schemas.openxmlformats.org/officeDocument/2006/relationships/chart" Target="../charts/chart36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33" Type="http://schemas.openxmlformats.org/officeDocument/2006/relationships/chart" Target="../charts/chart35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0" Type="http://schemas.openxmlformats.org/officeDocument/2006/relationships/chart" Target="../charts/chart22.xml"/><Relationship Id="rId29" Type="http://schemas.openxmlformats.org/officeDocument/2006/relationships/chart" Target="../charts/chart31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32" Type="http://schemas.openxmlformats.org/officeDocument/2006/relationships/chart" Target="../charts/chart34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chart" Target="../charts/chart30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31" Type="http://schemas.openxmlformats.org/officeDocument/2006/relationships/chart" Target="../charts/chart33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Relationship Id="rId30" Type="http://schemas.openxmlformats.org/officeDocument/2006/relationships/chart" Target="../charts/chart32.xml"/><Relationship Id="rId8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9.xml"/><Relationship Id="rId18" Type="http://schemas.openxmlformats.org/officeDocument/2006/relationships/chart" Target="../charts/chart54.xml"/><Relationship Id="rId26" Type="http://schemas.openxmlformats.org/officeDocument/2006/relationships/chart" Target="../charts/chart62.xml"/><Relationship Id="rId3" Type="http://schemas.openxmlformats.org/officeDocument/2006/relationships/chart" Target="../charts/chart39.xml"/><Relationship Id="rId21" Type="http://schemas.openxmlformats.org/officeDocument/2006/relationships/chart" Target="../charts/chart57.xml"/><Relationship Id="rId34" Type="http://schemas.openxmlformats.org/officeDocument/2006/relationships/chart" Target="../charts/chart70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17" Type="http://schemas.openxmlformats.org/officeDocument/2006/relationships/chart" Target="../charts/chart53.xml"/><Relationship Id="rId25" Type="http://schemas.openxmlformats.org/officeDocument/2006/relationships/chart" Target="../charts/chart61.xml"/><Relationship Id="rId33" Type="http://schemas.openxmlformats.org/officeDocument/2006/relationships/chart" Target="../charts/chart69.xml"/><Relationship Id="rId2" Type="http://schemas.openxmlformats.org/officeDocument/2006/relationships/chart" Target="../charts/chart38.xml"/><Relationship Id="rId16" Type="http://schemas.openxmlformats.org/officeDocument/2006/relationships/chart" Target="../charts/chart52.xml"/><Relationship Id="rId20" Type="http://schemas.openxmlformats.org/officeDocument/2006/relationships/chart" Target="../charts/chart56.xml"/><Relationship Id="rId29" Type="http://schemas.openxmlformats.org/officeDocument/2006/relationships/chart" Target="../charts/chart65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24" Type="http://schemas.openxmlformats.org/officeDocument/2006/relationships/chart" Target="../charts/chart60.xml"/><Relationship Id="rId32" Type="http://schemas.openxmlformats.org/officeDocument/2006/relationships/chart" Target="../charts/chart68.xml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23" Type="http://schemas.openxmlformats.org/officeDocument/2006/relationships/chart" Target="../charts/chart59.xml"/><Relationship Id="rId28" Type="http://schemas.openxmlformats.org/officeDocument/2006/relationships/chart" Target="../charts/chart64.xml"/><Relationship Id="rId10" Type="http://schemas.openxmlformats.org/officeDocument/2006/relationships/chart" Target="../charts/chart46.xml"/><Relationship Id="rId19" Type="http://schemas.openxmlformats.org/officeDocument/2006/relationships/chart" Target="../charts/chart55.xml"/><Relationship Id="rId31" Type="http://schemas.openxmlformats.org/officeDocument/2006/relationships/chart" Target="../charts/chart67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Relationship Id="rId22" Type="http://schemas.openxmlformats.org/officeDocument/2006/relationships/chart" Target="../charts/chart58.xml"/><Relationship Id="rId27" Type="http://schemas.openxmlformats.org/officeDocument/2006/relationships/chart" Target="../charts/chart63.xml"/><Relationship Id="rId30" Type="http://schemas.openxmlformats.org/officeDocument/2006/relationships/chart" Target="../charts/chart66.xml"/><Relationship Id="rId8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3.xml"/><Relationship Id="rId18" Type="http://schemas.openxmlformats.org/officeDocument/2006/relationships/chart" Target="../charts/chart88.xml"/><Relationship Id="rId26" Type="http://schemas.openxmlformats.org/officeDocument/2006/relationships/chart" Target="../charts/chart96.xml"/><Relationship Id="rId3" Type="http://schemas.openxmlformats.org/officeDocument/2006/relationships/chart" Target="../charts/chart73.xml"/><Relationship Id="rId21" Type="http://schemas.openxmlformats.org/officeDocument/2006/relationships/chart" Target="../charts/chart91.xml"/><Relationship Id="rId34" Type="http://schemas.openxmlformats.org/officeDocument/2006/relationships/chart" Target="../charts/chart104.xml"/><Relationship Id="rId7" Type="http://schemas.openxmlformats.org/officeDocument/2006/relationships/chart" Target="../charts/chart77.xml"/><Relationship Id="rId12" Type="http://schemas.openxmlformats.org/officeDocument/2006/relationships/chart" Target="../charts/chart82.xml"/><Relationship Id="rId17" Type="http://schemas.openxmlformats.org/officeDocument/2006/relationships/chart" Target="../charts/chart87.xml"/><Relationship Id="rId25" Type="http://schemas.openxmlformats.org/officeDocument/2006/relationships/chart" Target="../charts/chart95.xml"/><Relationship Id="rId33" Type="http://schemas.openxmlformats.org/officeDocument/2006/relationships/chart" Target="../charts/chart103.xml"/><Relationship Id="rId2" Type="http://schemas.openxmlformats.org/officeDocument/2006/relationships/chart" Target="../charts/chart72.xml"/><Relationship Id="rId16" Type="http://schemas.openxmlformats.org/officeDocument/2006/relationships/chart" Target="../charts/chart86.xml"/><Relationship Id="rId20" Type="http://schemas.openxmlformats.org/officeDocument/2006/relationships/chart" Target="../charts/chart90.xml"/><Relationship Id="rId29" Type="http://schemas.openxmlformats.org/officeDocument/2006/relationships/chart" Target="../charts/chart99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11" Type="http://schemas.openxmlformats.org/officeDocument/2006/relationships/chart" Target="../charts/chart81.xml"/><Relationship Id="rId24" Type="http://schemas.openxmlformats.org/officeDocument/2006/relationships/chart" Target="../charts/chart94.xml"/><Relationship Id="rId32" Type="http://schemas.openxmlformats.org/officeDocument/2006/relationships/chart" Target="../charts/chart102.xml"/><Relationship Id="rId5" Type="http://schemas.openxmlformats.org/officeDocument/2006/relationships/chart" Target="../charts/chart75.xml"/><Relationship Id="rId15" Type="http://schemas.openxmlformats.org/officeDocument/2006/relationships/chart" Target="../charts/chart85.xml"/><Relationship Id="rId23" Type="http://schemas.openxmlformats.org/officeDocument/2006/relationships/chart" Target="../charts/chart93.xml"/><Relationship Id="rId28" Type="http://schemas.openxmlformats.org/officeDocument/2006/relationships/chart" Target="../charts/chart98.xml"/><Relationship Id="rId10" Type="http://schemas.openxmlformats.org/officeDocument/2006/relationships/chart" Target="../charts/chart80.xml"/><Relationship Id="rId19" Type="http://schemas.openxmlformats.org/officeDocument/2006/relationships/chart" Target="../charts/chart89.xml"/><Relationship Id="rId31" Type="http://schemas.openxmlformats.org/officeDocument/2006/relationships/chart" Target="../charts/chart101.xml"/><Relationship Id="rId4" Type="http://schemas.openxmlformats.org/officeDocument/2006/relationships/chart" Target="../charts/chart74.xml"/><Relationship Id="rId9" Type="http://schemas.openxmlformats.org/officeDocument/2006/relationships/chart" Target="../charts/chart79.xml"/><Relationship Id="rId14" Type="http://schemas.openxmlformats.org/officeDocument/2006/relationships/chart" Target="../charts/chart84.xml"/><Relationship Id="rId22" Type="http://schemas.openxmlformats.org/officeDocument/2006/relationships/chart" Target="../charts/chart92.xml"/><Relationship Id="rId27" Type="http://schemas.openxmlformats.org/officeDocument/2006/relationships/chart" Target="../charts/chart97.xml"/><Relationship Id="rId30" Type="http://schemas.openxmlformats.org/officeDocument/2006/relationships/chart" Target="../charts/chart100.xml"/><Relationship Id="rId8" Type="http://schemas.openxmlformats.org/officeDocument/2006/relationships/chart" Target="../charts/chart78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7.xml"/><Relationship Id="rId18" Type="http://schemas.openxmlformats.org/officeDocument/2006/relationships/chart" Target="../charts/chart122.xml"/><Relationship Id="rId26" Type="http://schemas.openxmlformats.org/officeDocument/2006/relationships/chart" Target="../charts/chart130.xml"/><Relationship Id="rId3" Type="http://schemas.openxmlformats.org/officeDocument/2006/relationships/chart" Target="../charts/chart107.xml"/><Relationship Id="rId21" Type="http://schemas.openxmlformats.org/officeDocument/2006/relationships/chart" Target="../charts/chart125.xml"/><Relationship Id="rId34" Type="http://schemas.openxmlformats.org/officeDocument/2006/relationships/chart" Target="../charts/chart138.xml"/><Relationship Id="rId7" Type="http://schemas.openxmlformats.org/officeDocument/2006/relationships/chart" Target="../charts/chart111.xml"/><Relationship Id="rId12" Type="http://schemas.openxmlformats.org/officeDocument/2006/relationships/chart" Target="../charts/chart116.xml"/><Relationship Id="rId17" Type="http://schemas.openxmlformats.org/officeDocument/2006/relationships/chart" Target="../charts/chart121.xml"/><Relationship Id="rId25" Type="http://schemas.openxmlformats.org/officeDocument/2006/relationships/chart" Target="../charts/chart129.xml"/><Relationship Id="rId33" Type="http://schemas.openxmlformats.org/officeDocument/2006/relationships/chart" Target="../charts/chart137.xml"/><Relationship Id="rId2" Type="http://schemas.openxmlformats.org/officeDocument/2006/relationships/chart" Target="../charts/chart106.xml"/><Relationship Id="rId16" Type="http://schemas.openxmlformats.org/officeDocument/2006/relationships/chart" Target="../charts/chart120.xml"/><Relationship Id="rId20" Type="http://schemas.openxmlformats.org/officeDocument/2006/relationships/chart" Target="../charts/chart124.xml"/><Relationship Id="rId29" Type="http://schemas.openxmlformats.org/officeDocument/2006/relationships/chart" Target="../charts/chart133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11" Type="http://schemas.openxmlformats.org/officeDocument/2006/relationships/chart" Target="../charts/chart115.xml"/><Relationship Id="rId24" Type="http://schemas.openxmlformats.org/officeDocument/2006/relationships/chart" Target="../charts/chart128.xml"/><Relationship Id="rId32" Type="http://schemas.openxmlformats.org/officeDocument/2006/relationships/chart" Target="../charts/chart136.xml"/><Relationship Id="rId5" Type="http://schemas.openxmlformats.org/officeDocument/2006/relationships/chart" Target="../charts/chart109.xml"/><Relationship Id="rId15" Type="http://schemas.openxmlformats.org/officeDocument/2006/relationships/chart" Target="../charts/chart119.xml"/><Relationship Id="rId23" Type="http://schemas.openxmlformats.org/officeDocument/2006/relationships/chart" Target="../charts/chart127.xml"/><Relationship Id="rId28" Type="http://schemas.openxmlformats.org/officeDocument/2006/relationships/chart" Target="../charts/chart132.xml"/><Relationship Id="rId10" Type="http://schemas.openxmlformats.org/officeDocument/2006/relationships/chart" Target="../charts/chart114.xml"/><Relationship Id="rId19" Type="http://schemas.openxmlformats.org/officeDocument/2006/relationships/chart" Target="../charts/chart123.xml"/><Relationship Id="rId31" Type="http://schemas.openxmlformats.org/officeDocument/2006/relationships/chart" Target="../charts/chart135.xml"/><Relationship Id="rId4" Type="http://schemas.openxmlformats.org/officeDocument/2006/relationships/chart" Target="../charts/chart108.xml"/><Relationship Id="rId9" Type="http://schemas.openxmlformats.org/officeDocument/2006/relationships/chart" Target="../charts/chart113.xml"/><Relationship Id="rId14" Type="http://schemas.openxmlformats.org/officeDocument/2006/relationships/chart" Target="../charts/chart118.xml"/><Relationship Id="rId22" Type="http://schemas.openxmlformats.org/officeDocument/2006/relationships/chart" Target="../charts/chart126.xml"/><Relationship Id="rId27" Type="http://schemas.openxmlformats.org/officeDocument/2006/relationships/chart" Target="../charts/chart131.xml"/><Relationship Id="rId30" Type="http://schemas.openxmlformats.org/officeDocument/2006/relationships/chart" Target="../charts/chart134.xml"/><Relationship Id="rId8" Type="http://schemas.openxmlformats.org/officeDocument/2006/relationships/chart" Target="../charts/chart112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51.xml"/><Relationship Id="rId18" Type="http://schemas.openxmlformats.org/officeDocument/2006/relationships/chart" Target="../charts/chart156.xml"/><Relationship Id="rId26" Type="http://schemas.openxmlformats.org/officeDocument/2006/relationships/chart" Target="../charts/chart164.xml"/><Relationship Id="rId3" Type="http://schemas.openxmlformats.org/officeDocument/2006/relationships/chart" Target="../charts/chart141.xml"/><Relationship Id="rId21" Type="http://schemas.openxmlformats.org/officeDocument/2006/relationships/chart" Target="../charts/chart159.xml"/><Relationship Id="rId34" Type="http://schemas.openxmlformats.org/officeDocument/2006/relationships/chart" Target="../charts/chart172.xml"/><Relationship Id="rId7" Type="http://schemas.openxmlformats.org/officeDocument/2006/relationships/chart" Target="../charts/chart145.xml"/><Relationship Id="rId12" Type="http://schemas.openxmlformats.org/officeDocument/2006/relationships/chart" Target="../charts/chart150.xml"/><Relationship Id="rId17" Type="http://schemas.openxmlformats.org/officeDocument/2006/relationships/chart" Target="../charts/chart155.xml"/><Relationship Id="rId25" Type="http://schemas.openxmlformats.org/officeDocument/2006/relationships/chart" Target="../charts/chart163.xml"/><Relationship Id="rId33" Type="http://schemas.openxmlformats.org/officeDocument/2006/relationships/chart" Target="../charts/chart171.xml"/><Relationship Id="rId2" Type="http://schemas.openxmlformats.org/officeDocument/2006/relationships/chart" Target="../charts/chart140.xml"/><Relationship Id="rId16" Type="http://schemas.openxmlformats.org/officeDocument/2006/relationships/chart" Target="../charts/chart154.xml"/><Relationship Id="rId20" Type="http://schemas.openxmlformats.org/officeDocument/2006/relationships/chart" Target="../charts/chart158.xml"/><Relationship Id="rId29" Type="http://schemas.openxmlformats.org/officeDocument/2006/relationships/chart" Target="../charts/chart167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11" Type="http://schemas.openxmlformats.org/officeDocument/2006/relationships/chart" Target="../charts/chart149.xml"/><Relationship Id="rId24" Type="http://schemas.openxmlformats.org/officeDocument/2006/relationships/chart" Target="../charts/chart162.xml"/><Relationship Id="rId32" Type="http://schemas.openxmlformats.org/officeDocument/2006/relationships/chart" Target="../charts/chart170.xml"/><Relationship Id="rId5" Type="http://schemas.openxmlformats.org/officeDocument/2006/relationships/chart" Target="../charts/chart143.xml"/><Relationship Id="rId15" Type="http://schemas.openxmlformats.org/officeDocument/2006/relationships/chart" Target="../charts/chart153.xml"/><Relationship Id="rId23" Type="http://schemas.openxmlformats.org/officeDocument/2006/relationships/chart" Target="../charts/chart161.xml"/><Relationship Id="rId28" Type="http://schemas.openxmlformats.org/officeDocument/2006/relationships/chart" Target="../charts/chart166.xml"/><Relationship Id="rId10" Type="http://schemas.openxmlformats.org/officeDocument/2006/relationships/chart" Target="../charts/chart148.xml"/><Relationship Id="rId19" Type="http://schemas.openxmlformats.org/officeDocument/2006/relationships/chart" Target="../charts/chart157.xml"/><Relationship Id="rId31" Type="http://schemas.openxmlformats.org/officeDocument/2006/relationships/chart" Target="../charts/chart169.xml"/><Relationship Id="rId4" Type="http://schemas.openxmlformats.org/officeDocument/2006/relationships/chart" Target="../charts/chart142.xml"/><Relationship Id="rId9" Type="http://schemas.openxmlformats.org/officeDocument/2006/relationships/chart" Target="../charts/chart147.xml"/><Relationship Id="rId14" Type="http://schemas.openxmlformats.org/officeDocument/2006/relationships/chart" Target="../charts/chart152.xml"/><Relationship Id="rId22" Type="http://schemas.openxmlformats.org/officeDocument/2006/relationships/chart" Target="../charts/chart160.xml"/><Relationship Id="rId27" Type="http://schemas.openxmlformats.org/officeDocument/2006/relationships/chart" Target="../charts/chart165.xml"/><Relationship Id="rId30" Type="http://schemas.openxmlformats.org/officeDocument/2006/relationships/chart" Target="../charts/chart168.xml"/><Relationship Id="rId8" Type="http://schemas.openxmlformats.org/officeDocument/2006/relationships/chart" Target="../charts/chart146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85.xml"/><Relationship Id="rId18" Type="http://schemas.openxmlformats.org/officeDocument/2006/relationships/chart" Target="../charts/chart190.xml"/><Relationship Id="rId26" Type="http://schemas.openxmlformats.org/officeDocument/2006/relationships/chart" Target="../charts/chart198.xml"/><Relationship Id="rId3" Type="http://schemas.openxmlformats.org/officeDocument/2006/relationships/chart" Target="../charts/chart175.xml"/><Relationship Id="rId21" Type="http://schemas.openxmlformats.org/officeDocument/2006/relationships/chart" Target="../charts/chart193.xml"/><Relationship Id="rId34" Type="http://schemas.openxmlformats.org/officeDocument/2006/relationships/chart" Target="../charts/chart206.xml"/><Relationship Id="rId7" Type="http://schemas.openxmlformats.org/officeDocument/2006/relationships/chart" Target="../charts/chart179.xml"/><Relationship Id="rId12" Type="http://schemas.openxmlformats.org/officeDocument/2006/relationships/chart" Target="../charts/chart184.xml"/><Relationship Id="rId17" Type="http://schemas.openxmlformats.org/officeDocument/2006/relationships/chart" Target="../charts/chart189.xml"/><Relationship Id="rId25" Type="http://schemas.openxmlformats.org/officeDocument/2006/relationships/chart" Target="../charts/chart197.xml"/><Relationship Id="rId33" Type="http://schemas.openxmlformats.org/officeDocument/2006/relationships/chart" Target="../charts/chart205.xml"/><Relationship Id="rId2" Type="http://schemas.openxmlformats.org/officeDocument/2006/relationships/chart" Target="../charts/chart174.xml"/><Relationship Id="rId16" Type="http://schemas.openxmlformats.org/officeDocument/2006/relationships/chart" Target="../charts/chart188.xml"/><Relationship Id="rId20" Type="http://schemas.openxmlformats.org/officeDocument/2006/relationships/chart" Target="../charts/chart192.xml"/><Relationship Id="rId29" Type="http://schemas.openxmlformats.org/officeDocument/2006/relationships/chart" Target="../charts/chart201.xml"/><Relationship Id="rId1" Type="http://schemas.openxmlformats.org/officeDocument/2006/relationships/chart" Target="../charts/chart173.xml"/><Relationship Id="rId6" Type="http://schemas.openxmlformats.org/officeDocument/2006/relationships/chart" Target="../charts/chart178.xml"/><Relationship Id="rId11" Type="http://schemas.openxmlformats.org/officeDocument/2006/relationships/chart" Target="../charts/chart183.xml"/><Relationship Id="rId24" Type="http://schemas.openxmlformats.org/officeDocument/2006/relationships/chart" Target="../charts/chart196.xml"/><Relationship Id="rId32" Type="http://schemas.openxmlformats.org/officeDocument/2006/relationships/chart" Target="../charts/chart204.xml"/><Relationship Id="rId5" Type="http://schemas.openxmlformats.org/officeDocument/2006/relationships/chart" Target="../charts/chart177.xml"/><Relationship Id="rId15" Type="http://schemas.openxmlformats.org/officeDocument/2006/relationships/chart" Target="../charts/chart187.xml"/><Relationship Id="rId23" Type="http://schemas.openxmlformats.org/officeDocument/2006/relationships/chart" Target="../charts/chart195.xml"/><Relationship Id="rId28" Type="http://schemas.openxmlformats.org/officeDocument/2006/relationships/chart" Target="../charts/chart200.xml"/><Relationship Id="rId10" Type="http://schemas.openxmlformats.org/officeDocument/2006/relationships/chart" Target="../charts/chart182.xml"/><Relationship Id="rId19" Type="http://schemas.openxmlformats.org/officeDocument/2006/relationships/chart" Target="../charts/chart191.xml"/><Relationship Id="rId31" Type="http://schemas.openxmlformats.org/officeDocument/2006/relationships/chart" Target="../charts/chart203.xml"/><Relationship Id="rId4" Type="http://schemas.openxmlformats.org/officeDocument/2006/relationships/chart" Target="../charts/chart176.xml"/><Relationship Id="rId9" Type="http://schemas.openxmlformats.org/officeDocument/2006/relationships/chart" Target="../charts/chart181.xml"/><Relationship Id="rId14" Type="http://schemas.openxmlformats.org/officeDocument/2006/relationships/chart" Target="../charts/chart186.xml"/><Relationship Id="rId22" Type="http://schemas.openxmlformats.org/officeDocument/2006/relationships/chart" Target="../charts/chart194.xml"/><Relationship Id="rId27" Type="http://schemas.openxmlformats.org/officeDocument/2006/relationships/chart" Target="../charts/chart199.xml"/><Relationship Id="rId30" Type="http://schemas.openxmlformats.org/officeDocument/2006/relationships/chart" Target="../charts/chart202.xml"/><Relationship Id="rId8" Type="http://schemas.openxmlformats.org/officeDocument/2006/relationships/chart" Target="../charts/chart180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9.xml"/><Relationship Id="rId18" Type="http://schemas.openxmlformats.org/officeDocument/2006/relationships/chart" Target="../charts/chart224.xml"/><Relationship Id="rId26" Type="http://schemas.openxmlformats.org/officeDocument/2006/relationships/chart" Target="../charts/chart232.xml"/><Relationship Id="rId3" Type="http://schemas.openxmlformats.org/officeDocument/2006/relationships/chart" Target="../charts/chart209.xml"/><Relationship Id="rId21" Type="http://schemas.openxmlformats.org/officeDocument/2006/relationships/chart" Target="../charts/chart227.xml"/><Relationship Id="rId34" Type="http://schemas.openxmlformats.org/officeDocument/2006/relationships/chart" Target="../charts/chart240.xml"/><Relationship Id="rId7" Type="http://schemas.openxmlformats.org/officeDocument/2006/relationships/chart" Target="../charts/chart213.xml"/><Relationship Id="rId12" Type="http://schemas.openxmlformats.org/officeDocument/2006/relationships/chart" Target="../charts/chart218.xml"/><Relationship Id="rId17" Type="http://schemas.openxmlformats.org/officeDocument/2006/relationships/chart" Target="../charts/chart223.xml"/><Relationship Id="rId25" Type="http://schemas.openxmlformats.org/officeDocument/2006/relationships/chart" Target="../charts/chart231.xml"/><Relationship Id="rId33" Type="http://schemas.openxmlformats.org/officeDocument/2006/relationships/chart" Target="../charts/chart239.xml"/><Relationship Id="rId2" Type="http://schemas.openxmlformats.org/officeDocument/2006/relationships/chart" Target="../charts/chart208.xml"/><Relationship Id="rId16" Type="http://schemas.openxmlformats.org/officeDocument/2006/relationships/chart" Target="../charts/chart222.xml"/><Relationship Id="rId20" Type="http://schemas.openxmlformats.org/officeDocument/2006/relationships/chart" Target="../charts/chart226.xml"/><Relationship Id="rId29" Type="http://schemas.openxmlformats.org/officeDocument/2006/relationships/chart" Target="../charts/chart235.xml"/><Relationship Id="rId1" Type="http://schemas.openxmlformats.org/officeDocument/2006/relationships/chart" Target="../charts/chart207.xml"/><Relationship Id="rId6" Type="http://schemas.openxmlformats.org/officeDocument/2006/relationships/chart" Target="../charts/chart212.xml"/><Relationship Id="rId11" Type="http://schemas.openxmlformats.org/officeDocument/2006/relationships/chart" Target="../charts/chart217.xml"/><Relationship Id="rId24" Type="http://schemas.openxmlformats.org/officeDocument/2006/relationships/chart" Target="../charts/chart230.xml"/><Relationship Id="rId32" Type="http://schemas.openxmlformats.org/officeDocument/2006/relationships/chart" Target="../charts/chart238.xml"/><Relationship Id="rId5" Type="http://schemas.openxmlformats.org/officeDocument/2006/relationships/chart" Target="../charts/chart211.xml"/><Relationship Id="rId15" Type="http://schemas.openxmlformats.org/officeDocument/2006/relationships/chart" Target="../charts/chart221.xml"/><Relationship Id="rId23" Type="http://schemas.openxmlformats.org/officeDocument/2006/relationships/chart" Target="../charts/chart229.xml"/><Relationship Id="rId28" Type="http://schemas.openxmlformats.org/officeDocument/2006/relationships/chart" Target="../charts/chart234.xml"/><Relationship Id="rId10" Type="http://schemas.openxmlformats.org/officeDocument/2006/relationships/chart" Target="../charts/chart216.xml"/><Relationship Id="rId19" Type="http://schemas.openxmlformats.org/officeDocument/2006/relationships/chart" Target="../charts/chart225.xml"/><Relationship Id="rId31" Type="http://schemas.openxmlformats.org/officeDocument/2006/relationships/chart" Target="../charts/chart237.xml"/><Relationship Id="rId4" Type="http://schemas.openxmlformats.org/officeDocument/2006/relationships/chart" Target="../charts/chart210.xml"/><Relationship Id="rId9" Type="http://schemas.openxmlformats.org/officeDocument/2006/relationships/chart" Target="../charts/chart215.xml"/><Relationship Id="rId14" Type="http://schemas.openxmlformats.org/officeDocument/2006/relationships/chart" Target="../charts/chart220.xml"/><Relationship Id="rId22" Type="http://schemas.openxmlformats.org/officeDocument/2006/relationships/chart" Target="../charts/chart228.xml"/><Relationship Id="rId27" Type="http://schemas.openxmlformats.org/officeDocument/2006/relationships/chart" Target="../charts/chart233.xml"/><Relationship Id="rId30" Type="http://schemas.openxmlformats.org/officeDocument/2006/relationships/chart" Target="../charts/chart236.xml"/><Relationship Id="rId8" Type="http://schemas.openxmlformats.org/officeDocument/2006/relationships/chart" Target="../charts/chart214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53.xml"/><Relationship Id="rId18" Type="http://schemas.openxmlformats.org/officeDocument/2006/relationships/chart" Target="../charts/chart258.xml"/><Relationship Id="rId26" Type="http://schemas.openxmlformats.org/officeDocument/2006/relationships/chart" Target="../charts/chart266.xml"/><Relationship Id="rId3" Type="http://schemas.openxmlformats.org/officeDocument/2006/relationships/chart" Target="../charts/chart243.xml"/><Relationship Id="rId21" Type="http://schemas.openxmlformats.org/officeDocument/2006/relationships/chart" Target="../charts/chart261.xml"/><Relationship Id="rId34" Type="http://schemas.openxmlformats.org/officeDocument/2006/relationships/chart" Target="../charts/chart274.xml"/><Relationship Id="rId7" Type="http://schemas.openxmlformats.org/officeDocument/2006/relationships/chart" Target="../charts/chart247.xml"/><Relationship Id="rId12" Type="http://schemas.openxmlformats.org/officeDocument/2006/relationships/chart" Target="../charts/chart252.xml"/><Relationship Id="rId17" Type="http://schemas.openxmlformats.org/officeDocument/2006/relationships/chart" Target="../charts/chart257.xml"/><Relationship Id="rId25" Type="http://schemas.openxmlformats.org/officeDocument/2006/relationships/chart" Target="../charts/chart265.xml"/><Relationship Id="rId33" Type="http://schemas.openxmlformats.org/officeDocument/2006/relationships/chart" Target="../charts/chart273.xml"/><Relationship Id="rId2" Type="http://schemas.openxmlformats.org/officeDocument/2006/relationships/chart" Target="../charts/chart242.xml"/><Relationship Id="rId16" Type="http://schemas.openxmlformats.org/officeDocument/2006/relationships/chart" Target="../charts/chart256.xml"/><Relationship Id="rId20" Type="http://schemas.openxmlformats.org/officeDocument/2006/relationships/chart" Target="../charts/chart260.xml"/><Relationship Id="rId29" Type="http://schemas.openxmlformats.org/officeDocument/2006/relationships/chart" Target="../charts/chart269.xml"/><Relationship Id="rId1" Type="http://schemas.openxmlformats.org/officeDocument/2006/relationships/chart" Target="../charts/chart241.xml"/><Relationship Id="rId6" Type="http://schemas.openxmlformats.org/officeDocument/2006/relationships/chart" Target="../charts/chart246.xml"/><Relationship Id="rId11" Type="http://schemas.openxmlformats.org/officeDocument/2006/relationships/chart" Target="../charts/chart251.xml"/><Relationship Id="rId24" Type="http://schemas.openxmlformats.org/officeDocument/2006/relationships/chart" Target="../charts/chart264.xml"/><Relationship Id="rId32" Type="http://schemas.openxmlformats.org/officeDocument/2006/relationships/chart" Target="../charts/chart272.xml"/><Relationship Id="rId5" Type="http://schemas.openxmlformats.org/officeDocument/2006/relationships/chart" Target="../charts/chart245.xml"/><Relationship Id="rId15" Type="http://schemas.openxmlformats.org/officeDocument/2006/relationships/chart" Target="../charts/chart255.xml"/><Relationship Id="rId23" Type="http://schemas.openxmlformats.org/officeDocument/2006/relationships/chart" Target="../charts/chart263.xml"/><Relationship Id="rId28" Type="http://schemas.openxmlformats.org/officeDocument/2006/relationships/chart" Target="../charts/chart268.xml"/><Relationship Id="rId10" Type="http://schemas.openxmlformats.org/officeDocument/2006/relationships/chart" Target="../charts/chart250.xml"/><Relationship Id="rId19" Type="http://schemas.openxmlformats.org/officeDocument/2006/relationships/chart" Target="../charts/chart259.xml"/><Relationship Id="rId31" Type="http://schemas.openxmlformats.org/officeDocument/2006/relationships/chart" Target="../charts/chart271.xml"/><Relationship Id="rId4" Type="http://schemas.openxmlformats.org/officeDocument/2006/relationships/chart" Target="../charts/chart244.xml"/><Relationship Id="rId9" Type="http://schemas.openxmlformats.org/officeDocument/2006/relationships/chart" Target="../charts/chart249.xml"/><Relationship Id="rId14" Type="http://schemas.openxmlformats.org/officeDocument/2006/relationships/chart" Target="../charts/chart254.xml"/><Relationship Id="rId22" Type="http://schemas.openxmlformats.org/officeDocument/2006/relationships/chart" Target="../charts/chart262.xml"/><Relationship Id="rId27" Type="http://schemas.openxmlformats.org/officeDocument/2006/relationships/chart" Target="../charts/chart267.xml"/><Relationship Id="rId30" Type="http://schemas.openxmlformats.org/officeDocument/2006/relationships/chart" Target="../charts/chart270.xml"/><Relationship Id="rId8" Type="http://schemas.openxmlformats.org/officeDocument/2006/relationships/chart" Target="../charts/chart2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200024</xdr:colOff>
      <xdr:row>0</xdr:row>
      <xdr:rowOff>107157</xdr:rowOff>
    </xdr:from>
    <xdr:to>
      <xdr:col>20</xdr:col>
      <xdr:colOff>133350</xdr:colOff>
      <xdr:row>18</xdr:row>
      <xdr:rowOff>100011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392908</xdr:colOff>
      <xdr:row>35</xdr:row>
      <xdr:rowOff>59532</xdr:rowOff>
    </xdr:from>
    <xdr:to>
      <xdr:col>15</xdr:col>
      <xdr:colOff>535781</xdr:colOff>
      <xdr:row>58</xdr:row>
      <xdr:rowOff>142876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96</xdr:row>
      <xdr:rowOff>0</xdr:rowOff>
    </xdr:from>
    <xdr:to>
      <xdr:col>10</xdr:col>
      <xdr:colOff>542925</xdr:colOff>
      <xdr:row>115</xdr:row>
      <xdr:rowOff>80964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146</xdr:row>
      <xdr:rowOff>171450</xdr:rowOff>
    </xdr:from>
    <xdr:to>
      <xdr:col>8</xdr:col>
      <xdr:colOff>476250</xdr:colOff>
      <xdr:row>164</xdr:row>
      <xdr:rowOff>9525</xdr:rowOff>
    </xdr:to>
    <xdr:graphicFrame macro="">
      <xdr:nvGraphicFramePr>
        <xdr:cNvPr id="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179</xdr:row>
      <xdr:rowOff>171450</xdr:rowOff>
    </xdr:from>
    <xdr:to>
      <xdr:col>8</xdr:col>
      <xdr:colOff>476250</xdr:colOff>
      <xdr:row>197</xdr:row>
      <xdr:rowOff>9525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212</xdr:row>
      <xdr:rowOff>171450</xdr:rowOff>
    </xdr:from>
    <xdr:to>
      <xdr:col>8</xdr:col>
      <xdr:colOff>476250</xdr:colOff>
      <xdr:row>230</xdr:row>
      <xdr:rowOff>9525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245</xdr:row>
      <xdr:rowOff>171450</xdr:rowOff>
    </xdr:from>
    <xdr:to>
      <xdr:col>8</xdr:col>
      <xdr:colOff>476250</xdr:colOff>
      <xdr:row>263</xdr:row>
      <xdr:rowOff>9525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278</xdr:row>
      <xdr:rowOff>171450</xdr:rowOff>
    </xdr:from>
    <xdr:to>
      <xdr:col>8</xdr:col>
      <xdr:colOff>476250</xdr:colOff>
      <xdr:row>296</xdr:row>
      <xdr:rowOff>9525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311</xdr:row>
      <xdr:rowOff>171450</xdr:rowOff>
    </xdr:from>
    <xdr:to>
      <xdr:col>8</xdr:col>
      <xdr:colOff>476250</xdr:colOff>
      <xdr:row>329</xdr:row>
      <xdr:rowOff>9525</xdr:rowOff>
    </xdr:to>
    <xdr:graphicFrame macro="">
      <xdr:nvGraphicFramePr>
        <xdr:cNvPr id="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344</xdr:row>
      <xdr:rowOff>171450</xdr:rowOff>
    </xdr:from>
    <xdr:to>
      <xdr:col>8</xdr:col>
      <xdr:colOff>476250</xdr:colOff>
      <xdr:row>362</xdr:row>
      <xdr:rowOff>9525</xdr:rowOff>
    </xdr:to>
    <xdr:graphicFrame macro="">
      <xdr:nvGraphicFramePr>
        <xdr:cNvPr id="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377</xdr:row>
      <xdr:rowOff>171450</xdr:rowOff>
    </xdr:from>
    <xdr:to>
      <xdr:col>8</xdr:col>
      <xdr:colOff>476250</xdr:colOff>
      <xdr:row>395</xdr:row>
      <xdr:rowOff>9525</xdr:rowOff>
    </xdr:to>
    <xdr:graphicFrame macro="">
      <xdr:nvGraphicFramePr>
        <xdr:cNvPr id="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410</xdr:row>
      <xdr:rowOff>171450</xdr:rowOff>
    </xdr:from>
    <xdr:to>
      <xdr:col>8</xdr:col>
      <xdr:colOff>476250</xdr:colOff>
      <xdr:row>428</xdr:row>
      <xdr:rowOff>9525</xdr:rowOff>
    </xdr:to>
    <xdr:graphicFrame macro="">
      <xdr:nvGraphicFramePr>
        <xdr:cNvPr id="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9525</xdr:colOff>
      <xdr:row>443</xdr:row>
      <xdr:rowOff>171450</xdr:rowOff>
    </xdr:from>
    <xdr:to>
      <xdr:col>8</xdr:col>
      <xdr:colOff>476250</xdr:colOff>
      <xdr:row>461</xdr:row>
      <xdr:rowOff>9525</xdr:rowOff>
    </xdr:to>
    <xdr:graphicFrame macro="">
      <xdr:nvGraphicFramePr>
        <xdr:cNvPr id="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476</xdr:row>
      <xdr:rowOff>171450</xdr:rowOff>
    </xdr:from>
    <xdr:to>
      <xdr:col>8</xdr:col>
      <xdr:colOff>476250</xdr:colOff>
      <xdr:row>494</xdr:row>
      <xdr:rowOff>9525</xdr:rowOff>
    </xdr:to>
    <xdr:graphicFrame macro="">
      <xdr:nvGraphicFramePr>
        <xdr:cNvPr id="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147</xdr:row>
      <xdr:rowOff>0</xdr:rowOff>
    </xdr:from>
    <xdr:to>
      <xdr:col>18</xdr:col>
      <xdr:colOff>704850</xdr:colOff>
      <xdr:row>164</xdr:row>
      <xdr:rowOff>28575</xdr:rowOff>
    </xdr:to>
    <xdr:graphicFrame macro="">
      <xdr:nvGraphicFramePr>
        <xdr:cNvPr id="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180</xdr:row>
      <xdr:rowOff>0</xdr:rowOff>
    </xdr:from>
    <xdr:to>
      <xdr:col>18</xdr:col>
      <xdr:colOff>704850</xdr:colOff>
      <xdr:row>197</xdr:row>
      <xdr:rowOff>28575</xdr:rowOff>
    </xdr:to>
    <xdr:graphicFrame macro="">
      <xdr:nvGraphicFramePr>
        <xdr:cNvPr id="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213</xdr:row>
      <xdr:rowOff>0</xdr:rowOff>
    </xdr:from>
    <xdr:to>
      <xdr:col>18</xdr:col>
      <xdr:colOff>704850</xdr:colOff>
      <xdr:row>230</xdr:row>
      <xdr:rowOff>28575</xdr:rowOff>
    </xdr:to>
    <xdr:graphicFrame macro="">
      <xdr:nvGraphicFramePr>
        <xdr:cNvPr id="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246</xdr:row>
      <xdr:rowOff>0</xdr:rowOff>
    </xdr:from>
    <xdr:to>
      <xdr:col>18</xdr:col>
      <xdr:colOff>704850</xdr:colOff>
      <xdr:row>263</xdr:row>
      <xdr:rowOff>28575</xdr:rowOff>
    </xdr:to>
    <xdr:graphicFrame macro="">
      <xdr:nvGraphicFramePr>
        <xdr:cNvPr id="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279</xdr:row>
      <xdr:rowOff>0</xdr:rowOff>
    </xdr:from>
    <xdr:to>
      <xdr:col>18</xdr:col>
      <xdr:colOff>704850</xdr:colOff>
      <xdr:row>296</xdr:row>
      <xdr:rowOff>28575</xdr:rowOff>
    </xdr:to>
    <xdr:graphicFrame macro="">
      <xdr:nvGraphicFramePr>
        <xdr:cNvPr id="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312</xdr:row>
      <xdr:rowOff>0</xdr:rowOff>
    </xdr:from>
    <xdr:to>
      <xdr:col>18</xdr:col>
      <xdr:colOff>704850</xdr:colOff>
      <xdr:row>329</xdr:row>
      <xdr:rowOff>28575</xdr:rowOff>
    </xdr:to>
    <xdr:graphicFrame macro="">
      <xdr:nvGraphicFramePr>
        <xdr:cNvPr id="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345</xdr:row>
      <xdr:rowOff>0</xdr:rowOff>
    </xdr:from>
    <xdr:to>
      <xdr:col>18</xdr:col>
      <xdr:colOff>704850</xdr:colOff>
      <xdr:row>362</xdr:row>
      <xdr:rowOff>28575</xdr:rowOff>
    </xdr:to>
    <xdr:graphicFrame macro="">
      <xdr:nvGraphicFramePr>
        <xdr:cNvPr id="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378</xdr:row>
      <xdr:rowOff>0</xdr:rowOff>
    </xdr:from>
    <xdr:to>
      <xdr:col>18</xdr:col>
      <xdr:colOff>704850</xdr:colOff>
      <xdr:row>395</xdr:row>
      <xdr:rowOff>28575</xdr:rowOff>
    </xdr:to>
    <xdr:graphicFrame macro="">
      <xdr:nvGraphicFramePr>
        <xdr:cNvPr id="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411</xdr:row>
      <xdr:rowOff>0</xdr:rowOff>
    </xdr:from>
    <xdr:to>
      <xdr:col>18</xdr:col>
      <xdr:colOff>704850</xdr:colOff>
      <xdr:row>428</xdr:row>
      <xdr:rowOff>28575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444</xdr:row>
      <xdr:rowOff>0</xdr:rowOff>
    </xdr:from>
    <xdr:to>
      <xdr:col>18</xdr:col>
      <xdr:colOff>704850</xdr:colOff>
      <xdr:row>461</xdr:row>
      <xdr:rowOff>28575</xdr:rowOff>
    </xdr:to>
    <xdr:graphicFrame macro="">
      <xdr:nvGraphicFramePr>
        <xdr:cNvPr id="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477</xdr:row>
      <xdr:rowOff>0</xdr:rowOff>
    </xdr:from>
    <xdr:to>
      <xdr:col>18</xdr:col>
      <xdr:colOff>704850</xdr:colOff>
      <xdr:row>494</xdr:row>
      <xdr:rowOff>28575</xdr:rowOff>
    </xdr:to>
    <xdr:graphicFrame macro="">
      <xdr:nvGraphicFramePr>
        <xdr:cNvPr id="3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0</xdr:colOff>
      <xdr:row>147</xdr:row>
      <xdr:rowOff>0</xdr:rowOff>
    </xdr:from>
    <xdr:to>
      <xdr:col>26</xdr:col>
      <xdr:colOff>610659</xdr:colOff>
      <xdr:row>164</xdr:row>
      <xdr:rowOff>52916</xdr:rowOff>
    </xdr:to>
    <xdr:graphicFrame macro="">
      <xdr:nvGraphicFramePr>
        <xdr:cNvPr id="28" name="2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0</xdr:colOff>
      <xdr:row>180</xdr:row>
      <xdr:rowOff>0</xdr:rowOff>
    </xdr:from>
    <xdr:to>
      <xdr:col>26</xdr:col>
      <xdr:colOff>610659</xdr:colOff>
      <xdr:row>197</xdr:row>
      <xdr:rowOff>52916</xdr:rowOff>
    </xdr:to>
    <xdr:graphicFrame macro="">
      <xdr:nvGraphicFramePr>
        <xdr:cNvPr id="37" name="3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0</xdr:colOff>
      <xdr:row>213</xdr:row>
      <xdr:rowOff>0</xdr:rowOff>
    </xdr:from>
    <xdr:to>
      <xdr:col>26</xdr:col>
      <xdr:colOff>610659</xdr:colOff>
      <xdr:row>230</xdr:row>
      <xdr:rowOff>52916</xdr:rowOff>
    </xdr:to>
    <xdr:graphicFrame macro="">
      <xdr:nvGraphicFramePr>
        <xdr:cNvPr id="38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246</xdr:row>
      <xdr:rowOff>0</xdr:rowOff>
    </xdr:from>
    <xdr:to>
      <xdr:col>26</xdr:col>
      <xdr:colOff>610659</xdr:colOff>
      <xdr:row>263</xdr:row>
      <xdr:rowOff>52916</xdr:rowOff>
    </xdr:to>
    <xdr:graphicFrame macro="">
      <xdr:nvGraphicFramePr>
        <xdr:cNvPr id="39" name="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0</xdr:colOff>
      <xdr:row>279</xdr:row>
      <xdr:rowOff>0</xdr:rowOff>
    </xdr:from>
    <xdr:to>
      <xdr:col>26</xdr:col>
      <xdr:colOff>610659</xdr:colOff>
      <xdr:row>296</xdr:row>
      <xdr:rowOff>52916</xdr:rowOff>
    </xdr:to>
    <xdr:graphicFrame macro="">
      <xdr:nvGraphicFramePr>
        <xdr:cNvPr id="40" name="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312</xdr:row>
      <xdr:rowOff>0</xdr:rowOff>
    </xdr:from>
    <xdr:to>
      <xdr:col>26</xdr:col>
      <xdr:colOff>610659</xdr:colOff>
      <xdr:row>329</xdr:row>
      <xdr:rowOff>52916</xdr:rowOff>
    </xdr:to>
    <xdr:graphicFrame macro="">
      <xdr:nvGraphicFramePr>
        <xdr:cNvPr id="41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0</xdr:colOff>
      <xdr:row>345</xdr:row>
      <xdr:rowOff>0</xdr:rowOff>
    </xdr:from>
    <xdr:to>
      <xdr:col>26</xdr:col>
      <xdr:colOff>610659</xdr:colOff>
      <xdr:row>362</xdr:row>
      <xdr:rowOff>52916</xdr:rowOff>
    </xdr:to>
    <xdr:graphicFrame macro="">
      <xdr:nvGraphicFramePr>
        <xdr:cNvPr id="42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0</xdr:colOff>
      <xdr:row>378</xdr:row>
      <xdr:rowOff>0</xdr:rowOff>
    </xdr:from>
    <xdr:to>
      <xdr:col>26</xdr:col>
      <xdr:colOff>610659</xdr:colOff>
      <xdr:row>395</xdr:row>
      <xdr:rowOff>52916</xdr:rowOff>
    </xdr:to>
    <xdr:graphicFrame macro="">
      <xdr:nvGraphicFramePr>
        <xdr:cNvPr id="43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411</xdr:row>
      <xdr:rowOff>0</xdr:rowOff>
    </xdr:from>
    <xdr:to>
      <xdr:col>26</xdr:col>
      <xdr:colOff>610659</xdr:colOff>
      <xdr:row>428</xdr:row>
      <xdr:rowOff>52916</xdr:rowOff>
    </xdr:to>
    <xdr:graphicFrame macro="">
      <xdr:nvGraphicFramePr>
        <xdr:cNvPr id="44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0</xdr:colOff>
      <xdr:row>444</xdr:row>
      <xdr:rowOff>0</xdr:rowOff>
    </xdr:from>
    <xdr:to>
      <xdr:col>26</xdr:col>
      <xdr:colOff>610659</xdr:colOff>
      <xdr:row>461</xdr:row>
      <xdr:rowOff>52916</xdr:rowOff>
    </xdr:to>
    <xdr:graphicFrame macro="">
      <xdr:nvGraphicFramePr>
        <xdr:cNvPr id="45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19</xdr:col>
      <xdr:colOff>0</xdr:colOff>
      <xdr:row>477</xdr:row>
      <xdr:rowOff>0</xdr:rowOff>
    </xdr:from>
    <xdr:to>
      <xdr:col>26</xdr:col>
      <xdr:colOff>610659</xdr:colOff>
      <xdr:row>494</xdr:row>
      <xdr:rowOff>52916</xdr:rowOff>
    </xdr:to>
    <xdr:graphicFrame macro="">
      <xdr:nvGraphicFramePr>
        <xdr:cNvPr id="46" name="4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58</xdr:row>
      <xdr:rowOff>0</xdr:rowOff>
    </xdr:from>
    <xdr:to>
      <xdr:col>10</xdr:col>
      <xdr:colOff>609600</xdr:colOff>
      <xdr:row>77</xdr:row>
      <xdr:rowOff>80964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108</xdr:row>
      <xdr:rowOff>171450</xdr:rowOff>
    </xdr:from>
    <xdr:to>
      <xdr:col>8</xdr:col>
      <xdr:colOff>476250</xdr:colOff>
      <xdr:row>126</xdr:row>
      <xdr:rowOff>9525</xdr:rowOff>
    </xdr:to>
    <xdr:graphicFrame macro="">
      <xdr:nvGraphicFramePr>
        <xdr:cNvPr id="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141</xdr:row>
      <xdr:rowOff>171450</xdr:rowOff>
    </xdr:from>
    <xdr:to>
      <xdr:col>8</xdr:col>
      <xdr:colOff>476250</xdr:colOff>
      <xdr:row>159</xdr:row>
      <xdr:rowOff>9525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174</xdr:row>
      <xdr:rowOff>171450</xdr:rowOff>
    </xdr:from>
    <xdr:to>
      <xdr:col>8</xdr:col>
      <xdr:colOff>476250</xdr:colOff>
      <xdr:row>192</xdr:row>
      <xdr:rowOff>9525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207</xdr:row>
      <xdr:rowOff>171450</xdr:rowOff>
    </xdr:from>
    <xdr:to>
      <xdr:col>8</xdr:col>
      <xdr:colOff>476250</xdr:colOff>
      <xdr:row>225</xdr:row>
      <xdr:rowOff>9525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240</xdr:row>
      <xdr:rowOff>171450</xdr:rowOff>
    </xdr:from>
    <xdr:to>
      <xdr:col>8</xdr:col>
      <xdr:colOff>476250</xdr:colOff>
      <xdr:row>258</xdr:row>
      <xdr:rowOff>9525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273</xdr:row>
      <xdr:rowOff>171450</xdr:rowOff>
    </xdr:from>
    <xdr:to>
      <xdr:col>8</xdr:col>
      <xdr:colOff>476250</xdr:colOff>
      <xdr:row>291</xdr:row>
      <xdr:rowOff>9525</xdr:rowOff>
    </xdr:to>
    <xdr:graphicFrame macro="">
      <xdr:nvGraphicFramePr>
        <xdr:cNvPr id="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306</xdr:row>
      <xdr:rowOff>171450</xdr:rowOff>
    </xdr:from>
    <xdr:to>
      <xdr:col>8</xdr:col>
      <xdr:colOff>476250</xdr:colOff>
      <xdr:row>324</xdr:row>
      <xdr:rowOff>9525</xdr:rowOff>
    </xdr:to>
    <xdr:graphicFrame macro="">
      <xdr:nvGraphicFramePr>
        <xdr:cNvPr id="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339</xdr:row>
      <xdr:rowOff>171450</xdr:rowOff>
    </xdr:from>
    <xdr:to>
      <xdr:col>8</xdr:col>
      <xdr:colOff>476250</xdr:colOff>
      <xdr:row>357</xdr:row>
      <xdr:rowOff>9525</xdr:rowOff>
    </xdr:to>
    <xdr:graphicFrame macro="">
      <xdr:nvGraphicFramePr>
        <xdr:cNvPr id="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372</xdr:row>
      <xdr:rowOff>171450</xdr:rowOff>
    </xdr:from>
    <xdr:to>
      <xdr:col>8</xdr:col>
      <xdr:colOff>476250</xdr:colOff>
      <xdr:row>390</xdr:row>
      <xdr:rowOff>9525</xdr:rowOff>
    </xdr:to>
    <xdr:graphicFrame macro="">
      <xdr:nvGraphicFramePr>
        <xdr:cNvPr id="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9525</xdr:colOff>
      <xdr:row>405</xdr:row>
      <xdr:rowOff>171450</xdr:rowOff>
    </xdr:from>
    <xdr:to>
      <xdr:col>8</xdr:col>
      <xdr:colOff>476250</xdr:colOff>
      <xdr:row>423</xdr:row>
      <xdr:rowOff>9525</xdr:rowOff>
    </xdr:to>
    <xdr:graphicFrame macro="">
      <xdr:nvGraphicFramePr>
        <xdr:cNvPr id="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438</xdr:row>
      <xdr:rowOff>171450</xdr:rowOff>
    </xdr:from>
    <xdr:to>
      <xdr:col>8</xdr:col>
      <xdr:colOff>476250</xdr:colOff>
      <xdr:row>456</xdr:row>
      <xdr:rowOff>9525</xdr:rowOff>
    </xdr:to>
    <xdr:graphicFrame macro="">
      <xdr:nvGraphicFramePr>
        <xdr:cNvPr id="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109</xdr:row>
      <xdr:rowOff>0</xdr:rowOff>
    </xdr:from>
    <xdr:to>
      <xdr:col>19</xdr:col>
      <xdr:colOff>9525</xdr:colOff>
      <xdr:row>126</xdr:row>
      <xdr:rowOff>28575</xdr:rowOff>
    </xdr:to>
    <xdr:graphicFrame macro="">
      <xdr:nvGraphicFramePr>
        <xdr:cNvPr id="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142</xdr:row>
      <xdr:rowOff>0</xdr:rowOff>
    </xdr:from>
    <xdr:to>
      <xdr:col>19</xdr:col>
      <xdr:colOff>9525</xdr:colOff>
      <xdr:row>159</xdr:row>
      <xdr:rowOff>28575</xdr:rowOff>
    </xdr:to>
    <xdr:graphicFrame macro="">
      <xdr:nvGraphicFramePr>
        <xdr:cNvPr id="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175</xdr:row>
      <xdr:rowOff>0</xdr:rowOff>
    </xdr:from>
    <xdr:to>
      <xdr:col>19</xdr:col>
      <xdr:colOff>9525</xdr:colOff>
      <xdr:row>192</xdr:row>
      <xdr:rowOff>28575</xdr:rowOff>
    </xdr:to>
    <xdr:graphicFrame macro="">
      <xdr:nvGraphicFramePr>
        <xdr:cNvPr id="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208</xdr:row>
      <xdr:rowOff>0</xdr:rowOff>
    </xdr:from>
    <xdr:to>
      <xdr:col>19</xdr:col>
      <xdr:colOff>9525</xdr:colOff>
      <xdr:row>225</xdr:row>
      <xdr:rowOff>28575</xdr:rowOff>
    </xdr:to>
    <xdr:graphicFrame macro="">
      <xdr:nvGraphicFramePr>
        <xdr:cNvPr id="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241</xdr:row>
      <xdr:rowOff>0</xdr:rowOff>
    </xdr:from>
    <xdr:to>
      <xdr:col>19</xdr:col>
      <xdr:colOff>9525</xdr:colOff>
      <xdr:row>258</xdr:row>
      <xdr:rowOff>28575</xdr:rowOff>
    </xdr:to>
    <xdr:graphicFrame macro="">
      <xdr:nvGraphicFramePr>
        <xdr:cNvPr id="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274</xdr:row>
      <xdr:rowOff>0</xdr:rowOff>
    </xdr:from>
    <xdr:to>
      <xdr:col>19</xdr:col>
      <xdr:colOff>9525</xdr:colOff>
      <xdr:row>291</xdr:row>
      <xdr:rowOff>28575</xdr:rowOff>
    </xdr:to>
    <xdr:graphicFrame macro="">
      <xdr:nvGraphicFramePr>
        <xdr:cNvPr id="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307</xdr:row>
      <xdr:rowOff>0</xdr:rowOff>
    </xdr:from>
    <xdr:to>
      <xdr:col>19</xdr:col>
      <xdr:colOff>9525</xdr:colOff>
      <xdr:row>324</xdr:row>
      <xdr:rowOff>28575</xdr:rowOff>
    </xdr:to>
    <xdr:graphicFrame macro="">
      <xdr:nvGraphicFramePr>
        <xdr:cNvPr id="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340</xdr:row>
      <xdr:rowOff>0</xdr:rowOff>
    </xdr:from>
    <xdr:to>
      <xdr:col>19</xdr:col>
      <xdr:colOff>9525</xdr:colOff>
      <xdr:row>357</xdr:row>
      <xdr:rowOff>28575</xdr:rowOff>
    </xdr:to>
    <xdr:graphicFrame macro="">
      <xdr:nvGraphicFramePr>
        <xdr:cNvPr id="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373</xdr:row>
      <xdr:rowOff>0</xdr:rowOff>
    </xdr:from>
    <xdr:to>
      <xdr:col>19</xdr:col>
      <xdr:colOff>9525</xdr:colOff>
      <xdr:row>390</xdr:row>
      <xdr:rowOff>28575</xdr:rowOff>
    </xdr:to>
    <xdr:graphicFrame macro="">
      <xdr:nvGraphicFramePr>
        <xdr:cNvPr id="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406</xdr:row>
      <xdr:rowOff>0</xdr:rowOff>
    </xdr:from>
    <xdr:to>
      <xdr:col>19</xdr:col>
      <xdr:colOff>9525</xdr:colOff>
      <xdr:row>423</xdr:row>
      <xdr:rowOff>28575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439</xdr:row>
      <xdr:rowOff>0</xdr:rowOff>
    </xdr:from>
    <xdr:to>
      <xdr:col>19</xdr:col>
      <xdr:colOff>9525</xdr:colOff>
      <xdr:row>456</xdr:row>
      <xdr:rowOff>28575</xdr:rowOff>
    </xdr:to>
    <xdr:graphicFrame macro="">
      <xdr:nvGraphicFramePr>
        <xdr:cNvPr id="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0</xdr:colOff>
      <xdr:row>109</xdr:row>
      <xdr:rowOff>0</xdr:rowOff>
    </xdr:from>
    <xdr:to>
      <xdr:col>27</xdr:col>
      <xdr:colOff>610659</xdr:colOff>
      <xdr:row>126</xdr:row>
      <xdr:rowOff>52916</xdr:rowOff>
    </xdr:to>
    <xdr:graphicFrame macro="">
      <xdr:nvGraphicFramePr>
        <xdr:cNvPr id="36" name="3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314325</xdr:colOff>
      <xdr:row>142</xdr:row>
      <xdr:rowOff>57150</xdr:rowOff>
    </xdr:from>
    <xdr:to>
      <xdr:col>27</xdr:col>
      <xdr:colOff>162984</xdr:colOff>
      <xdr:row>159</xdr:row>
      <xdr:rowOff>110066</xdr:rowOff>
    </xdr:to>
    <xdr:graphicFrame macro="">
      <xdr:nvGraphicFramePr>
        <xdr:cNvPr id="37" name="3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428625</xdr:colOff>
      <xdr:row>175</xdr:row>
      <xdr:rowOff>9525</xdr:rowOff>
    </xdr:from>
    <xdr:to>
      <xdr:col>27</xdr:col>
      <xdr:colOff>277284</xdr:colOff>
      <xdr:row>192</xdr:row>
      <xdr:rowOff>62441</xdr:rowOff>
    </xdr:to>
    <xdr:graphicFrame macro="">
      <xdr:nvGraphicFramePr>
        <xdr:cNvPr id="38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20</xdr:col>
      <xdr:colOff>0</xdr:colOff>
      <xdr:row>208</xdr:row>
      <xdr:rowOff>0</xdr:rowOff>
    </xdr:from>
    <xdr:to>
      <xdr:col>27</xdr:col>
      <xdr:colOff>610659</xdr:colOff>
      <xdr:row>225</xdr:row>
      <xdr:rowOff>52916</xdr:rowOff>
    </xdr:to>
    <xdr:graphicFrame macro="">
      <xdr:nvGraphicFramePr>
        <xdr:cNvPr id="39" name="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20</xdr:col>
      <xdr:colOff>0</xdr:colOff>
      <xdr:row>241</xdr:row>
      <xdr:rowOff>0</xdr:rowOff>
    </xdr:from>
    <xdr:to>
      <xdr:col>27</xdr:col>
      <xdr:colOff>610659</xdr:colOff>
      <xdr:row>258</xdr:row>
      <xdr:rowOff>52916</xdr:rowOff>
    </xdr:to>
    <xdr:graphicFrame macro="">
      <xdr:nvGraphicFramePr>
        <xdr:cNvPr id="40" name="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20</xdr:col>
      <xdr:colOff>0</xdr:colOff>
      <xdr:row>274</xdr:row>
      <xdr:rowOff>0</xdr:rowOff>
    </xdr:from>
    <xdr:to>
      <xdr:col>27</xdr:col>
      <xdr:colOff>610659</xdr:colOff>
      <xdr:row>291</xdr:row>
      <xdr:rowOff>52916</xdr:rowOff>
    </xdr:to>
    <xdr:graphicFrame macro="">
      <xdr:nvGraphicFramePr>
        <xdr:cNvPr id="41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20</xdr:col>
      <xdr:colOff>0</xdr:colOff>
      <xdr:row>307</xdr:row>
      <xdr:rowOff>0</xdr:rowOff>
    </xdr:from>
    <xdr:to>
      <xdr:col>27</xdr:col>
      <xdr:colOff>610659</xdr:colOff>
      <xdr:row>324</xdr:row>
      <xdr:rowOff>52916</xdr:rowOff>
    </xdr:to>
    <xdr:graphicFrame macro="">
      <xdr:nvGraphicFramePr>
        <xdr:cNvPr id="42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695325</xdr:colOff>
      <xdr:row>340</xdr:row>
      <xdr:rowOff>9525</xdr:rowOff>
    </xdr:from>
    <xdr:to>
      <xdr:col>27</xdr:col>
      <xdr:colOff>543984</xdr:colOff>
      <xdr:row>357</xdr:row>
      <xdr:rowOff>62441</xdr:rowOff>
    </xdr:to>
    <xdr:graphicFrame macro="">
      <xdr:nvGraphicFramePr>
        <xdr:cNvPr id="43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20</xdr:col>
      <xdr:colOff>0</xdr:colOff>
      <xdr:row>373</xdr:row>
      <xdr:rowOff>0</xdr:rowOff>
    </xdr:from>
    <xdr:to>
      <xdr:col>27</xdr:col>
      <xdr:colOff>610659</xdr:colOff>
      <xdr:row>390</xdr:row>
      <xdr:rowOff>52916</xdr:rowOff>
    </xdr:to>
    <xdr:graphicFrame macro="">
      <xdr:nvGraphicFramePr>
        <xdr:cNvPr id="44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20</xdr:col>
      <xdr:colOff>0</xdr:colOff>
      <xdr:row>406</xdr:row>
      <xdr:rowOff>0</xdr:rowOff>
    </xdr:from>
    <xdr:to>
      <xdr:col>27</xdr:col>
      <xdr:colOff>610659</xdr:colOff>
      <xdr:row>423</xdr:row>
      <xdr:rowOff>52916</xdr:rowOff>
    </xdr:to>
    <xdr:graphicFrame macro="">
      <xdr:nvGraphicFramePr>
        <xdr:cNvPr id="45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20</xdr:col>
      <xdr:colOff>0</xdr:colOff>
      <xdr:row>439</xdr:row>
      <xdr:rowOff>0</xdr:rowOff>
    </xdr:from>
    <xdr:to>
      <xdr:col>27</xdr:col>
      <xdr:colOff>610659</xdr:colOff>
      <xdr:row>456</xdr:row>
      <xdr:rowOff>52916</xdr:rowOff>
    </xdr:to>
    <xdr:graphicFrame macro="">
      <xdr:nvGraphicFramePr>
        <xdr:cNvPr id="46" name="4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390525</xdr:colOff>
      <xdr:row>75</xdr:row>
      <xdr:rowOff>133350</xdr:rowOff>
    </xdr:from>
    <xdr:to>
      <xdr:col>10</xdr:col>
      <xdr:colOff>133350</xdr:colOff>
      <xdr:row>95</xdr:row>
      <xdr:rowOff>23814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126</xdr:row>
      <xdr:rowOff>171450</xdr:rowOff>
    </xdr:from>
    <xdr:to>
      <xdr:col>8</xdr:col>
      <xdr:colOff>476250</xdr:colOff>
      <xdr:row>144</xdr:row>
      <xdr:rowOff>9525</xdr:rowOff>
    </xdr:to>
    <xdr:graphicFrame macro="">
      <xdr:nvGraphicFramePr>
        <xdr:cNvPr id="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159</xdr:row>
      <xdr:rowOff>171450</xdr:rowOff>
    </xdr:from>
    <xdr:to>
      <xdr:col>8</xdr:col>
      <xdr:colOff>476250</xdr:colOff>
      <xdr:row>177</xdr:row>
      <xdr:rowOff>9525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192</xdr:row>
      <xdr:rowOff>171450</xdr:rowOff>
    </xdr:from>
    <xdr:to>
      <xdr:col>8</xdr:col>
      <xdr:colOff>476250</xdr:colOff>
      <xdr:row>210</xdr:row>
      <xdr:rowOff>9525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225</xdr:row>
      <xdr:rowOff>171450</xdr:rowOff>
    </xdr:from>
    <xdr:to>
      <xdr:col>8</xdr:col>
      <xdr:colOff>476250</xdr:colOff>
      <xdr:row>243</xdr:row>
      <xdr:rowOff>9525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258</xdr:row>
      <xdr:rowOff>171450</xdr:rowOff>
    </xdr:from>
    <xdr:to>
      <xdr:col>8</xdr:col>
      <xdr:colOff>476250</xdr:colOff>
      <xdr:row>276</xdr:row>
      <xdr:rowOff>9525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291</xdr:row>
      <xdr:rowOff>171450</xdr:rowOff>
    </xdr:from>
    <xdr:to>
      <xdr:col>8</xdr:col>
      <xdr:colOff>476250</xdr:colOff>
      <xdr:row>309</xdr:row>
      <xdr:rowOff>9525</xdr:rowOff>
    </xdr:to>
    <xdr:graphicFrame macro="">
      <xdr:nvGraphicFramePr>
        <xdr:cNvPr id="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324</xdr:row>
      <xdr:rowOff>171450</xdr:rowOff>
    </xdr:from>
    <xdr:to>
      <xdr:col>8</xdr:col>
      <xdr:colOff>476250</xdr:colOff>
      <xdr:row>342</xdr:row>
      <xdr:rowOff>9525</xdr:rowOff>
    </xdr:to>
    <xdr:graphicFrame macro="">
      <xdr:nvGraphicFramePr>
        <xdr:cNvPr id="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357</xdr:row>
      <xdr:rowOff>171450</xdr:rowOff>
    </xdr:from>
    <xdr:to>
      <xdr:col>8</xdr:col>
      <xdr:colOff>476250</xdr:colOff>
      <xdr:row>375</xdr:row>
      <xdr:rowOff>9525</xdr:rowOff>
    </xdr:to>
    <xdr:graphicFrame macro="">
      <xdr:nvGraphicFramePr>
        <xdr:cNvPr id="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390</xdr:row>
      <xdr:rowOff>171450</xdr:rowOff>
    </xdr:from>
    <xdr:to>
      <xdr:col>8</xdr:col>
      <xdr:colOff>476250</xdr:colOff>
      <xdr:row>408</xdr:row>
      <xdr:rowOff>9525</xdr:rowOff>
    </xdr:to>
    <xdr:graphicFrame macro="">
      <xdr:nvGraphicFramePr>
        <xdr:cNvPr id="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9525</xdr:colOff>
      <xdr:row>423</xdr:row>
      <xdr:rowOff>171450</xdr:rowOff>
    </xdr:from>
    <xdr:to>
      <xdr:col>8</xdr:col>
      <xdr:colOff>476250</xdr:colOff>
      <xdr:row>441</xdr:row>
      <xdr:rowOff>9525</xdr:rowOff>
    </xdr:to>
    <xdr:graphicFrame macro="">
      <xdr:nvGraphicFramePr>
        <xdr:cNvPr id="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456</xdr:row>
      <xdr:rowOff>171450</xdr:rowOff>
    </xdr:from>
    <xdr:to>
      <xdr:col>8</xdr:col>
      <xdr:colOff>476250</xdr:colOff>
      <xdr:row>474</xdr:row>
      <xdr:rowOff>9525</xdr:rowOff>
    </xdr:to>
    <xdr:graphicFrame macro="">
      <xdr:nvGraphicFramePr>
        <xdr:cNvPr id="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127</xdr:row>
      <xdr:rowOff>0</xdr:rowOff>
    </xdr:from>
    <xdr:to>
      <xdr:col>18</xdr:col>
      <xdr:colOff>704850</xdr:colOff>
      <xdr:row>144</xdr:row>
      <xdr:rowOff>28575</xdr:rowOff>
    </xdr:to>
    <xdr:graphicFrame macro="">
      <xdr:nvGraphicFramePr>
        <xdr:cNvPr id="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160</xdr:row>
      <xdr:rowOff>0</xdr:rowOff>
    </xdr:from>
    <xdr:to>
      <xdr:col>18</xdr:col>
      <xdr:colOff>704850</xdr:colOff>
      <xdr:row>177</xdr:row>
      <xdr:rowOff>28575</xdr:rowOff>
    </xdr:to>
    <xdr:graphicFrame macro="">
      <xdr:nvGraphicFramePr>
        <xdr:cNvPr id="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193</xdr:row>
      <xdr:rowOff>0</xdr:rowOff>
    </xdr:from>
    <xdr:to>
      <xdr:col>18</xdr:col>
      <xdr:colOff>704850</xdr:colOff>
      <xdr:row>210</xdr:row>
      <xdr:rowOff>28575</xdr:rowOff>
    </xdr:to>
    <xdr:graphicFrame macro="">
      <xdr:nvGraphicFramePr>
        <xdr:cNvPr id="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226</xdr:row>
      <xdr:rowOff>0</xdr:rowOff>
    </xdr:from>
    <xdr:to>
      <xdr:col>18</xdr:col>
      <xdr:colOff>704850</xdr:colOff>
      <xdr:row>243</xdr:row>
      <xdr:rowOff>28575</xdr:rowOff>
    </xdr:to>
    <xdr:graphicFrame macro="">
      <xdr:nvGraphicFramePr>
        <xdr:cNvPr id="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259</xdr:row>
      <xdr:rowOff>0</xdr:rowOff>
    </xdr:from>
    <xdr:to>
      <xdr:col>18</xdr:col>
      <xdr:colOff>704850</xdr:colOff>
      <xdr:row>276</xdr:row>
      <xdr:rowOff>28575</xdr:rowOff>
    </xdr:to>
    <xdr:graphicFrame macro="">
      <xdr:nvGraphicFramePr>
        <xdr:cNvPr id="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292</xdr:row>
      <xdr:rowOff>0</xdr:rowOff>
    </xdr:from>
    <xdr:to>
      <xdr:col>18</xdr:col>
      <xdr:colOff>704850</xdr:colOff>
      <xdr:row>309</xdr:row>
      <xdr:rowOff>28575</xdr:rowOff>
    </xdr:to>
    <xdr:graphicFrame macro="">
      <xdr:nvGraphicFramePr>
        <xdr:cNvPr id="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325</xdr:row>
      <xdr:rowOff>0</xdr:rowOff>
    </xdr:from>
    <xdr:to>
      <xdr:col>18</xdr:col>
      <xdr:colOff>704850</xdr:colOff>
      <xdr:row>342</xdr:row>
      <xdr:rowOff>28575</xdr:rowOff>
    </xdr:to>
    <xdr:graphicFrame macro="">
      <xdr:nvGraphicFramePr>
        <xdr:cNvPr id="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358</xdr:row>
      <xdr:rowOff>0</xdr:rowOff>
    </xdr:from>
    <xdr:to>
      <xdr:col>18</xdr:col>
      <xdr:colOff>704850</xdr:colOff>
      <xdr:row>375</xdr:row>
      <xdr:rowOff>28575</xdr:rowOff>
    </xdr:to>
    <xdr:graphicFrame macro="">
      <xdr:nvGraphicFramePr>
        <xdr:cNvPr id="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391</xdr:row>
      <xdr:rowOff>0</xdr:rowOff>
    </xdr:from>
    <xdr:to>
      <xdr:col>18</xdr:col>
      <xdr:colOff>704850</xdr:colOff>
      <xdr:row>408</xdr:row>
      <xdr:rowOff>28575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424</xdr:row>
      <xdr:rowOff>0</xdr:rowOff>
    </xdr:from>
    <xdr:to>
      <xdr:col>18</xdr:col>
      <xdr:colOff>704850</xdr:colOff>
      <xdr:row>441</xdr:row>
      <xdr:rowOff>28575</xdr:rowOff>
    </xdr:to>
    <xdr:graphicFrame macro="">
      <xdr:nvGraphicFramePr>
        <xdr:cNvPr id="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457</xdr:row>
      <xdr:rowOff>0</xdr:rowOff>
    </xdr:from>
    <xdr:to>
      <xdr:col>18</xdr:col>
      <xdr:colOff>704850</xdr:colOff>
      <xdr:row>474</xdr:row>
      <xdr:rowOff>28575</xdr:rowOff>
    </xdr:to>
    <xdr:graphicFrame macro="">
      <xdr:nvGraphicFramePr>
        <xdr:cNvPr id="3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104775</xdr:colOff>
      <xdr:row>127</xdr:row>
      <xdr:rowOff>0</xdr:rowOff>
    </xdr:from>
    <xdr:to>
      <xdr:col>26</xdr:col>
      <xdr:colOff>715434</xdr:colOff>
      <xdr:row>144</xdr:row>
      <xdr:rowOff>52916</xdr:rowOff>
    </xdr:to>
    <xdr:graphicFrame macro="">
      <xdr:nvGraphicFramePr>
        <xdr:cNvPr id="31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0</xdr:colOff>
      <xdr:row>160</xdr:row>
      <xdr:rowOff>0</xdr:rowOff>
    </xdr:from>
    <xdr:to>
      <xdr:col>26</xdr:col>
      <xdr:colOff>610659</xdr:colOff>
      <xdr:row>177</xdr:row>
      <xdr:rowOff>52916</xdr:rowOff>
    </xdr:to>
    <xdr:graphicFrame macro="">
      <xdr:nvGraphicFramePr>
        <xdr:cNvPr id="37" name="3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0</xdr:colOff>
      <xdr:row>193</xdr:row>
      <xdr:rowOff>0</xdr:rowOff>
    </xdr:from>
    <xdr:to>
      <xdr:col>26</xdr:col>
      <xdr:colOff>610659</xdr:colOff>
      <xdr:row>210</xdr:row>
      <xdr:rowOff>52916</xdr:rowOff>
    </xdr:to>
    <xdr:graphicFrame macro="">
      <xdr:nvGraphicFramePr>
        <xdr:cNvPr id="38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238125</xdr:colOff>
      <xdr:row>226</xdr:row>
      <xdr:rowOff>0</xdr:rowOff>
    </xdr:from>
    <xdr:to>
      <xdr:col>27</xdr:col>
      <xdr:colOff>86784</xdr:colOff>
      <xdr:row>243</xdr:row>
      <xdr:rowOff>52916</xdr:rowOff>
    </xdr:to>
    <xdr:graphicFrame macro="">
      <xdr:nvGraphicFramePr>
        <xdr:cNvPr id="39" name="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752475</xdr:colOff>
      <xdr:row>259</xdr:row>
      <xdr:rowOff>28575</xdr:rowOff>
    </xdr:from>
    <xdr:to>
      <xdr:col>26</xdr:col>
      <xdr:colOff>601134</xdr:colOff>
      <xdr:row>276</xdr:row>
      <xdr:rowOff>81491</xdr:rowOff>
    </xdr:to>
    <xdr:graphicFrame macro="">
      <xdr:nvGraphicFramePr>
        <xdr:cNvPr id="40" name="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292</xdr:row>
      <xdr:rowOff>0</xdr:rowOff>
    </xdr:from>
    <xdr:to>
      <xdr:col>26</xdr:col>
      <xdr:colOff>610659</xdr:colOff>
      <xdr:row>309</xdr:row>
      <xdr:rowOff>52916</xdr:rowOff>
    </xdr:to>
    <xdr:graphicFrame macro="">
      <xdr:nvGraphicFramePr>
        <xdr:cNvPr id="41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0</xdr:colOff>
      <xdr:row>325</xdr:row>
      <xdr:rowOff>0</xdr:rowOff>
    </xdr:from>
    <xdr:to>
      <xdr:col>26</xdr:col>
      <xdr:colOff>610659</xdr:colOff>
      <xdr:row>342</xdr:row>
      <xdr:rowOff>52916</xdr:rowOff>
    </xdr:to>
    <xdr:graphicFrame macro="">
      <xdr:nvGraphicFramePr>
        <xdr:cNvPr id="42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20</xdr:col>
      <xdr:colOff>0</xdr:colOff>
      <xdr:row>358</xdr:row>
      <xdr:rowOff>0</xdr:rowOff>
    </xdr:from>
    <xdr:to>
      <xdr:col>27</xdr:col>
      <xdr:colOff>610659</xdr:colOff>
      <xdr:row>375</xdr:row>
      <xdr:rowOff>52916</xdr:rowOff>
    </xdr:to>
    <xdr:graphicFrame macro="">
      <xdr:nvGraphicFramePr>
        <xdr:cNvPr id="43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20</xdr:col>
      <xdr:colOff>0</xdr:colOff>
      <xdr:row>391</xdr:row>
      <xdr:rowOff>0</xdr:rowOff>
    </xdr:from>
    <xdr:to>
      <xdr:col>27</xdr:col>
      <xdr:colOff>610659</xdr:colOff>
      <xdr:row>408</xdr:row>
      <xdr:rowOff>52916</xdr:rowOff>
    </xdr:to>
    <xdr:graphicFrame macro="">
      <xdr:nvGraphicFramePr>
        <xdr:cNvPr id="44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20</xdr:col>
      <xdr:colOff>0</xdr:colOff>
      <xdr:row>424</xdr:row>
      <xdr:rowOff>0</xdr:rowOff>
    </xdr:from>
    <xdr:to>
      <xdr:col>27</xdr:col>
      <xdr:colOff>610659</xdr:colOff>
      <xdr:row>441</xdr:row>
      <xdr:rowOff>52916</xdr:rowOff>
    </xdr:to>
    <xdr:graphicFrame macro="">
      <xdr:nvGraphicFramePr>
        <xdr:cNvPr id="45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20</xdr:col>
      <xdr:colOff>0</xdr:colOff>
      <xdr:row>457</xdr:row>
      <xdr:rowOff>0</xdr:rowOff>
    </xdr:from>
    <xdr:to>
      <xdr:col>27</xdr:col>
      <xdr:colOff>610659</xdr:colOff>
      <xdr:row>474</xdr:row>
      <xdr:rowOff>52916</xdr:rowOff>
    </xdr:to>
    <xdr:graphicFrame macro="">
      <xdr:nvGraphicFramePr>
        <xdr:cNvPr id="46" name="4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68</xdr:row>
      <xdr:rowOff>0</xdr:rowOff>
    </xdr:from>
    <xdr:to>
      <xdr:col>10</xdr:col>
      <xdr:colOff>590550</xdr:colOff>
      <xdr:row>87</xdr:row>
      <xdr:rowOff>80964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118</xdr:row>
      <xdr:rowOff>171450</xdr:rowOff>
    </xdr:from>
    <xdr:to>
      <xdr:col>8</xdr:col>
      <xdr:colOff>476250</xdr:colOff>
      <xdr:row>136</xdr:row>
      <xdr:rowOff>9525</xdr:rowOff>
    </xdr:to>
    <xdr:graphicFrame macro="">
      <xdr:nvGraphicFramePr>
        <xdr:cNvPr id="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151</xdr:row>
      <xdr:rowOff>171450</xdr:rowOff>
    </xdr:from>
    <xdr:to>
      <xdr:col>8</xdr:col>
      <xdr:colOff>476250</xdr:colOff>
      <xdr:row>169</xdr:row>
      <xdr:rowOff>9525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184</xdr:row>
      <xdr:rowOff>171450</xdr:rowOff>
    </xdr:from>
    <xdr:to>
      <xdr:col>8</xdr:col>
      <xdr:colOff>476250</xdr:colOff>
      <xdr:row>202</xdr:row>
      <xdr:rowOff>9525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217</xdr:row>
      <xdr:rowOff>171450</xdr:rowOff>
    </xdr:from>
    <xdr:to>
      <xdr:col>8</xdr:col>
      <xdr:colOff>476250</xdr:colOff>
      <xdr:row>235</xdr:row>
      <xdr:rowOff>9525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250</xdr:row>
      <xdr:rowOff>171450</xdr:rowOff>
    </xdr:from>
    <xdr:to>
      <xdr:col>8</xdr:col>
      <xdr:colOff>476250</xdr:colOff>
      <xdr:row>268</xdr:row>
      <xdr:rowOff>9525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283</xdr:row>
      <xdr:rowOff>171450</xdr:rowOff>
    </xdr:from>
    <xdr:to>
      <xdr:col>8</xdr:col>
      <xdr:colOff>476250</xdr:colOff>
      <xdr:row>301</xdr:row>
      <xdr:rowOff>9525</xdr:rowOff>
    </xdr:to>
    <xdr:graphicFrame macro="">
      <xdr:nvGraphicFramePr>
        <xdr:cNvPr id="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316</xdr:row>
      <xdr:rowOff>171450</xdr:rowOff>
    </xdr:from>
    <xdr:to>
      <xdr:col>8</xdr:col>
      <xdr:colOff>476250</xdr:colOff>
      <xdr:row>334</xdr:row>
      <xdr:rowOff>9525</xdr:rowOff>
    </xdr:to>
    <xdr:graphicFrame macro="">
      <xdr:nvGraphicFramePr>
        <xdr:cNvPr id="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349</xdr:row>
      <xdr:rowOff>171450</xdr:rowOff>
    </xdr:from>
    <xdr:to>
      <xdr:col>8</xdr:col>
      <xdr:colOff>476250</xdr:colOff>
      <xdr:row>367</xdr:row>
      <xdr:rowOff>9525</xdr:rowOff>
    </xdr:to>
    <xdr:graphicFrame macro="">
      <xdr:nvGraphicFramePr>
        <xdr:cNvPr id="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382</xdr:row>
      <xdr:rowOff>171450</xdr:rowOff>
    </xdr:from>
    <xdr:to>
      <xdr:col>8</xdr:col>
      <xdr:colOff>476250</xdr:colOff>
      <xdr:row>400</xdr:row>
      <xdr:rowOff>9525</xdr:rowOff>
    </xdr:to>
    <xdr:graphicFrame macro="">
      <xdr:nvGraphicFramePr>
        <xdr:cNvPr id="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9525</xdr:colOff>
      <xdr:row>415</xdr:row>
      <xdr:rowOff>171450</xdr:rowOff>
    </xdr:from>
    <xdr:to>
      <xdr:col>8</xdr:col>
      <xdr:colOff>476250</xdr:colOff>
      <xdr:row>433</xdr:row>
      <xdr:rowOff>9525</xdr:rowOff>
    </xdr:to>
    <xdr:graphicFrame macro="">
      <xdr:nvGraphicFramePr>
        <xdr:cNvPr id="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448</xdr:row>
      <xdr:rowOff>171450</xdr:rowOff>
    </xdr:from>
    <xdr:to>
      <xdr:col>8</xdr:col>
      <xdr:colOff>476250</xdr:colOff>
      <xdr:row>466</xdr:row>
      <xdr:rowOff>9525</xdr:rowOff>
    </xdr:to>
    <xdr:graphicFrame macro="">
      <xdr:nvGraphicFramePr>
        <xdr:cNvPr id="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119</xdr:row>
      <xdr:rowOff>0</xdr:rowOff>
    </xdr:from>
    <xdr:to>
      <xdr:col>18</xdr:col>
      <xdr:colOff>304800</xdr:colOff>
      <xdr:row>136</xdr:row>
      <xdr:rowOff>28575</xdr:rowOff>
    </xdr:to>
    <xdr:graphicFrame macro="">
      <xdr:nvGraphicFramePr>
        <xdr:cNvPr id="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152</xdr:row>
      <xdr:rowOff>0</xdr:rowOff>
    </xdr:from>
    <xdr:to>
      <xdr:col>18</xdr:col>
      <xdr:colOff>304800</xdr:colOff>
      <xdr:row>169</xdr:row>
      <xdr:rowOff>28575</xdr:rowOff>
    </xdr:to>
    <xdr:graphicFrame macro="">
      <xdr:nvGraphicFramePr>
        <xdr:cNvPr id="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185</xdr:row>
      <xdr:rowOff>0</xdr:rowOff>
    </xdr:from>
    <xdr:to>
      <xdr:col>18</xdr:col>
      <xdr:colOff>304800</xdr:colOff>
      <xdr:row>202</xdr:row>
      <xdr:rowOff>28575</xdr:rowOff>
    </xdr:to>
    <xdr:graphicFrame macro="">
      <xdr:nvGraphicFramePr>
        <xdr:cNvPr id="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218</xdr:row>
      <xdr:rowOff>0</xdr:rowOff>
    </xdr:from>
    <xdr:to>
      <xdr:col>18</xdr:col>
      <xdr:colOff>304800</xdr:colOff>
      <xdr:row>235</xdr:row>
      <xdr:rowOff>28575</xdr:rowOff>
    </xdr:to>
    <xdr:graphicFrame macro="">
      <xdr:nvGraphicFramePr>
        <xdr:cNvPr id="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251</xdr:row>
      <xdr:rowOff>0</xdr:rowOff>
    </xdr:from>
    <xdr:to>
      <xdr:col>18</xdr:col>
      <xdr:colOff>304800</xdr:colOff>
      <xdr:row>268</xdr:row>
      <xdr:rowOff>28575</xdr:rowOff>
    </xdr:to>
    <xdr:graphicFrame macro="">
      <xdr:nvGraphicFramePr>
        <xdr:cNvPr id="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284</xdr:row>
      <xdr:rowOff>0</xdr:rowOff>
    </xdr:from>
    <xdr:to>
      <xdr:col>18</xdr:col>
      <xdr:colOff>304800</xdr:colOff>
      <xdr:row>301</xdr:row>
      <xdr:rowOff>28575</xdr:rowOff>
    </xdr:to>
    <xdr:graphicFrame macro="">
      <xdr:nvGraphicFramePr>
        <xdr:cNvPr id="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752475</xdr:colOff>
      <xdr:row>317</xdr:row>
      <xdr:rowOff>0</xdr:rowOff>
    </xdr:from>
    <xdr:to>
      <xdr:col>18</xdr:col>
      <xdr:colOff>257175</xdr:colOff>
      <xdr:row>334</xdr:row>
      <xdr:rowOff>28575</xdr:rowOff>
    </xdr:to>
    <xdr:graphicFrame macro="">
      <xdr:nvGraphicFramePr>
        <xdr:cNvPr id="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350</xdr:row>
      <xdr:rowOff>0</xdr:rowOff>
    </xdr:from>
    <xdr:to>
      <xdr:col>18</xdr:col>
      <xdr:colOff>304800</xdr:colOff>
      <xdr:row>367</xdr:row>
      <xdr:rowOff>28575</xdr:rowOff>
    </xdr:to>
    <xdr:graphicFrame macro="">
      <xdr:nvGraphicFramePr>
        <xdr:cNvPr id="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383</xdr:row>
      <xdr:rowOff>0</xdr:rowOff>
    </xdr:from>
    <xdr:to>
      <xdr:col>18</xdr:col>
      <xdr:colOff>304800</xdr:colOff>
      <xdr:row>400</xdr:row>
      <xdr:rowOff>28575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416</xdr:row>
      <xdr:rowOff>0</xdr:rowOff>
    </xdr:from>
    <xdr:to>
      <xdr:col>18</xdr:col>
      <xdr:colOff>304800</xdr:colOff>
      <xdr:row>433</xdr:row>
      <xdr:rowOff>28575</xdr:rowOff>
    </xdr:to>
    <xdr:graphicFrame macro="">
      <xdr:nvGraphicFramePr>
        <xdr:cNvPr id="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449</xdr:row>
      <xdr:rowOff>0</xdr:rowOff>
    </xdr:from>
    <xdr:to>
      <xdr:col>18</xdr:col>
      <xdr:colOff>304800</xdr:colOff>
      <xdr:row>466</xdr:row>
      <xdr:rowOff>28575</xdr:rowOff>
    </xdr:to>
    <xdr:graphicFrame macro="">
      <xdr:nvGraphicFramePr>
        <xdr:cNvPr id="3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0</xdr:colOff>
      <xdr:row>119</xdr:row>
      <xdr:rowOff>0</xdr:rowOff>
    </xdr:from>
    <xdr:to>
      <xdr:col>26</xdr:col>
      <xdr:colOff>210609</xdr:colOff>
      <xdr:row>136</xdr:row>
      <xdr:rowOff>52916</xdr:rowOff>
    </xdr:to>
    <xdr:graphicFrame macro="">
      <xdr:nvGraphicFramePr>
        <xdr:cNvPr id="32" name="3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0</xdr:colOff>
      <xdr:row>152</xdr:row>
      <xdr:rowOff>0</xdr:rowOff>
    </xdr:from>
    <xdr:to>
      <xdr:col>26</xdr:col>
      <xdr:colOff>210609</xdr:colOff>
      <xdr:row>169</xdr:row>
      <xdr:rowOff>52916</xdr:rowOff>
    </xdr:to>
    <xdr:graphicFrame macro="">
      <xdr:nvGraphicFramePr>
        <xdr:cNvPr id="37" name="3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0</xdr:colOff>
      <xdr:row>185</xdr:row>
      <xdr:rowOff>0</xdr:rowOff>
    </xdr:from>
    <xdr:to>
      <xdr:col>26</xdr:col>
      <xdr:colOff>210609</xdr:colOff>
      <xdr:row>202</xdr:row>
      <xdr:rowOff>52916</xdr:rowOff>
    </xdr:to>
    <xdr:graphicFrame macro="">
      <xdr:nvGraphicFramePr>
        <xdr:cNvPr id="38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218</xdr:row>
      <xdr:rowOff>0</xdr:rowOff>
    </xdr:from>
    <xdr:to>
      <xdr:col>26</xdr:col>
      <xdr:colOff>210609</xdr:colOff>
      <xdr:row>235</xdr:row>
      <xdr:rowOff>52916</xdr:rowOff>
    </xdr:to>
    <xdr:graphicFrame macro="">
      <xdr:nvGraphicFramePr>
        <xdr:cNvPr id="39" name="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47625</xdr:colOff>
      <xdr:row>250</xdr:row>
      <xdr:rowOff>180975</xdr:rowOff>
    </xdr:from>
    <xdr:to>
      <xdr:col>26</xdr:col>
      <xdr:colOff>258234</xdr:colOff>
      <xdr:row>268</xdr:row>
      <xdr:rowOff>43391</xdr:rowOff>
    </xdr:to>
    <xdr:graphicFrame macro="">
      <xdr:nvGraphicFramePr>
        <xdr:cNvPr id="40" name="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284</xdr:row>
      <xdr:rowOff>0</xdr:rowOff>
    </xdr:from>
    <xdr:to>
      <xdr:col>26</xdr:col>
      <xdr:colOff>210609</xdr:colOff>
      <xdr:row>301</xdr:row>
      <xdr:rowOff>52916</xdr:rowOff>
    </xdr:to>
    <xdr:graphicFrame macro="">
      <xdr:nvGraphicFramePr>
        <xdr:cNvPr id="41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0</xdr:colOff>
      <xdr:row>317</xdr:row>
      <xdr:rowOff>0</xdr:rowOff>
    </xdr:from>
    <xdr:to>
      <xdr:col>26</xdr:col>
      <xdr:colOff>210609</xdr:colOff>
      <xdr:row>334</xdr:row>
      <xdr:rowOff>52916</xdr:rowOff>
    </xdr:to>
    <xdr:graphicFrame macro="">
      <xdr:nvGraphicFramePr>
        <xdr:cNvPr id="42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0</xdr:colOff>
      <xdr:row>350</xdr:row>
      <xdr:rowOff>0</xdr:rowOff>
    </xdr:from>
    <xdr:to>
      <xdr:col>26</xdr:col>
      <xdr:colOff>210609</xdr:colOff>
      <xdr:row>367</xdr:row>
      <xdr:rowOff>52916</xdr:rowOff>
    </xdr:to>
    <xdr:graphicFrame macro="">
      <xdr:nvGraphicFramePr>
        <xdr:cNvPr id="43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383</xdr:row>
      <xdr:rowOff>0</xdr:rowOff>
    </xdr:from>
    <xdr:to>
      <xdr:col>26</xdr:col>
      <xdr:colOff>210609</xdr:colOff>
      <xdr:row>400</xdr:row>
      <xdr:rowOff>52916</xdr:rowOff>
    </xdr:to>
    <xdr:graphicFrame macro="">
      <xdr:nvGraphicFramePr>
        <xdr:cNvPr id="44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0</xdr:colOff>
      <xdr:row>416</xdr:row>
      <xdr:rowOff>0</xdr:rowOff>
    </xdr:from>
    <xdr:to>
      <xdr:col>26</xdr:col>
      <xdr:colOff>210609</xdr:colOff>
      <xdr:row>433</xdr:row>
      <xdr:rowOff>52916</xdr:rowOff>
    </xdr:to>
    <xdr:graphicFrame macro="">
      <xdr:nvGraphicFramePr>
        <xdr:cNvPr id="45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19</xdr:col>
      <xdr:colOff>0</xdr:colOff>
      <xdr:row>449</xdr:row>
      <xdr:rowOff>0</xdr:rowOff>
    </xdr:from>
    <xdr:to>
      <xdr:col>26</xdr:col>
      <xdr:colOff>210609</xdr:colOff>
      <xdr:row>466</xdr:row>
      <xdr:rowOff>52916</xdr:rowOff>
    </xdr:to>
    <xdr:graphicFrame macro="">
      <xdr:nvGraphicFramePr>
        <xdr:cNvPr id="46" name="4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57</xdr:row>
      <xdr:rowOff>185736</xdr:rowOff>
    </xdr:from>
    <xdr:to>
      <xdr:col>12</xdr:col>
      <xdr:colOff>390525</xdr:colOff>
      <xdr:row>77</xdr:row>
      <xdr:rowOff>76200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108</xdr:row>
      <xdr:rowOff>171450</xdr:rowOff>
    </xdr:from>
    <xdr:to>
      <xdr:col>8</xdr:col>
      <xdr:colOff>476250</xdr:colOff>
      <xdr:row>126</xdr:row>
      <xdr:rowOff>9525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590550</xdr:colOff>
      <xdr:row>109</xdr:row>
      <xdr:rowOff>0</xdr:rowOff>
    </xdr:from>
    <xdr:to>
      <xdr:col>17</xdr:col>
      <xdr:colOff>523875</xdr:colOff>
      <xdr:row>126</xdr:row>
      <xdr:rowOff>28575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141</xdr:row>
      <xdr:rowOff>171450</xdr:rowOff>
    </xdr:from>
    <xdr:to>
      <xdr:col>8</xdr:col>
      <xdr:colOff>476250</xdr:colOff>
      <xdr:row>159</xdr:row>
      <xdr:rowOff>9525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142</xdr:row>
      <xdr:rowOff>0</xdr:rowOff>
    </xdr:from>
    <xdr:to>
      <xdr:col>17</xdr:col>
      <xdr:colOff>533400</xdr:colOff>
      <xdr:row>159</xdr:row>
      <xdr:rowOff>28575</xdr:rowOff>
    </xdr:to>
    <xdr:graphicFrame macro="">
      <xdr:nvGraphicFramePr>
        <xdr:cNvPr id="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174</xdr:row>
      <xdr:rowOff>171450</xdr:rowOff>
    </xdr:from>
    <xdr:to>
      <xdr:col>8</xdr:col>
      <xdr:colOff>476250</xdr:colOff>
      <xdr:row>192</xdr:row>
      <xdr:rowOff>9525</xdr:rowOff>
    </xdr:to>
    <xdr:graphicFrame macro="">
      <xdr:nvGraphicFramePr>
        <xdr:cNvPr id="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175</xdr:row>
      <xdr:rowOff>0</xdr:rowOff>
    </xdr:from>
    <xdr:to>
      <xdr:col>17</xdr:col>
      <xdr:colOff>742950</xdr:colOff>
      <xdr:row>192</xdr:row>
      <xdr:rowOff>28575</xdr:rowOff>
    </xdr:to>
    <xdr:graphicFrame macro="">
      <xdr:nvGraphicFramePr>
        <xdr:cNvPr id="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207</xdr:row>
      <xdr:rowOff>171450</xdr:rowOff>
    </xdr:from>
    <xdr:to>
      <xdr:col>8</xdr:col>
      <xdr:colOff>476250</xdr:colOff>
      <xdr:row>225</xdr:row>
      <xdr:rowOff>9525</xdr:rowOff>
    </xdr:to>
    <xdr:graphicFrame macro="">
      <xdr:nvGraphicFramePr>
        <xdr:cNvPr id="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208</xdr:row>
      <xdr:rowOff>0</xdr:rowOff>
    </xdr:from>
    <xdr:to>
      <xdr:col>17</xdr:col>
      <xdr:colOff>742950</xdr:colOff>
      <xdr:row>225</xdr:row>
      <xdr:rowOff>28575</xdr:rowOff>
    </xdr:to>
    <xdr:graphicFrame macro="">
      <xdr:nvGraphicFramePr>
        <xdr:cNvPr id="1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240</xdr:row>
      <xdr:rowOff>171450</xdr:rowOff>
    </xdr:from>
    <xdr:to>
      <xdr:col>8</xdr:col>
      <xdr:colOff>476250</xdr:colOff>
      <xdr:row>258</xdr:row>
      <xdr:rowOff>9525</xdr:rowOff>
    </xdr:to>
    <xdr:graphicFrame macro="">
      <xdr:nvGraphicFramePr>
        <xdr:cNvPr id="1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241</xdr:row>
      <xdr:rowOff>0</xdr:rowOff>
    </xdr:from>
    <xdr:to>
      <xdr:col>17</xdr:col>
      <xdr:colOff>742950</xdr:colOff>
      <xdr:row>258</xdr:row>
      <xdr:rowOff>28575</xdr:rowOff>
    </xdr:to>
    <xdr:graphicFrame macro="">
      <xdr:nvGraphicFramePr>
        <xdr:cNvPr id="1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273</xdr:row>
      <xdr:rowOff>171450</xdr:rowOff>
    </xdr:from>
    <xdr:to>
      <xdr:col>8</xdr:col>
      <xdr:colOff>476250</xdr:colOff>
      <xdr:row>291</xdr:row>
      <xdr:rowOff>9525</xdr:rowOff>
    </xdr:to>
    <xdr:graphicFrame macro="">
      <xdr:nvGraphicFramePr>
        <xdr:cNvPr id="1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274</xdr:row>
      <xdr:rowOff>0</xdr:rowOff>
    </xdr:from>
    <xdr:to>
      <xdr:col>18</xdr:col>
      <xdr:colOff>149225</xdr:colOff>
      <xdr:row>291</xdr:row>
      <xdr:rowOff>28575</xdr:rowOff>
    </xdr:to>
    <xdr:graphicFrame macro="">
      <xdr:nvGraphicFramePr>
        <xdr:cNvPr id="2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9525</xdr:colOff>
      <xdr:row>306</xdr:row>
      <xdr:rowOff>171450</xdr:rowOff>
    </xdr:from>
    <xdr:to>
      <xdr:col>8</xdr:col>
      <xdr:colOff>476250</xdr:colOff>
      <xdr:row>324</xdr:row>
      <xdr:rowOff>9525</xdr:rowOff>
    </xdr:to>
    <xdr:graphicFrame macro="">
      <xdr:nvGraphicFramePr>
        <xdr:cNvPr id="2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307</xdr:row>
      <xdr:rowOff>0</xdr:rowOff>
    </xdr:from>
    <xdr:to>
      <xdr:col>18</xdr:col>
      <xdr:colOff>180975</xdr:colOff>
      <xdr:row>324</xdr:row>
      <xdr:rowOff>28575</xdr:rowOff>
    </xdr:to>
    <xdr:graphicFrame macro="">
      <xdr:nvGraphicFramePr>
        <xdr:cNvPr id="2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9525</xdr:colOff>
      <xdr:row>339</xdr:row>
      <xdr:rowOff>171450</xdr:rowOff>
    </xdr:from>
    <xdr:to>
      <xdr:col>8</xdr:col>
      <xdr:colOff>476250</xdr:colOff>
      <xdr:row>357</xdr:row>
      <xdr:rowOff>9525</xdr:rowOff>
    </xdr:to>
    <xdr:graphicFrame macro="">
      <xdr:nvGraphicFramePr>
        <xdr:cNvPr id="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340</xdr:row>
      <xdr:rowOff>0</xdr:rowOff>
    </xdr:from>
    <xdr:to>
      <xdr:col>18</xdr:col>
      <xdr:colOff>180975</xdr:colOff>
      <xdr:row>357</xdr:row>
      <xdr:rowOff>28575</xdr:rowOff>
    </xdr:to>
    <xdr:graphicFrame macro="">
      <xdr:nvGraphicFramePr>
        <xdr:cNvPr id="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9525</xdr:colOff>
      <xdr:row>372</xdr:row>
      <xdr:rowOff>171450</xdr:rowOff>
    </xdr:from>
    <xdr:to>
      <xdr:col>8</xdr:col>
      <xdr:colOff>476250</xdr:colOff>
      <xdr:row>390</xdr:row>
      <xdr:rowOff>9525</xdr:rowOff>
    </xdr:to>
    <xdr:graphicFrame macro="">
      <xdr:nvGraphicFramePr>
        <xdr:cNvPr id="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373</xdr:row>
      <xdr:rowOff>0</xdr:rowOff>
    </xdr:from>
    <xdr:to>
      <xdr:col>18</xdr:col>
      <xdr:colOff>180975</xdr:colOff>
      <xdr:row>390</xdr:row>
      <xdr:rowOff>28575</xdr:rowOff>
    </xdr:to>
    <xdr:graphicFrame macro="">
      <xdr:nvGraphicFramePr>
        <xdr:cNvPr id="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9525</xdr:colOff>
      <xdr:row>405</xdr:row>
      <xdr:rowOff>171450</xdr:rowOff>
    </xdr:from>
    <xdr:to>
      <xdr:col>8</xdr:col>
      <xdr:colOff>476250</xdr:colOff>
      <xdr:row>423</xdr:row>
      <xdr:rowOff>9525</xdr:rowOff>
    </xdr:to>
    <xdr:graphicFrame macro="">
      <xdr:nvGraphicFramePr>
        <xdr:cNvPr id="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406</xdr:row>
      <xdr:rowOff>0</xdr:rowOff>
    </xdr:from>
    <xdr:to>
      <xdr:col>18</xdr:col>
      <xdr:colOff>180975</xdr:colOff>
      <xdr:row>423</xdr:row>
      <xdr:rowOff>28575</xdr:rowOff>
    </xdr:to>
    <xdr:graphicFrame macro="">
      <xdr:nvGraphicFramePr>
        <xdr:cNvPr id="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9525</xdr:colOff>
      <xdr:row>438</xdr:row>
      <xdr:rowOff>171450</xdr:rowOff>
    </xdr:from>
    <xdr:to>
      <xdr:col>8</xdr:col>
      <xdr:colOff>476250</xdr:colOff>
      <xdr:row>456</xdr:row>
      <xdr:rowOff>9525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439</xdr:row>
      <xdr:rowOff>0</xdr:rowOff>
    </xdr:from>
    <xdr:to>
      <xdr:col>18</xdr:col>
      <xdr:colOff>180975</xdr:colOff>
      <xdr:row>456</xdr:row>
      <xdr:rowOff>28575</xdr:rowOff>
    </xdr:to>
    <xdr:graphicFrame macro="">
      <xdr:nvGraphicFramePr>
        <xdr:cNvPr id="3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84666</xdr:colOff>
      <xdr:row>109</xdr:row>
      <xdr:rowOff>0</xdr:rowOff>
    </xdr:from>
    <xdr:to>
      <xdr:col>25</xdr:col>
      <xdr:colOff>695325</xdr:colOff>
      <xdr:row>126</xdr:row>
      <xdr:rowOff>52916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0</xdr:colOff>
      <xdr:row>142</xdr:row>
      <xdr:rowOff>0</xdr:rowOff>
    </xdr:from>
    <xdr:to>
      <xdr:col>25</xdr:col>
      <xdr:colOff>610659</xdr:colOff>
      <xdr:row>159</xdr:row>
      <xdr:rowOff>52916</xdr:rowOff>
    </xdr:to>
    <xdr:graphicFrame macro="">
      <xdr:nvGraphicFramePr>
        <xdr:cNvPr id="29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158750</xdr:colOff>
      <xdr:row>175</xdr:row>
      <xdr:rowOff>0</xdr:rowOff>
    </xdr:from>
    <xdr:to>
      <xdr:col>26</xdr:col>
      <xdr:colOff>7409</xdr:colOff>
      <xdr:row>192</xdr:row>
      <xdr:rowOff>52916</xdr:rowOff>
    </xdr:to>
    <xdr:graphicFrame macro="">
      <xdr:nvGraphicFramePr>
        <xdr:cNvPr id="32" name="3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306916</xdr:colOff>
      <xdr:row>208</xdr:row>
      <xdr:rowOff>0</xdr:rowOff>
    </xdr:from>
    <xdr:to>
      <xdr:col>26</xdr:col>
      <xdr:colOff>155575</xdr:colOff>
      <xdr:row>225</xdr:row>
      <xdr:rowOff>52916</xdr:rowOff>
    </xdr:to>
    <xdr:graphicFrame macro="">
      <xdr:nvGraphicFramePr>
        <xdr:cNvPr id="35" name="3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0</xdr:colOff>
      <xdr:row>241</xdr:row>
      <xdr:rowOff>0</xdr:rowOff>
    </xdr:from>
    <xdr:to>
      <xdr:col>26</xdr:col>
      <xdr:colOff>610659</xdr:colOff>
      <xdr:row>258</xdr:row>
      <xdr:rowOff>52916</xdr:rowOff>
    </xdr:to>
    <xdr:graphicFrame macro="">
      <xdr:nvGraphicFramePr>
        <xdr:cNvPr id="37" name="3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274</xdr:row>
      <xdr:rowOff>0</xdr:rowOff>
    </xdr:from>
    <xdr:to>
      <xdr:col>26</xdr:col>
      <xdr:colOff>610659</xdr:colOff>
      <xdr:row>291</xdr:row>
      <xdr:rowOff>52916</xdr:rowOff>
    </xdr:to>
    <xdr:graphicFrame macro="">
      <xdr:nvGraphicFramePr>
        <xdr:cNvPr id="38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0</xdr:colOff>
      <xdr:row>307</xdr:row>
      <xdr:rowOff>0</xdr:rowOff>
    </xdr:from>
    <xdr:to>
      <xdr:col>26</xdr:col>
      <xdr:colOff>610659</xdr:colOff>
      <xdr:row>324</xdr:row>
      <xdr:rowOff>52916</xdr:rowOff>
    </xdr:to>
    <xdr:graphicFrame macro="">
      <xdr:nvGraphicFramePr>
        <xdr:cNvPr id="39" name="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0</xdr:colOff>
      <xdr:row>340</xdr:row>
      <xdr:rowOff>0</xdr:rowOff>
    </xdr:from>
    <xdr:to>
      <xdr:col>26</xdr:col>
      <xdr:colOff>610659</xdr:colOff>
      <xdr:row>357</xdr:row>
      <xdr:rowOff>52916</xdr:rowOff>
    </xdr:to>
    <xdr:graphicFrame macro="">
      <xdr:nvGraphicFramePr>
        <xdr:cNvPr id="40" name="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373</xdr:row>
      <xdr:rowOff>0</xdr:rowOff>
    </xdr:from>
    <xdr:to>
      <xdr:col>26</xdr:col>
      <xdr:colOff>610659</xdr:colOff>
      <xdr:row>390</xdr:row>
      <xdr:rowOff>52916</xdr:rowOff>
    </xdr:to>
    <xdr:graphicFrame macro="">
      <xdr:nvGraphicFramePr>
        <xdr:cNvPr id="41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0</xdr:colOff>
      <xdr:row>406</xdr:row>
      <xdr:rowOff>0</xdr:rowOff>
    </xdr:from>
    <xdr:to>
      <xdr:col>26</xdr:col>
      <xdr:colOff>610659</xdr:colOff>
      <xdr:row>423</xdr:row>
      <xdr:rowOff>52916</xdr:rowOff>
    </xdr:to>
    <xdr:graphicFrame macro="">
      <xdr:nvGraphicFramePr>
        <xdr:cNvPr id="42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19</xdr:col>
      <xdr:colOff>0</xdr:colOff>
      <xdr:row>439</xdr:row>
      <xdr:rowOff>0</xdr:rowOff>
    </xdr:from>
    <xdr:to>
      <xdr:col>26</xdr:col>
      <xdr:colOff>610659</xdr:colOff>
      <xdr:row>456</xdr:row>
      <xdr:rowOff>52916</xdr:rowOff>
    </xdr:to>
    <xdr:graphicFrame macro="">
      <xdr:nvGraphicFramePr>
        <xdr:cNvPr id="43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61</xdr:row>
      <xdr:rowOff>66675</xdr:rowOff>
    </xdr:from>
    <xdr:to>
      <xdr:col>10</xdr:col>
      <xdr:colOff>400050</xdr:colOff>
      <xdr:row>80</xdr:row>
      <xdr:rowOff>147639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112</xdr:row>
      <xdr:rowOff>171450</xdr:rowOff>
    </xdr:from>
    <xdr:to>
      <xdr:col>8</xdr:col>
      <xdr:colOff>476250</xdr:colOff>
      <xdr:row>130</xdr:row>
      <xdr:rowOff>9525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145</xdr:row>
      <xdr:rowOff>171450</xdr:rowOff>
    </xdr:from>
    <xdr:to>
      <xdr:col>8</xdr:col>
      <xdr:colOff>476250</xdr:colOff>
      <xdr:row>163</xdr:row>
      <xdr:rowOff>9525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178</xdr:row>
      <xdr:rowOff>171450</xdr:rowOff>
    </xdr:from>
    <xdr:to>
      <xdr:col>8</xdr:col>
      <xdr:colOff>476250</xdr:colOff>
      <xdr:row>196</xdr:row>
      <xdr:rowOff>9525</xdr:rowOff>
    </xdr:to>
    <xdr:graphicFrame macro="">
      <xdr:nvGraphicFramePr>
        <xdr:cNvPr id="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211</xdr:row>
      <xdr:rowOff>171450</xdr:rowOff>
    </xdr:from>
    <xdr:to>
      <xdr:col>8</xdr:col>
      <xdr:colOff>476250</xdr:colOff>
      <xdr:row>229</xdr:row>
      <xdr:rowOff>9525</xdr:rowOff>
    </xdr:to>
    <xdr:graphicFrame macro="">
      <xdr:nvGraphicFramePr>
        <xdr:cNvPr id="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244</xdr:row>
      <xdr:rowOff>171450</xdr:rowOff>
    </xdr:from>
    <xdr:to>
      <xdr:col>8</xdr:col>
      <xdr:colOff>476250</xdr:colOff>
      <xdr:row>262</xdr:row>
      <xdr:rowOff>9525</xdr:rowOff>
    </xdr:to>
    <xdr:graphicFrame macro="">
      <xdr:nvGraphicFramePr>
        <xdr:cNvPr id="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277</xdr:row>
      <xdr:rowOff>171450</xdr:rowOff>
    </xdr:from>
    <xdr:to>
      <xdr:col>8</xdr:col>
      <xdr:colOff>476250</xdr:colOff>
      <xdr:row>295</xdr:row>
      <xdr:rowOff>9525</xdr:rowOff>
    </xdr:to>
    <xdr:graphicFrame macro="">
      <xdr:nvGraphicFramePr>
        <xdr:cNvPr id="1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310</xdr:row>
      <xdr:rowOff>171450</xdr:rowOff>
    </xdr:from>
    <xdr:to>
      <xdr:col>8</xdr:col>
      <xdr:colOff>476250</xdr:colOff>
      <xdr:row>328</xdr:row>
      <xdr:rowOff>9525</xdr:rowOff>
    </xdr:to>
    <xdr:graphicFrame macro="">
      <xdr:nvGraphicFramePr>
        <xdr:cNvPr id="1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343</xdr:row>
      <xdr:rowOff>171450</xdr:rowOff>
    </xdr:from>
    <xdr:to>
      <xdr:col>8</xdr:col>
      <xdr:colOff>476250</xdr:colOff>
      <xdr:row>361</xdr:row>
      <xdr:rowOff>9525</xdr:rowOff>
    </xdr:to>
    <xdr:graphicFrame macro="">
      <xdr:nvGraphicFramePr>
        <xdr:cNvPr id="1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376</xdr:row>
      <xdr:rowOff>171450</xdr:rowOff>
    </xdr:from>
    <xdr:to>
      <xdr:col>8</xdr:col>
      <xdr:colOff>476250</xdr:colOff>
      <xdr:row>394</xdr:row>
      <xdr:rowOff>9525</xdr:rowOff>
    </xdr:to>
    <xdr:graphicFrame macro="">
      <xdr:nvGraphicFramePr>
        <xdr:cNvPr id="2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9525</xdr:colOff>
      <xdr:row>409</xdr:row>
      <xdr:rowOff>171450</xdr:rowOff>
    </xdr:from>
    <xdr:to>
      <xdr:col>8</xdr:col>
      <xdr:colOff>476250</xdr:colOff>
      <xdr:row>427</xdr:row>
      <xdr:rowOff>9525</xdr:rowOff>
    </xdr:to>
    <xdr:graphicFrame macro="">
      <xdr:nvGraphicFramePr>
        <xdr:cNvPr id="2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442</xdr:row>
      <xdr:rowOff>171450</xdr:rowOff>
    </xdr:from>
    <xdr:to>
      <xdr:col>8</xdr:col>
      <xdr:colOff>476250</xdr:colOff>
      <xdr:row>460</xdr:row>
      <xdr:rowOff>9525</xdr:rowOff>
    </xdr:to>
    <xdr:graphicFrame macro="">
      <xdr:nvGraphicFramePr>
        <xdr:cNvPr id="2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676275</xdr:colOff>
      <xdr:row>112</xdr:row>
      <xdr:rowOff>180975</xdr:rowOff>
    </xdr:from>
    <xdr:to>
      <xdr:col>18</xdr:col>
      <xdr:colOff>581025</xdr:colOff>
      <xdr:row>130</xdr:row>
      <xdr:rowOff>19050</xdr:rowOff>
    </xdr:to>
    <xdr:graphicFrame macro="">
      <xdr:nvGraphicFramePr>
        <xdr:cNvPr id="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146</xdr:row>
      <xdr:rowOff>0</xdr:rowOff>
    </xdr:from>
    <xdr:to>
      <xdr:col>18</xdr:col>
      <xdr:colOff>667808</xdr:colOff>
      <xdr:row>163</xdr:row>
      <xdr:rowOff>28575</xdr:rowOff>
    </xdr:to>
    <xdr:graphicFrame macro="">
      <xdr:nvGraphicFramePr>
        <xdr:cNvPr id="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179</xdr:row>
      <xdr:rowOff>0</xdr:rowOff>
    </xdr:from>
    <xdr:to>
      <xdr:col>18</xdr:col>
      <xdr:colOff>667808</xdr:colOff>
      <xdr:row>196</xdr:row>
      <xdr:rowOff>28575</xdr:rowOff>
    </xdr:to>
    <xdr:graphicFrame macro="">
      <xdr:nvGraphicFramePr>
        <xdr:cNvPr id="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212</xdr:row>
      <xdr:rowOff>0</xdr:rowOff>
    </xdr:from>
    <xdr:to>
      <xdr:col>18</xdr:col>
      <xdr:colOff>667808</xdr:colOff>
      <xdr:row>229</xdr:row>
      <xdr:rowOff>28575</xdr:rowOff>
    </xdr:to>
    <xdr:graphicFrame macro="">
      <xdr:nvGraphicFramePr>
        <xdr:cNvPr id="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730250</xdr:colOff>
      <xdr:row>245</xdr:row>
      <xdr:rowOff>10583</xdr:rowOff>
    </xdr:from>
    <xdr:to>
      <xdr:col>18</xdr:col>
      <xdr:colOff>636058</xdr:colOff>
      <xdr:row>262</xdr:row>
      <xdr:rowOff>39158</xdr:rowOff>
    </xdr:to>
    <xdr:graphicFrame macro="">
      <xdr:nvGraphicFramePr>
        <xdr:cNvPr id="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278</xdr:row>
      <xdr:rowOff>0</xdr:rowOff>
    </xdr:from>
    <xdr:to>
      <xdr:col>18</xdr:col>
      <xdr:colOff>667808</xdr:colOff>
      <xdr:row>295</xdr:row>
      <xdr:rowOff>28575</xdr:rowOff>
    </xdr:to>
    <xdr:graphicFrame macro="">
      <xdr:nvGraphicFramePr>
        <xdr:cNvPr id="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311</xdr:row>
      <xdr:rowOff>0</xdr:rowOff>
    </xdr:from>
    <xdr:to>
      <xdr:col>18</xdr:col>
      <xdr:colOff>667808</xdr:colOff>
      <xdr:row>328</xdr:row>
      <xdr:rowOff>28575</xdr:rowOff>
    </xdr:to>
    <xdr:graphicFrame macro="">
      <xdr:nvGraphicFramePr>
        <xdr:cNvPr id="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344</xdr:row>
      <xdr:rowOff>0</xdr:rowOff>
    </xdr:from>
    <xdr:to>
      <xdr:col>18</xdr:col>
      <xdr:colOff>667808</xdr:colOff>
      <xdr:row>361</xdr:row>
      <xdr:rowOff>28575</xdr:rowOff>
    </xdr:to>
    <xdr:graphicFrame macro="">
      <xdr:nvGraphicFramePr>
        <xdr:cNvPr id="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377</xdr:row>
      <xdr:rowOff>0</xdr:rowOff>
    </xdr:from>
    <xdr:to>
      <xdr:col>18</xdr:col>
      <xdr:colOff>667808</xdr:colOff>
      <xdr:row>394</xdr:row>
      <xdr:rowOff>28575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410</xdr:row>
      <xdr:rowOff>0</xdr:rowOff>
    </xdr:from>
    <xdr:to>
      <xdr:col>18</xdr:col>
      <xdr:colOff>667808</xdr:colOff>
      <xdr:row>427</xdr:row>
      <xdr:rowOff>28575</xdr:rowOff>
    </xdr:to>
    <xdr:graphicFrame macro="">
      <xdr:nvGraphicFramePr>
        <xdr:cNvPr id="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443</xdr:row>
      <xdr:rowOff>0</xdr:rowOff>
    </xdr:from>
    <xdr:to>
      <xdr:col>19</xdr:col>
      <xdr:colOff>11642</xdr:colOff>
      <xdr:row>460</xdr:row>
      <xdr:rowOff>28575</xdr:rowOff>
    </xdr:to>
    <xdr:graphicFrame macro="">
      <xdr:nvGraphicFramePr>
        <xdr:cNvPr id="3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0</xdr:colOff>
      <xdr:row>113</xdr:row>
      <xdr:rowOff>0</xdr:rowOff>
    </xdr:from>
    <xdr:to>
      <xdr:col>26</xdr:col>
      <xdr:colOff>610659</xdr:colOff>
      <xdr:row>130</xdr:row>
      <xdr:rowOff>52916</xdr:rowOff>
    </xdr:to>
    <xdr:graphicFrame macro="">
      <xdr:nvGraphicFramePr>
        <xdr:cNvPr id="47" name="4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0</xdr:colOff>
      <xdr:row>146</xdr:row>
      <xdr:rowOff>0</xdr:rowOff>
    </xdr:from>
    <xdr:to>
      <xdr:col>26</xdr:col>
      <xdr:colOff>610659</xdr:colOff>
      <xdr:row>163</xdr:row>
      <xdr:rowOff>52916</xdr:rowOff>
    </xdr:to>
    <xdr:graphicFrame macro="">
      <xdr:nvGraphicFramePr>
        <xdr:cNvPr id="48" name="4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0</xdr:colOff>
      <xdr:row>179</xdr:row>
      <xdr:rowOff>0</xdr:rowOff>
    </xdr:from>
    <xdr:to>
      <xdr:col>26</xdr:col>
      <xdr:colOff>610659</xdr:colOff>
      <xdr:row>196</xdr:row>
      <xdr:rowOff>52916</xdr:rowOff>
    </xdr:to>
    <xdr:graphicFrame macro="">
      <xdr:nvGraphicFramePr>
        <xdr:cNvPr id="49" name="4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212</xdr:row>
      <xdr:rowOff>0</xdr:rowOff>
    </xdr:from>
    <xdr:to>
      <xdr:col>26</xdr:col>
      <xdr:colOff>610659</xdr:colOff>
      <xdr:row>229</xdr:row>
      <xdr:rowOff>52916</xdr:rowOff>
    </xdr:to>
    <xdr:graphicFrame macro="">
      <xdr:nvGraphicFramePr>
        <xdr:cNvPr id="50" name="4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0</xdr:colOff>
      <xdr:row>245</xdr:row>
      <xdr:rowOff>0</xdr:rowOff>
    </xdr:from>
    <xdr:to>
      <xdr:col>26</xdr:col>
      <xdr:colOff>610659</xdr:colOff>
      <xdr:row>262</xdr:row>
      <xdr:rowOff>52916</xdr:rowOff>
    </xdr:to>
    <xdr:graphicFrame macro="">
      <xdr:nvGraphicFramePr>
        <xdr:cNvPr id="51" name="5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278</xdr:row>
      <xdr:rowOff>0</xdr:rowOff>
    </xdr:from>
    <xdr:to>
      <xdr:col>26</xdr:col>
      <xdr:colOff>610659</xdr:colOff>
      <xdr:row>295</xdr:row>
      <xdr:rowOff>52916</xdr:rowOff>
    </xdr:to>
    <xdr:graphicFrame macro="">
      <xdr:nvGraphicFramePr>
        <xdr:cNvPr id="52" name="5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0</xdr:colOff>
      <xdr:row>311</xdr:row>
      <xdr:rowOff>0</xdr:rowOff>
    </xdr:from>
    <xdr:to>
      <xdr:col>26</xdr:col>
      <xdr:colOff>610659</xdr:colOff>
      <xdr:row>328</xdr:row>
      <xdr:rowOff>52916</xdr:rowOff>
    </xdr:to>
    <xdr:graphicFrame macro="">
      <xdr:nvGraphicFramePr>
        <xdr:cNvPr id="53" name="5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0</xdr:colOff>
      <xdr:row>344</xdr:row>
      <xdr:rowOff>0</xdr:rowOff>
    </xdr:from>
    <xdr:to>
      <xdr:col>26</xdr:col>
      <xdr:colOff>610659</xdr:colOff>
      <xdr:row>361</xdr:row>
      <xdr:rowOff>52916</xdr:rowOff>
    </xdr:to>
    <xdr:graphicFrame macro="">
      <xdr:nvGraphicFramePr>
        <xdr:cNvPr id="54" name="5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377</xdr:row>
      <xdr:rowOff>0</xdr:rowOff>
    </xdr:from>
    <xdr:to>
      <xdr:col>26</xdr:col>
      <xdr:colOff>610659</xdr:colOff>
      <xdr:row>394</xdr:row>
      <xdr:rowOff>52916</xdr:rowOff>
    </xdr:to>
    <xdr:graphicFrame macro="">
      <xdr:nvGraphicFramePr>
        <xdr:cNvPr id="55" name="5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0</xdr:colOff>
      <xdr:row>410</xdr:row>
      <xdr:rowOff>0</xdr:rowOff>
    </xdr:from>
    <xdr:to>
      <xdr:col>26</xdr:col>
      <xdr:colOff>610659</xdr:colOff>
      <xdr:row>427</xdr:row>
      <xdr:rowOff>52916</xdr:rowOff>
    </xdr:to>
    <xdr:graphicFrame macro="">
      <xdr:nvGraphicFramePr>
        <xdr:cNvPr id="56" name="5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19</xdr:col>
      <xdr:colOff>345281</xdr:colOff>
      <xdr:row>443</xdr:row>
      <xdr:rowOff>35719</xdr:rowOff>
    </xdr:from>
    <xdr:to>
      <xdr:col>27</xdr:col>
      <xdr:colOff>193940</xdr:colOff>
      <xdr:row>460</xdr:row>
      <xdr:rowOff>88635</xdr:rowOff>
    </xdr:to>
    <xdr:graphicFrame macro="">
      <xdr:nvGraphicFramePr>
        <xdr:cNvPr id="57" name="5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62</xdr:row>
      <xdr:rowOff>38100</xdr:rowOff>
    </xdr:from>
    <xdr:to>
      <xdr:col>10</xdr:col>
      <xdr:colOff>514350</xdr:colOff>
      <xdr:row>81</xdr:row>
      <xdr:rowOff>119064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113</xdr:row>
      <xdr:rowOff>171450</xdr:rowOff>
    </xdr:from>
    <xdr:to>
      <xdr:col>8</xdr:col>
      <xdr:colOff>476250</xdr:colOff>
      <xdr:row>131</xdr:row>
      <xdr:rowOff>9525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114</xdr:row>
      <xdr:rowOff>0</xdr:rowOff>
    </xdr:from>
    <xdr:to>
      <xdr:col>19</xdr:col>
      <xdr:colOff>66675</xdr:colOff>
      <xdr:row>131</xdr:row>
      <xdr:rowOff>28575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146</xdr:row>
      <xdr:rowOff>171450</xdr:rowOff>
    </xdr:from>
    <xdr:to>
      <xdr:col>8</xdr:col>
      <xdr:colOff>476250</xdr:colOff>
      <xdr:row>164</xdr:row>
      <xdr:rowOff>9525</xdr:rowOff>
    </xdr:to>
    <xdr:graphicFrame macro="">
      <xdr:nvGraphicFramePr>
        <xdr:cNvPr id="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147</xdr:row>
      <xdr:rowOff>0</xdr:rowOff>
    </xdr:from>
    <xdr:to>
      <xdr:col>19</xdr:col>
      <xdr:colOff>66675</xdr:colOff>
      <xdr:row>164</xdr:row>
      <xdr:rowOff>28575</xdr:rowOff>
    </xdr:to>
    <xdr:graphicFrame macro="">
      <xdr:nvGraphicFramePr>
        <xdr:cNvPr id="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179</xdr:row>
      <xdr:rowOff>171450</xdr:rowOff>
    </xdr:from>
    <xdr:to>
      <xdr:col>8</xdr:col>
      <xdr:colOff>476250</xdr:colOff>
      <xdr:row>197</xdr:row>
      <xdr:rowOff>9525</xdr:rowOff>
    </xdr:to>
    <xdr:graphicFrame macro="">
      <xdr:nvGraphicFramePr>
        <xdr:cNvPr id="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180</xdr:row>
      <xdr:rowOff>0</xdr:rowOff>
    </xdr:from>
    <xdr:to>
      <xdr:col>19</xdr:col>
      <xdr:colOff>66675</xdr:colOff>
      <xdr:row>197</xdr:row>
      <xdr:rowOff>28575</xdr:rowOff>
    </xdr:to>
    <xdr:graphicFrame macro="">
      <xdr:nvGraphicFramePr>
        <xdr:cNvPr id="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212</xdr:row>
      <xdr:rowOff>171450</xdr:rowOff>
    </xdr:from>
    <xdr:to>
      <xdr:col>8</xdr:col>
      <xdr:colOff>476250</xdr:colOff>
      <xdr:row>230</xdr:row>
      <xdr:rowOff>9525</xdr:rowOff>
    </xdr:to>
    <xdr:graphicFrame macro="">
      <xdr:nvGraphicFramePr>
        <xdr:cNvPr id="1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213</xdr:row>
      <xdr:rowOff>0</xdr:rowOff>
    </xdr:from>
    <xdr:to>
      <xdr:col>19</xdr:col>
      <xdr:colOff>66675</xdr:colOff>
      <xdr:row>230</xdr:row>
      <xdr:rowOff>28575</xdr:rowOff>
    </xdr:to>
    <xdr:graphicFrame macro="">
      <xdr:nvGraphicFramePr>
        <xdr:cNvPr id="1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245</xdr:row>
      <xdr:rowOff>171450</xdr:rowOff>
    </xdr:from>
    <xdr:to>
      <xdr:col>8</xdr:col>
      <xdr:colOff>476250</xdr:colOff>
      <xdr:row>263</xdr:row>
      <xdr:rowOff>9525</xdr:rowOff>
    </xdr:to>
    <xdr:graphicFrame macro="">
      <xdr:nvGraphicFramePr>
        <xdr:cNvPr id="1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246</xdr:row>
      <xdr:rowOff>0</xdr:rowOff>
    </xdr:from>
    <xdr:to>
      <xdr:col>19</xdr:col>
      <xdr:colOff>66675</xdr:colOff>
      <xdr:row>263</xdr:row>
      <xdr:rowOff>28575</xdr:rowOff>
    </xdr:to>
    <xdr:graphicFrame macro="">
      <xdr:nvGraphicFramePr>
        <xdr:cNvPr id="1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278</xdr:row>
      <xdr:rowOff>171450</xdr:rowOff>
    </xdr:from>
    <xdr:to>
      <xdr:col>8</xdr:col>
      <xdr:colOff>476250</xdr:colOff>
      <xdr:row>296</xdr:row>
      <xdr:rowOff>9525</xdr:rowOff>
    </xdr:to>
    <xdr:graphicFrame macro="">
      <xdr:nvGraphicFramePr>
        <xdr:cNvPr id="2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279</xdr:row>
      <xdr:rowOff>0</xdr:rowOff>
    </xdr:from>
    <xdr:to>
      <xdr:col>19</xdr:col>
      <xdr:colOff>66675</xdr:colOff>
      <xdr:row>296</xdr:row>
      <xdr:rowOff>28575</xdr:rowOff>
    </xdr:to>
    <xdr:graphicFrame macro="">
      <xdr:nvGraphicFramePr>
        <xdr:cNvPr id="2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9525</xdr:colOff>
      <xdr:row>311</xdr:row>
      <xdr:rowOff>171450</xdr:rowOff>
    </xdr:from>
    <xdr:to>
      <xdr:col>8</xdr:col>
      <xdr:colOff>476250</xdr:colOff>
      <xdr:row>329</xdr:row>
      <xdr:rowOff>9525</xdr:rowOff>
    </xdr:to>
    <xdr:graphicFrame macro="">
      <xdr:nvGraphicFramePr>
        <xdr:cNvPr id="2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312</xdr:row>
      <xdr:rowOff>0</xdr:rowOff>
    </xdr:from>
    <xdr:to>
      <xdr:col>19</xdr:col>
      <xdr:colOff>66675</xdr:colOff>
      <xdr:row>329</xdr:row>
      <xdr:rowOff>28575</xdr:rowOff>
    </xdr:to>
    <xdr:graphicFrame macro="">
      <xdr:nvGraphicFramePr>
        <xdr:cNvPr id="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9525</xdr:colOff>
      <xdr:row>344</xdr:row>
      <xdr:rowOff>171450</xdr:rowOff>
    </xdr:from>
    <xdr:to>
      <xdr:col>8</xdr:col>
      <xdr:colOff>476250</xdr:colOff>
      <xdr:row>362</xdr:row>
      <xdr:rowOff>9525</xdr:rowOff>
    </xdr:to>
    <xdr:graphicFrame macro="">
      <xdr:nvGraphicFramePr>
        <xdr:cNvPr id="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345</xdr:row>
      <xdr:rowOff>0</xdr:rowOff>
    </xdr:from>
    <xdr:to>
      <xdr:col>19</xdr:col>
      <xdr:colOff>66675</xdr:colOff>
      <xdr:row>362</xdr:row>
      <xdr:rowOff>28575</xdr:rowOff>
    </xdr:to>
    <xdr:graphicFrame macro="">
      <xdr:nvGraphicFramePr>
        <xdr:cNvPr id="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9525</xdr:colOff>
      <xdr:row>377</xdr:row>
      <xdr:rowOff>171450</xdr:rowOff>
    </xdr:from>
    <xdr:to>
      <xdr:col>8</xdr:col>
      <xdr:colOff>476250</xdr:colOff>
      <xdr:row>395</xdr:row>
      <xdr:rowOff>9525</xdr:rowOff>
    </xdr:to>
    <xdr:graphicFrame macro="">
      <xdr:nvGraphicFramePr>
        <xdr:cNvPr id="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378</xdr:row>
      <xdr:rowOff>0</xdr:rowOff>
    </xdr:from>
    <xdr:to>
      <xdr:col>19</xdr:col>
      <xdr:colOff>66675</xdr:colOff>
      <xdr:row>395</xdr:row>
      <xdr:rowOff>28575</xdr:rowOff>
    </xdr:to>
    <xdr:graphicFrame macro="">
      <xdr:nvGraphicFramePr>
        <xdr:cNvPr id="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9525</xdr:colOff>
      <xdr:row>410</xdr:row>
      <xdr:rowOff>171450</xdr:rowOff>
    </xdr:from>
    <xdr:to>
      <xdr:col>8</xdr:col>
      <xdr:colOff>476250</xdr:colOff>
      <xdr:row>428</xdr:row>
      <xdr:rowOff>9525</xdr:rowOff>
    </xdr:to>
    <xdr:graphicFrame macro="">
      <xdr:nvGraphicFramePr>
        <xdr:cNvPr id="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411</xdr:row>
      <xdr:rowOff>0</xdr:rowOff>
    </xdr:from>
    <xdr:to>
      <xdr:col>19</xdr:col>
      <xdr:colOff>66675</xdr:colOff>
      <xdr:row>428</xdr:row>
      <xdr:rowOff>28575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9525</xdr:colOff>
      <xdr:row>443</xdr:row>
      <xdr:rowOff>171450</xdr:rowOff>
    </xdr:from>
    <xdr:to>
      <xdr:col>8</xdr:col>
      <xdr:colOff>476250</xdr:colOff>
      <xdr:row>461</xdr:row>
      <xdr:rowOff>9525</xdr:rowOff>
    </xdr:to>
    <xdr:graphicFrame macro="">
      <xdr:nvGraphicFramePr>
        <xdr:cNvPr id="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444</xdr:row>
      <xdr:rowOff>0</xdr:rowOff>
    </xdr:from>
    <xdr:to>
      <xdr:col>19</xdr:col>
      <xdr:colOff>66675</xdr:colOff>
      <xdr:row>461</xdr:row>
      <xdr:rowOff>28575</xdr:rowOff>
    </xdr:to>
    <xdr:graphicFrame macro="">
      <xdr:nvGraphicFramePr>
        <xdr:cNvPr id="3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264583</xdr:colOff>
      <xdr:row>114</xdr:row>
      <xdr:rowOff>42333</xdr:rowOff>
    </xdr:from>
    <xdr:to>
      <xdr:col>27</xdr:col>
      <xdr:colOff>113242</xdr:colOff>
      <xdr:row>131</xdr:row>
      <xdr:rowOff>95249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20</xdr:col>
      <xdr:colOff>0</xdr:colOff>
      <xdr:row>147</xdr:row>
      <xdr:rowOff>0</xdr:rowOff>
    </xdr:from>
    <xdr:to>
      <xdr:col>27</xdr:col>
      <xdr:colOff>610659</xdr:colOff>
      <xdr:row>164</xdr:row>
      <xdr:rowOff>52916</xdr:rowOff>
    </xdr:to>
    <xdr:graphicFrame macro="">
      <xdr:nvGraphicFramePr>
        <xdr:cNvPr id="30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20</xdr:col>
      <xdr:colOff>0</xdr:colOff>
      <xdr:row>180</xdr:row>
      <xdr:rowOff>0</xdr:rowOff>
    </xdr:from>
    <xdr:to>
      <xdr:col>27</xdr:col>
      <xdr:colOff>610659</xdr:colOff>
      <xdr:row>197</xdr:row>
      <xdr:rowOff>52916</xdr:rowOff>
    </xdr:to>
    <xdr:graphicFrame macro="">
      <xdr:nvGraphicFramePr>
        <xdr:cNvPr id="33" name="3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20</xdr:col>
      <xdr:colOff>0</xdr:colOff>
      <xdr:row>213</xdr:row>
      <xdr:rowOff>0</xdr:rowOff>
    </xdr:from>
    <xdr:to>
      <xdr:col>27</xdr:col>
      <xdr:colOff>610659</xdr:colOff>
      <xdr:row>230</xdr:row>
      <xdr:rowOff>52916</xdr:rowOff>
    </xdr:to>
    <xdr:graphicFrame macro="">
      <xdr:nvGraphicFramePr>
        <xdr:cNvPr id="36" name="3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20</xdr:col>
      <xdr:colOff>0</xdr:colOff>
      <xdr:row>246</xdr:row>
      <xdr:rowOff>0</xdr:rowOff>
    </xdr:from>
    <xdr:to>
      <xdr:col>27</xdr:col>
      <xdr:colOff>610659</xdr:colOff>
      <xdr:row>263</xdr:row>
      <xdr:rowOff>52916</xdr:rowOff>
    </xdr:to>
    <xdr:graphicFrame macro="">
      <xdr:nvGraphicFramePr>
        <xdr:cNvPr id="38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20</xdr:col>
      <xdr:colOff>0</xdr:colOff>
      <xdr:row>279</xdr:row>
      <xdr:rowOff>0</xdr:rowOff>
    </xdr:from>
    <xdr:to>
      <xdr:col>27</xdr:col>
      <xdr:colOff>610659</xdr:colOff>
      <xdr:row>296</xdr:row>
      <xdr:rowOff>52916</xdr:rowOff>
    </xdr:to>
    <xdr:graphicFrame macro="">
      <xdr:nvGraphicFramePr>
        <xdr:cNvPr id="39" name="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20</xdr:col>
      <xdr:colOff>0</xdr:colOff>
      <xdr:row>312</xdr:row>
      <xdr:rowOff>0</xdr:rowOff>
    </xdr:from>
    <xdr:to>
      <xdr:col>27</xdr:col>
      <xdr:colOff>610659</xdr:colOff>
      <xdr:row>329</xdr:row>
      <xdr:rowOff>52916</xdr:rowOff>
    </xdr:to>
    <xdr:graphicFrame macro="">
      <xdr:nvGraphicFramePr>
        <xdr:cNvPr id="40" name="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20</xdr:col>
      <xdr:colOff>0</xdr:colOff>
      <xdr:row>345</xdr:row>
      <xdr:rowOff>0</xdr:rowOff>
    </xdr:from>
    <xdr:to>
      <xdr:col>27</xdr:col>
      <xdr:colOff>610659</xdr:colOff>
      <xdr:row>362</xdr:row>
      <xdr:rowOff>52916</xdr:rowOff>
    </xdr:to>
    <xdr:graphicFrame macro="">
      <xdr:nvGraphicFramePr>
        <xdr:cNvPr id="41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20</xdr:col>
      <xdr:colOff>0</xdr:colOff>
      <xdr:row>378</xdr:row>
      <xdr:rowOff>0</xdr:rowOff>
    </xdr:from>
    <xdr:to>
      <xdr:col>27</xdr:col>
      <xdr:colOff>610659</xdr:colOff>
      <xdr:row>395</xdr:row>
      <xdr:rowOff>52916</xdr:rowOff>
    </xdr:to>
    <xdr:graphicFrame macro="">
      <xdr:nvGraphicFramePr>
        <xdr:cNvPr id="42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20</xdr:col>
      <xdr:colOff>0</xdr:colOff>
      <xdr:row>411</xdr:row>
      <xdr:rowOff>0</xdr:rowOff>
    </xdr:from>
    <xdr:to>
      <xdr:col>27</xdr:col>
      <xdr:colOff>610659</xdr:colOff>
      <xdr:row>428</xdr:row>
      <xdr:rowOff>52916</xdr:rowOff>
    </xdr:to>
    <xdr:graphicFrame macro="">
      <xdr:nvGraphicFramePr>
        <xdr:cNvPr id="43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20</xdr:col>
      <xdr:colOff>0</xdr:colOff>
      <xdr:row>444</xdr:row>
      <xdr:rowOff>0</xdr:rowOff>
    </xdr:from>
    <xdr:to>
      <xdr:col>27</xdr:col>
      <xdr:colOff>610659</xdr:colOff>
      <xdr:row>461</xdr:row>
      <xdr:rowOff>52916</xdr:rowOff>
    </xdr:to>
    <xdr:graphicFrame macro="">
      <xdr:nvGraphicFramePr>
        <xdr:cNvPr id="44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72</xdr:row>
      <xdr:rowOff>123825</xdr:rowOff>
    </xdr:from>
    <xdr:to>
      <xdr:col>12</xdr:col>
      <xdr:colOff>28575</xdr:colOff>
      <xdr:row>92</xdr:row>
      <xdr:rowOff>14289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123</xdr:row>
      <xdr:rowOff>171450</xdr:rowOff>
    </xdr:from>
    <xdr:to>
      <xdr:col>8</xdr:col>
      <xdr:colOff>476250</xdr:colOff>
      <xdr:row>141</xdr:row>
      <xdr:rowOff>9525</xdr:rowOff>
    </xdr:to>
    <xdr:graphicFrame macro="">
      <xdr:nvGraphicFramePr>
        <xdr:cNvPr id="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156</xdr:row>
      <xdr:rowOff>171450</xdr:rowOff>
    </xdr:from>
    <xdr:to>
      <xdr:col>8</xdr:col>
      <xdr:colOff>476250</xdr:colOff>
      <xdr:row>174</xdr:row>
      <xdr:rowOff>9525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189</xdr:row>
      <xdr:rowOff>171450</xdr:rowOff>
    </xdr:from>
    <xdr:to>
      <xdr:col>8</xdr:col>
      <xdr:colOff>476250</xdr:colOff>
      <xdr:row>207</xdr:row>
      <xdr:rowOff>9525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222</xdr:row>
      <xdr:rowOff>171450</xdr:rowOff>
    </xdr:from>
    <xdr:to>
      <xdr:col>8</xdr:col>
      <xdr:colOff>476250</xdr:colOff>
      <xdr:row>240</xdr:row>
      <xdr:rowOff>9525</xdr:rowOff>
    </xdr:to>
    <xdr:graphicFrame macro="">
      <xdr:nvGraphicFramePr>
        <xdr:cNvPr id="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255</xdr:row>
      <xdr:rowOff>171450</xdr:rowOff>
    </xdr:from>
    <xdr:to>
      <xdr:col>8</xdr:col>
      <xdr:colOff>476250</xdr:colOff>
      <xdr:row>273</xdr:row>
      <xdr:rowOff>9525</xdr:rowOff>
    </xdr:to>
    <xdr:graphicFrame macro="">
      <xdr:nvGraphicFramePr>
        <xdr:cNvPr id="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288</xdr:row>
      <xdr:rowOff>171450</xdr:rowOff>
    </xdr:from>
    <xdr:to>
      <xdr:col>8</xdr:col>
      <xdr:colOff>476250</xdr:colOff>
      <xdr:row>306</xdr:row>
      <xdr:rowOff>9525</xdr:rowOff>
    </xdr:to>
    <xdr:graphicFrame macro="">
      <xdr:nvGraphicFramePr>
        <xdr:cNvPr id="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321</xdr:row>
      <xdr:rowOff>171450</xdr:rowOff>
    </xdr:from>
    <xdr:to>
      <xdr:col>8</xdr:col>
      <xdr:colOff>476250</xdr:colOff>
      <xdr:row>339</xdr:row>
      <xdr:rowOff>9525</xdr:rowOff>
    </xdr:to>
    <xdr:graphicFrame macro="">
      <xdr:nvGraphicFramePr>
        <xdr:cNvPr id="1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354</xdr:row>
      <xdr:rowOff>171450</xdr:rowOff>
    </xdr:from>
    <xdr:to>
      <xdr:col>8</xdr:col>
      <xdr:colOff>476250</xdr:colOff>
      <xdr:row>372</xdr:row>
      <xdr:rowOff>9525</xdr:rowOff>
    </xdr:to>
    <xdr:graphicFrame macro="">
      <xdr:nvGraphicFramePr>
        <xdr:cNvPr id="1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387</xdr:row>
      <xdr:rowOff>171450</xdr:rowOff>
    </xdr:from>
    <xdr:to>
      <xdr:col>8</xdr:col>
      <xdr:colOff>476250</xdr:colOff>
      <xdr:row>405</xdr:row>
      <xdr:rowOff>9525</xdr:rowOff>
    </xdr:to>
    <xdr:graphicFrame macro="">
      <xdr:nvGraphicFramePr>
        <xdr:cNvPr id="1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9525</xdr:colOff>
      <xdr:row>420</xdr:row>
      <xdr:rowOff>171450</xdr:rowOff>
    </xdr:from>
    <xdr:to>
      <xdr:col>8</xdr:col>
      <xdr:colOff>476250</xdr:colOff>
      <xdr:row>438</xdr:row>
      <xdr:rowOff>9525</xdr:rowOff>
    </xdr:to>
    <xdr:graphicFrame macro="">
      <xdr:nvGraphicFramePr>
        <xdr:cNvPr id="2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453</xdr:row>
      <xdr:rowOff>171450</xdr:rowOff>
    </xdr:from>
    <xdr:to>
      <xdr:col>8</xdr:col>
      <xdr:colOff>476250</xdr:colOff>
      <xdr:row>471</xdr:row>
      <xdr:rowOff>9525</xdr:rowOff>
    </xdr:to>
    <xdr:graphicFrame macro="">
      <xdr:nvGraphicFramePr>
        <xdr:cNvPr id="2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124</xdr:row>
      <xdr:rowOff>0</xdr:rowOff>
    </xdr:from>
    <xdr:to>
      <xdr:col>18</xdr:col>
      <xdr:colOff>219075</xdr:colOff>
      <xdr:row>141</xdr:row>
      <xdr:rowOff>28575</xdr:rowOff>
    </xdr:to>
    <xdr:graphicFrame macro="">
      <xdr:nvGraphicFramePr>
        <xdr:cNvPr id="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157</xdr:row>
      <xdr:rowOff>0</xdr:rowOff>
    </xdr:from>
    <xdr:to>
      <xdr:col>18</xdr:col>
      <xdr:colOff>219075</xdr:colOff>
      <xdr:row>174</xdr:row>
      <xdr:rowOff>28575</xdr:rowOff>
    </xdr:to>
    <xdr:graphicFrame macro="">
      <xdr:nvGraphicFramePr>
        <xdr:cNvPr id="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190</xdr:row>
      <xdr:rowOff>0</xdr:rowOff>
    </xdr:from>
    <xdr:to>
      <xdr:col>18</xdr:col>
      <xdr:colOff>219075</xdr:colOff>
      <xdr:row>207</xdr:row>
      <xdr:rowOff>28575</xdr:rowOff>
    </xdr:to>
    <xdr:graphicFrame macro="">
      <xdr:nvGraphicFramePr>
        <xdr:cNvPr id="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223</xdr:row>
      <xdr:rowOff>0</xdr:rowOff>
    </xdr:from>
    <xdr:to>
      <xdr:col>18</xdr:col>
      <xdr:colOff>219075</xdr:colOff>
      <xdr:row>240</xdr:row>
      <xdr:rowOff>28575</xdr:rowOff>
    </xdr:to>
    <xdr:graphicFrame macro="">
      <xdr:nvGraphicFramePr>
        <xdr:cNvPr id="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256</xdr:row>
      <xdr:rowOff>0</xdr:rowOff>
    </xdr:from>
    <xdr:to>
      <xdr:col>18</xdr:col>
      <xdr:colOff>447675</xdr:colOff>
      <xdr:row>273</xdr:row>
      <xdr:rowOff>28575</xdr:rowOff>
    </xdr:to>
    <xdr:graphicFrame macro="">
      <xdr:nvGraphicFramePr>
        <xdr:cNvPr id="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289</xdr:row>
      <xdr:rowOff>0</xdr:rowOff>
    </xdr:from>
    <xdr:to>
      <xdr:col>18</xdr:col>
      <xdr:colOff>447675</xdr:colOff>
      <xdr:row>306</xdr:row>
      <xdr:rowOff>28575</xdr:rowOff>
    </xdr:to>
    <xdr:graphicFrame macro="">
      <xdr:nvGraphicFramePr>
        <xdr:cNvPr id="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322</xdr:row>
      <xdr:rowOff>0</xdr:rowOff>
    </xdr:from>
    <xdr:to>
      <xdr:col>18</xdr:col>
      <xdr:colOff>447675</xdr:colOff>
      <xdr:row>339</xdr:row>
      <xdr:rowOff>28575</xdr:rowOff>
    </xdr:to>
    <xdr:graphicFrame macro="">
      <xdr:nvGraphicFramePr>
        <xdr:cNvPr id="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355</xdr:row>
      <xdr:rowOff>0</xdr:rowOff>
    </xdr:from>
    <xdr:to>
      <xdr:col>18</xdr:col>
      <xdr:colOff>447675</xdr:colOff>
      <xdr:row>372</xdr:row>
      <xdr:rowOff>28575</xdr:rowOff>
    </xdr:to>
    <xdr:graphicFrame macro="">
      <xdr:nvGraphicFramePr>
        <xdr:cNvPr id="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388</xdr:row>
      <xdr:rowOff>0</xdr:rowOff>
    </xdr:from>
    <xdr:to>
      <xdr:col>18</xdr:col>
      <xdr:colOff>447675</xdr:colOff>
      <xdr:row>405</xdr:row>
      <xdr:rowOff>28575</xdr:rowOff>
    </xdr:to>
    <xdr:graphicFrame macro="">
      <xdr:nvGraphicFramePr>
        <xdr:cNvPr id="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421</xdr:row>
      <xdr:rowOff>0</xdr:rowOff>
    </xdr:from>
    <xdr:to>
      <xdr:col>18</xdr:col>
      <xdr:colOff>447675</xdr:colOff>
      <xdr:row>438</xdr:row>
      <xdr:rowOff>28575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454</xdr:row>
      <xdr:rowOff>0</xdr:rowOff>
    </xdr:from>
    <xdr:to>
      <xdr:col>18</xdr:col>
      <xdr:colOff>447675</xdr:colOff>
      <xdr:row>471</xdr:row>
      <xdr:rowOff>28575</xdr:rowOff>
    </xdr:to>
    <xdr:graphicFrame macro="">
      <xdr:nvGraphicFramePr>
        <xdr:cNvPr id="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0</xdr:colOff>
      <xdr:row>124</xdr:row>
      <xdr:rowOff>0</xdr:rowOff>
    </xdr:from>
    <xdr:to>
      <xdr:col>26</xdr:col>
      <xdr:colOff>610659</xdr:colOff>
      <xdr:row>141</xdr:row>
      <xdr:rowOff>52916</xdr:rowOff>
    </xdr:to>
    <xdr:graphicFrame macro="">
      <xdr:nvGraphicFramePr>
        <xdr:cNvPr id="36" name="3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0</xdr:colOff>
      <xdr:row>157</xdr:row>
      <xdr:rowOff>0</xdr:rowOff>
    </xdr:from>
    <xdr:to>
      <xdr:col>26</xdr:col>
      <xdr:colOff>610659</xdr:colOff>
      <xdr:row>174</xdr:row>
      <xdr:rowOff>52916</xdr:rowOff>
    </xdr:to>
    <xdr:graphicFrame macro="">
      <xdr:nvGraphicFramePr>
        <xdr:cNvPr id="37" name="3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0</xdr:colOff>
      <xdr:row>190</xdr:row>
      <xdr:rowOff>0</xdr:rowOff>
    </xdr:from>
    <xdr:to>
      <xdr:col>26</xdr:col>
      <xdr:colOff>610659</xdr:colOff>
      <xdr:row>207</xdr:row>
      <xdr:rowOff>52916</xdr:rowOff>
    </xdr:to>
    <xdr:graphicFrame macro="">
      <xdr:nvGraphicFramePr>
        <xdr:cNvPr id="38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223</xdr:row>
      <xdr:rowOff>0</xdr:rowOff>
    </xdr:from>
    <xdr:to>
      <xdr:col>26</xdr:col>
      <xdr:colOff>610659</xdr:colOff>
      <xdr:row>240</xdr:row>
      <xdr:rowOff>52916</xdr:rowOff>
    </xdr:to>
    <xdr:graphicFrame macro="">
      <xdr:nvGraphicFramePr>
        <xdr:cNvPr id="39" name="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0</xdr:colOff>
      <xdr:row>256</xdr:row>
      <xdr:rowOff>0</xdr:rowOff>
    </xdr:from>
    <xdr:to>
      <xdr:col>26</xdr:col>
      <xdr:colOff>610659</xdr:colOff>
      <xdr:row>273</xdr:row>
      <xdr:rowOff>52916</xdr:rowOff>
    </xdr:to>
    <xdr:graphicFrame macro="">
      <xdr:nvGraphicFramePr>
        <xdr:cNvPr id="40" name="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289</xdr:row>
      <xdr:rowOff>0</xdr:rowOff>
    </xdr:from>
    <xdr:to>
      <xdr:col>26</xdr:col>
      <xdr:colOff>610659</xdr:colOff>
      <xdr:row>306</xdr:row>
      <xdr:rowOff>52916</xdr:rowOff>
    </xdr:to>
    <xdr:graphicFrame macro="">
      <xdr:nvGraphicFramePr>
        <xdr:cNvPr id="41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0</xdr:colOff>
      <xdr:row>322</xdr:row>
      <xdr:rowOff>0</xdr:rowOff>
    </xdr:from>
    <xdr:to>
      <xdr:col>26</xdr:col>
      <xdr:colOff>610659</xdr:colOff>
      <xdr:row>339</xdr:row>
      <xdr:rowOff>52916</xdr:rowOff>
    </xdr:to>
    <xdr:graphicFrame macro="">
      <xdr:nvGraphicFramePr>
        <xdr:cNvPr id="42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0</xdr:colOff>
      <xdr:row>355</xdr:row>
      <xdr:rowOff>0</xdr:rowOff>
    </xdr:from>
    <xdr:to>
      <xdr:col>26</xdr:col>
      <xdr:colOff>610659</xdr:colOff>
      <xdr:row>372</xdr:row>
      <xdr:rowOff>52916</xdr:rowOff>
    </xdr:to>
    <xdr:graphicFrame macro="">
      <xdr:nvGraphicFramePr>
        <xdr:cNvPr id="43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388</xdr:row>
      <xdr:rowOff>0</xdr:rowOff>
    </xdr:from>
    <xdr:to>
      <xdr:col>26</xdr:col>
      <xdr:colOff>610659</xdr:colOff>
      <xdr:row>405</xdr:row>
      <xdr:rowOff>52916</xdr:rowOff>
    </xdr:to>
    <xdr:graphicFrame macro="">
      <xdr:nvGraphicFramePr>
        <xdr:cNvPr id="44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0</xdr:colOff>
      <xdr:row>421</xdr:row>
      <xdr:rowOff>0</xdr:rowOff>
    </xdr:from>
    <xdr:to>
      <xdr:col>26</xdr:col>
      <xdr:colOff>610659</xdr:colOff>
      <xdr:row>438</xdr:row>
      <xdr:rowOff>52916</xdr:rowOff>
    </xdr:to>
    <xdr:graphicFrame macro="">
      <xdr:nvGraphicFramePr>
        <xdr:cNvPr id="45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19</xdr:col>
      <xdr:colOff>0</xdr:colOff>
      <xdr:row>454</xdr:row>
      <xdr:rowOff>0</xdr:rowOff>
    </xdr:from>
    <xdr:to>
      <xdr:col>26</xdr:col>
      <xdr:colOff>610659</xdr:colOff>
      <xdr:row>471</xdr:row>
      <xdr:rowOff>52916</xdr:rowOff>
    </xdr:to>
    <xdr:graphicFrame macro="">
      <xdr:nvGraphicFramePr>
        <xdr:cNvPr id="46" name="4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65</xdr:row>
      <xdr:rowOff>85725</xdr:rowOff>
    </xdr:from>
    <xdr:to>
      <xdr:col>12</xdr:col>
      <xdr:colOff>304800</xdr:colOff>
      <xdr:row>84</xdr:row>
      <xdr:rowOff>166689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116</xdr:row>
      <xdr:rowOff>171450</xdr:rowOff>
    </xdr:from>
    <xdr:to>
      <xdr:col>8</xdr:col>
      <xdr:colOff>476250</xdr:colOff>
      <xdr:row>134</xdr:row>
      <xdr:rowOff>9525</xdr:rowOff>
    </xdr:to>
    <xdr:graphicFrame macro="">
      <xdr:nvGraphicFramePr>
        <xdr:cNvPr id="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149</xdr:row>
      <xdr:rowOff>171450</xdr:rowOff>
    </xdr:from>
    <xdr:to>
      <xdr:col>8</xdr:col>
      <xdr:colOff>476250</xdr:colOff>
      <xdr:row>167</xdr:row>
      <xdr:rowOff>9525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182</xdr:row>
      <xdr:rowOff>171450</xdr:rowOff>
    </xdr:from>
    <xdr:to>
      <xdr:col>8</xdr:col>
      <xdr:colOff>476250</xdr:colOff>
      <xdr:row>200</xdr:row>
      <xdr:rowOff>9525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215</xdr:row>
      <xdr:rowOff>171450</xdr:rowOff>
    </xdr:from>
    <xdr:to>
      <xdr:col>8</xdr:col>
      <xdr:colOff>476250</xdr:colOff>
      <xdr:row>233</xdr:row>
      <xdr:rowOff>9525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248</xdr:row>
      <xdr:rowOff>171450</xdr:rowOff>
    </xdr:from>
    <xdr:to>
      <xdr:col>8</xdr:col>
      <xdr:colOff>476250</xdr:colOff>
      <xdr:row>266</xdr:row>
      <xdr:rowOff>9525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281</xdr:row>
      <xdr:rowOff>171450</xdr:rowOff>
    </xdr:from>
    <xdr:to>
      <xdr:col>8</xdr:col>
      <xdr:colOff>476250</xdr:colOff>
      <xdr:row>299</xdr:row>
      <xdr:rowOff>9525</xdr:rowOff>
    </xdr:to>
    <xdr:graphicFrame macro="">
      <xdr:nvGraphicFramePr>
        <xdr:cNvPr id="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314</xdr:row>
      <xdr:rowOff>171450</xdr:rowOff>
    </xdr:from>
    <xdr:to>
      <xdr:col>8</xdr:col>
      <xdr:colOff>476250</xdr:colOff>
      <xdr:row>332</xdr:row>
      <xdr:rowOff>9525</xdr:rowOff>
    </xdr:to>
    <xdr:graphicFrame macro="">
      <xdr:nvGraphicFramePr>
        <xdr:cNvPr id="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347</xdr:row>
      <xdr:rowOff>171450</xdr:rowOff>
    </xdr:from>
    <xdr:to>
      <xdr:col>8</xdr:col>
      <xdr:colOff>476250</xdr:colOff>
      <xdr:row>365</xdr:row>
      <xdr:rowOff>9525</xdr:rowOff>
    </xdr:to>
    <xdr:graphicFrame macro="">
      <xdr:nvGraphicFramePr>
        <xdr:cNvPr id="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380</xdr:row>
      <xdr:rowOff>171450</xdr:rowOff>
    </xdr:from>
    <xdr:to>
      <xdr:col>8</xdr:col>
      <xdr:colOff>476250</xdr:colOff>
      <xdr:row>398</xdr:row>
      <xdr:rowOff>9525</xdr:rowOff>
    </xdr:to>
    <xdr:graphicFrame macro="">
      <xdr:nvGraphicFramePr>
        <xdr:cNvPr id="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9525</xdr:colOff>
      <xdr:row>413</xdr:row>
      <xdr:rowOff>171450</xdr:rowOff>
    </xdr:from>
    <xdr:to>
      <xdr:col>8</xdr:col>
      <xdr:colOff>476250</xdr:colOff>
      <xdr:row>431</xdr:row>
      <xdr:rowOff>9525</xdr:rowOff>
    </xdr:to>
    <xdr:graphicFrame macro="">
      <xdr:nvGraphicFramePr>
        <xdr:cNvPr id="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446</xdr:row>
      <xdr:rowOff>171450</xdr:rowOff>
    </xdr:from>
    <xdr:to>
      <xdr:col>8</xdr:col>
      <xdr:colOff>476250</xdr:colOff>
      <xdr:row>464</xdr:row>
      <xdr:rowOff>9525</xdr:rowOff>
    </xdr:to>
    <xdr:graphicFrame macro="">
      <xdr:nvGraphicFramePr>
        <xdr:cNvPr id="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117</xdr:row>
      <xdr:rowOff>0</xdr:rowOff>
    </xdr:from>
    <xdr:to>
      <xdr:col>18</xdr:col>
      <xdr:colOff>142875</xdr:colOff>
      <xdr:row>134</xdr:row>
      <xdr:rowOff>28575</xdr:rowOff>
    </xdr:to>
    <xdr:graphicFrame macro="">
      <xdr:nvGraphicFramePr>
        <xdr:cNvPr id="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150</xdr:row>
      <xdr:rowOff>0</xdr:rowOff>
    </xdr:from>
    <xdr:to>
      <xdr:col>18</xdr:col>
      <xdr:colOff>219075</xdr:colOff>
      <xdr:row>167</xdr:row>
      <xdr:rowOff>28575</xdr:rowOff>
    </xdr:to>
    <xdr:graphicFrame macro="">
      <xdr:nvGraphicFramePr>
        <xdr:cNvPr id="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183</xdr:row>
      <xdr:rowOff>0</xdr:rowOff>
    </xdr:from>
    <xdr:to>
      <xdr:col>18</xdr:col>
      <xdr:colOff>219075</xdr:colOff>
      <xdr:row>200</xdr:row>
      <xdr:rowOff>28575</xdr:rowOff>
    </xdr:to>
    <xdr:graphicFrame macro="">
      <xdr:nvGraphicFramePr>
        <xdr:cNvPr id="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216</xdr:row>
      <xdr:rowOff>0</xdr:rowOff>
    </xdr:from>
    <xdr:to>
      <xdr:col>18</xdr:col>
      <xdr:colOff>219075</xdr:colOff>
      <xdr:row>233</xdr:row>
      <xdr:rowOff>28575</xdr:rowOff>
    </xdr:to>
    <xdr:graphicFrame macro="">
      <xdr:nvGraphicFramePr>
        <xdr:cNvPr id="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249</xdr:row>
      <xdr:rowOff>0</xdr:rowOff>
    </xdr:from>
    <xdr:to>
      <xdr:col>18</xdr:col>
      <xdr:colOff>219075</xdr:colOff>
      <xdr:row>266</xdr:row>
      <xdr:rowOff>28575</xdr:rowOff>
    </xdr:to>
    <xdr:graphicFrame macro="">
      <xdr:nvGraphicFramePr>
        <xdr:cNvPr id="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282</xdr:row>
      <xdr:rowOff>0</xdr:rowOff>
    </xdr:from>
    <xdr:to>
      <xdr:col>18</xdr:col>
      <xdr:colOff>219075</xdr:colOff>
      <xdr:row>299</xdr:row>
      <xdr:rowOff>28575</xdr:rowOff>
    </xdr:to>
    <xdr:graphicFrame macro="">
      <xdr:nvGraphicFramePr>
        <xdr:cNvPr id="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315</xdr:row>
      <xdr:rowOff>0</xdr:rowOff>
    </xdr:from>
    <xdr:to>
      <xdr:col>18</xdr:col>
      <xdr:colOff>219075</xdr:colOff>
      <xdr:row>332</xdr:row>
      <xdr:rowOff>28575</xdr:rowOff>
    </xdr:to>
    <xdr:graphicFrame macro="">
      <xdr:nvGraphicFramePr>
        <xdr:cNvPr id="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348</xdr:row>
      <xdr:rowOff>0</xdr:rowOff>
    </xdr:from>
    <xdr:to>
      <xdr:col>18</xdr:col>
      <xdr:colOff>219075</xdr:colOff>
      <xdr:row>365</xdr:row>
      <xdr:rowOff>28575</xdr:rowOff>
    </xdr:to>
    <xdr:graphicFrame macro="">
      <xdr:nvGraphicFramePr>
        <xdr:cNvPr id="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381</xdr:row>
      <xdr:rowOff>0</xdr:rowOff>
    </xdr:from>
    <xdr:to>
      <xdr:col>18</xdr:col>
      <xdr:colOff>219075</xdr:colOff>
      <xdr:row>398</xdr:row>
      <xdr:rowOff>28575</xdr:rowOff>
    </xdr:to>
    <xdr:graphicFrame macro="">
      <xdr:nvGraphicFramePr>
        <xdr:cNvPr id="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414</xdr:row>
      <xdr:rowOff>0</xdr:rowOff>
    </xdr:from>
    <xdr:to>
      <xdr:col>18</xdr:col>
      <xdr:colOff>219075</xdr:colOff>
      <xdr:row>431</xdr:row>
      <xdr:rowOff>28575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447</xdr:row>
      <xdr:rowOff>0</xdr:rowOff>
    </xdr:from>
    <xdr:to>
      <xdr:col>18</xdr:col>
      <xdr:colOff>219075</xdr:colOff>
      <xdr:row>464</xdr:row>
      <xdr:rowOff>28575</xdr:rowOff>
    </xdr:to>
    <xdr:graphicFrame macro="">
      <xdr:nvGraphicFramePr>
        <xdr:cNvPr id="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0</xdr:colOff>
      <xdr:row>117</xdr:row>
      <xdr:rowOff>0</xdr:rowOff>
    </xdr:from>
    <xdr:to>
      <xdr:col>26</xdr:col>
      <xdr:colOff>610659</xdr:colOff>
      <xdr:row>134</xdr:row>
      <xdr:rowOff>52916</xdr:rowOff>
    </xdr:to>
    <xdr:graphicFrame macro="">
      <xdr:nvGraphicFramePr>
        <xdr:cNvPr id="36" name="3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0</xdr:colOff>
      <xdr:row>150</xdr:row>
      <xdr:rowOff>0</xdr:rowOff>
    </xdr:from>
    <xdr:to>
      <xdr:col>26</xdr:col>
      <xdr:colOff>610659</xdr:colOff>
      <xdr:row>167</xdr:row>
      <xdr:rowOff>52916</xdr:rowOff>
    </xdr:to>
    <xdr:graphicFrame macro="">
      <xdr:nvGraphicFramePr>
        <xdr:cNvPr id="37" name="3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0</xdr:colOff>
      <xdr:row>183</xdr:row>
      <xdr:rowOff>0</xdr:rowOff>
    </xdr:from>
    <xdr:to>
      <xdr:col>26</xdr:col>
      <xdr:colOff>610659</xdr:colOff>
      <xdr:row>200</xdr:row>
      <xdr:rowOff>52916</xdr:rowOff>
    </xdr:to>
    <xdr:graphicFrame macro="">
      <xdr:nvGraphicFramePr>
        <xdr:cNvPr id="38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216</xdr:row>
      <xdr:rowOff>0</xdr:rowOff>
    </xdr:from>
    <xdr:to>
      <xdr:col>26</xdr:col>
      <xdr:colOff>610659</xdr:colOff>
      <xdr:row>233</xdr:row>
      <xdr:rowOff>52916</xdr:rowOff>
    </xdr:to>
    <xdr:graphicFrame macro="">
      <xdr:nvGraphicFramePr>
        <xdr:cNvPr id="39" name="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0</xdr:colOff>
      <xdr:row>249</xdr:row>
      <xdr:rowOff>0</xdr:rowOff>
    </xdr:from>
    <xdr:to>
      <xdr:col>26</xdr:col>
      <xdr:colOff>610659</xdr:colOff>
      <xdr:row>266</xdr:row>
      <xdr:rowOff>52916</xdr:rowOff>
    </xdr:to>
    <xdr:graphicFrame macro="">
      <xdr:nvGraphicFramePr>
        <xdr:cNvPr id="40" name="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282</xdr:row>
      <xdr:rowOff>0</xdr:rowOff>
    </xdr:from>
    <xdr:to>
      <xdr:col>26</xdr:col>
      <xdr:colOff>610659</xdr:colOff>
      <xdr:row>299</xdr:row>
      <xdr:rowOff>52916</xdr:rowOff>
    </xdr:to>
    <xdr:graphicFrame macro="">
      <xdr:nvGraphicFramePr>
        <xdr:cNvPr id="41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0</xdr:colOff>
      <xdr:row>315</xdr:row>
      <xdr:rowOff>0</xdr:rowOff>
    </xdr:from>
    <xdr:to>
      <xdr:col>26</xdr:col>
      <xdr:colOff>610659</xdr:colOff>
      <xdr:row>332</xdr:row>
      <xdr:rowOff>52916</xdr:rowOff>
    </xdr:to>
    <xdr:graphicFrame macro="">
      <xdr:nvGraphicFramePr>
        <xdr:cNvPr id="42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0</xdr:colOff>
      <xdr:row>348</xdr:row>
      <xdr:rowOff>0</xdr:rowOff>
    </xdr:from>
    <xdr:to>
      <xdr:col>26</xdr:col>
      <xdr:colOff>610659</xdr:colOff>
      <xdr:row>365</xdr:row>
      <xdr:rowOff>52916</xdr:rowOff>
    </xdr:to>
    <xdr:graphicFrame macro="">
      <xdr:nvGraphicFramePr>
        <xdr:cNvPr id="43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381</xdr:row>
      <xdr:rowOff>0</xdr:rowOff>
    </xdr:from>
    <xdr:to>
      <xdr:col>26</xdr:col>
      <xdr:colOff>610659</xdr:colOff>
      <xdr:row>398</xdr:row>
      <xdr:rowOff>52916</xdr:rowOff>
    </xdr:to>
    <xdr:graphicFrame macro="">
      <xdr:nvGraphicFramePr>
        <xdr:cNvPr id="44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0</xdr:colOff>
      <xdr:row>414</xdr:row>
      <xdr:rowOff>0</xdr:rowOff>
    </xdr:from>
    <xdr:to>
      <xdr:col>26</xdr:col>
      <xdr:colOff>610659</xdr:colOff>
      <xdr:row>431</xdr:row>
      <xdr:rowOff>52916</xdr:rowOff>
    </xdr:to>
    <xdr:graphicFrame macro="">
      <xdr:nvGraphicFramePr>
        <xdr:cNvPr id="45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19</xdr:col>
      <xdr:colOff>0</xdr:colOff>
      <xdr:row>447</xdr:row>
      <xdr:rowOff>0</xdr:rowOff>
    </xdr:from>
    <xdr:to>
      <xdr:col>26</xdr:col>
      <xdr:colOff>610659</xdr:colOff>
      <xdr:row>464</xdr:row>
      <xdr:rowOff>52916</xdr:rowOff>
    </xdr:to>
    <xdr:graphicFrame macro="">
      <xdr:nvGraphicFramePr>
        <xdr:cNvPr id="46" name="4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77</xdr:row>
      <xdr:rowOff>0</xdr:rowOff>
    </xdr:from>
    <xdr:to>
      <xdr:col>13</xdr:col>
      <xdr:colOff>180975</xdr:colOff>
      <xdr:row>96</xdr:row>
      <xdr:rowOff>80964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129</xdr:row>
      <xdr:rowOff>171450</xdr:rowOff>
    </xdr:from>
    <xdr:to>
      <xdr:col>8</xdr:col>
      <xdr:colOff>476250</xdr:colOff>
      <xdr:row>147</xdr:row>
      <xdr:rowOff>9525</xdr:rowOff>
    </xdr:to>
    <xdr:graphicFrame macro="">
      <xdr:nvGraphicFramePr>
        <xdr:cNvPr id="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162</xdr:row>
      <xdr:rowOff>171450</xdr:rowOff>
    </xdr:from>
    <xdr:to>
      <xdr:col>8</xdr:col>
      <xdr:colOff>476250</xdr:colOff>
      <xdr:row>180</xdr:row>
      <xdr:rowOff>9525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195</xdr:row>
      <xdr:rowOff>171450</xdr:rowOff>
    </xdr:from>
    <xdr:to>
      <xdr:col>8</xdr:col>
      <xdr:colOff>476250</xdr:colOff>
      <xdr:row>213</xdr:row>
      <xdr:rowOff>9525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228</xdr:row>
      <xdr:rowOff>171450</xdr:rowOff>
    </xdr:from>
    <xdr:to>
      <xdr:col>8</xdr:col>
      <xdr:colOff>476250</xdr:colOff>
      <xdr:row>246</xdr:row>
      <xdr:rowOff>9525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261</xdr:row>
      <xdr:rowOff>171450</xdr:rowOff>
    </xdr:from>
    <xdr:to>
      <xdr:col>8</xdr:col>
      <xdr:colOff>476250</xdr:colOff>
      <xdr:row>279</xdr:row>
      <xdr:rowOff>9525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294</xdr:row>
      <xdr:rowOff>171450</xdr:rowOff>
    </xdr:from>
    <xdr:to>
      <xdr:col>8</xdr:col>
      <xdr:colOff>476250</xdr:colOff>
      <xdr:row>312</xdr:row>
      <xdr:rowOff>9525</xdr:rowOff>
    </xdr:to>
    <xdr:graphicFrame macro="">
      <xdr:nvGraphicFramePr>
        <xdr:cNvPr id="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327</xdr:row>
      <xdr:rowOff>171450</xdr:rowOff>
    </xdr:from>
    <xdr:to>
      <xdr:col>8</xdr:col>
      <xdr:colOff>476250</xdr:colOff>
      <xdr:row>345</xdr:row>
      <xdr:rowOff>9525</xdr:rowOff>
    </xdr:to>
    <xdr:graphicFrame macro="">
      <xdr:nvGraphicFramePr>
        <xdr:cNvPr id="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360</xdr:row>
      <xdr:rowOff>171450</xdr:rowOff>
    </xdr:from>
    <xdr:to>
      <xdr:col>8</xdr:col>
      <xdr:colOff>476250</xdr:colOff>
      <xdr:row>378</xdr:row>
      <xdr:rowOff>9525</xdr:rowOff>
    </xdr:to>
    <xdr:graphicFrame macro="">
      <xdr:nvGraphicFramePr>
        <xdr:cNvPr id="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393</xdr:row>
      <xdr:rowOff>171450</xdr:rowOff>
    </xdr:from>
    <xdr:to>
      <xdr:col>8</xdr:col>
      <xdr:colOff>476250</xdr:colOff>
      <xdr:row>411</xdr:row>
      <xdr:rowOff>9525</xdr:rowOff>
    </xdr:to>
    <xdr:graphicFrame macro="">
      <xdr:nvGraphicFramePr>
        <xdr:cNvPr id="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9525</xdr:colOff>
      <xdr:row>426</xdr:row>
      <xdr:rowOff>171450</xdr:rowOff>
    </xdr:from>
    <xdr:to>
      <xdr:col>8</xdr:col>
      <xdr:colOff>476250</xdr:colOff>
      <xdr:row>444</xdr:row>
      <xdr:rowOff>9525</xdr:rowOff>
    </xdr:to>
    <xdr:graphicFrame macro="">
      <xdr:nvGraphicFramePr>
        <xdr:cNvPr id="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459</xdr:row>
      <xdr:rowOff>171450</xdr:rowOff>
    </xdr:from>
    <xdr:to>
      <xdr:col>8</xdr:col>
      <xdr:colOff>476250</xdr:colOff>
      <xdr:row>477</xdr:row>
      <xdr:rowOff>9525</xdr:rowOff>
    </xdr:to>
    <xdr:graphicFrame macro="">
      <xdr:nvGraphicFramePr>
        <xdr:cNvPr id="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130</xdr:row>
      <xdr:rowOff>0</xdr:rowOff>
    </xdr:from>
    <xdr:to>
      <xdr:col>18</xdr:col>
      <xdr:colOff>142875</xdr:colOff>
      <xdr:row>147</xdr:row>
      <xdr:rowOff>28575</xdr:rowOff>
    </xdr:to>
    <xdr:graphicFrame macro="">
      <xdr:nvGraphicFramePr>
        <xdr:cNvPr id="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163</xdr:row>
      <xdr:rowOff>0</xdr:rowOff>
    </xdr:from>
    <xdr:to>
      <xdr:col>18</xdr:col>
      <xdr:colOff>209550</xdr:colOff>
      <xdr:row>180</xdr:row>
      <xdr:rowOff>28575</xdr:rowOff>
    </xdr:to>
    <xdr:graphicFrame macro="">
      <xdr:nvGraphicFramePr>
        <xdr:cNvPr id="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196</xdr:row>
      <xdr:rowOff>0</xdr:rowOff>
    </xdr:from>
    <xdr:to>
      <xdr:col>18</xdr:col>
      <xdr:colOff>209550</xdr:colOff>
      <xdr:row>213</xdr:row>
      <xdr:rowOff>28575</xdr:rowOff>
    </xdr:to>
    <xdr:graphicFrame macro="">
      <xdr:nvGraphicFramePr>
        <xdr:cNvPr id="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229</xdr:row>
      <xdr:rowOff>0</xdr:rowOff>
    </xdr:from>
    <xdr:to>
      <xdr:col>18</xdr:col>
      <xdr:colOff>209550</xdr:colOff>
      <xdr:row>246</xdr:row>
      <xdr:rowOff>28575</xdr:rowOff>
    </xdr:to>
    <xdr:graphicFrame macro="">
      <xdr:nvGraphicFramePr>
        <xdr:cNvPr id="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262</xdr:row>
      <xdr:rowOff>0</xdr:rowOff>
    </xdr:from>
    <xdr:to>
      <xdr:col>18</xdr:col>
      <xdr:colOff>209550</xdr:colOff>
      <xdr:row>279</xdr:row>
      <xdr:rowOff>28575</xdr:rowOff>
    </xdr:to>
    <xdr:graphicFrame macro="">
      <xdr:nvGraphicFramePr>
        <xdr:cNvPr id="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295</xdr:row>
      <xdr:rowOff>0</xdr:rowOff>
    </xdr:from>
    <xdr:to>
      <xdr:col>18</xdr:col>
      <xdr:colOff>209550</xdr:colOff>
      <xdr:row>312</xdr:row>
      <xdr:rowOff>28575</xdr:rowOff>
    </xdr:to>
    <xdr:graphicFrame macro="">
      <xdr:nvGraphicFramePr>
        <xdr:cNvPr id="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328</xdr:row>
      <xdr:rowOff>0</xdr:rowOff>
    </xdr:from>
    <xdr:to>
      <xdr:col>18</xdr:col>
      <xdr:colOff>209550</xdr:colOff>
      <xdr:row>345</xdr:row>
      <xdr:rowOff>28575</xdr:rowOff>
    </xdr:to>
    <xdr:graphicFrame macro="">
      <xdr:nvGraphicFramePr>
        <xdr:cNvPr id="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361</xdr:row>
      <xdr:rowOff>0</xdr:rowOff>
    </xdr:from>
    <xdr:to>
      <xdr:col>18</xdr:col>
      <xdr:colOff>209550</xdr:colOff>
      <xdr:row>378</xdr:row>
      <xdr:rowOff>28575</xdr:rowOff>
    </xdr:to>
    <xdr:graphicFrame macro="">
      <xdr:nvGraphicFramePr>
        <xdr:cNvPr id="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394</xdr:row>
      <xdr:rowOff>0</xdr:rowOff>
    </xdr:from>
    <xdr:to>
      <xdr:col>18</xdr:col>
      <xdr:colOff>209550</xdr:colOff>
      <xdr:row>411</xdr:row>
      <xdr:rowOff>28575</xdr:rowOff>
    </xdr:to>
    <xdr:graphicFrame macro="">
      <xdr:nvGraphicFramePr>
        <xdr:cNvPr id="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427</xdr:row>
      <xdr:rowOff>0</xdr:rowOff>
    </xdr:from>
    <xdr:to>
      <xdr:col>18</xdr:col>
      <xdr:colOff>209550</xdr:colOff>
      <xdr:row>444</xdr:row>
      <xdr:rowOff>28575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460</xdr:row>
      <xdr:rowOff>0</xdr:rowOff>
    </xdr:from>
    <xdr:to>
      <xdr:col>18</xdr:col>
      <xdr:colOff>209550</xdr:colOff>
      <xdr:row>477</xdr:row>
      <xdr:rowOff>28575</xdr:rowOff>
    </xdr:to>
    <xdr:graphicFrame macro="">
      <xdr:nvGraphicFramePr>
        <xdr:cNvPr id="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0</xdr:colOff>
      <xdr:row>130</xdr:row>
      <xdr:rowOff>0</xdr:rowOff>
    </xdr:from>
    <xdr:to>
      <xdr:col>26</xdr:col>
      <xdr:colOff>610659</xdr:colOff>
      <xdr:row>147</xdr:row>
      <xdr:rowOff>52916</xdr:rowOff>
    </xdr:to>
    <xdr:graphicFrame macro="">
      <xdr:nvGraphicFramePr>
        <xdr:cNvPr id="36" name="3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0</xdr:colOff>
      <xdr:row>163</xdr:row>
      <xdr:rowOff>0</xdr:rowOff>
    </xdr:from>
    <xdr:to>
      <xdr:col>26</xdr:col>
      <xdr:colOff>610659</xdr:colOff>
      <xdr:row>180</xdr:row>
      <xdr:rowOff>52916</xdr:rowOff>
    </xdr:to>
    <xdr:graphicFrame macro="">
      <xdr:nvGraphicFramePr>
        <xdr:cNvPr id="37" name="3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0</xdr:colOff>
      <xdr:row>196</xdr:row>
      <xdr:rowOff>0</xdr:rowOff>
    </xdr:from>
    <xdr:to>
      <xdr:col>26</xdr:col>
      <xdr:colOff>610659</xdr:colOff>
      <xdr:row>213</xdr:row>
      <xdr:rowOff>52916</xdr:rowOff>
    </xdr:to>
    <xdr:graphicFrame macro="">
      <xdr:nvGraphicFramePr>
        <xdr:cNvPr id="38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229</xdr:row>
      <xdr:rowOff>0</xdr:rowOff>
    </xdr:from>
    <xdr:to>
      <xdr:col>26</xdr:col>
      <xdr:colOff>610659</xdr:colOff>
      <xdr:row>246</xdr:row>
      <xdr:rowOff>52916</xdr:rowOff>
    </xdr:to>
    <xdr:graphicFrame macro="">
      <xdr:nvGraphicFramePr>
        <xdr:cNvPr id="39" name="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0</xdr:colOff>
      <xdr:row>262</xdr:row>
      <xdr:rowOff>0</xdr:rowOff>
    </xdr:from>
    <xdr:to>
      <xdr:col>26</xdr:col>
      <xdr:colOff>610659</xdr:colOff>
      <xdr:row>279</xdr:row>
      <xdr:rowOff>52916</xdr:rowOff>
    </xdr:to>
    <xdr:graphicFrame macro="">
      <xdr:nvGraphicFramePr>
        <xdr:cNvPr id="40" name="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295</xdr:row>
      <xdr:rowOff>0</xdr:rowOff>
    </xdr:from>
    <xdr:to>
      <xdr:col>26</xdr:col>
      <xdr:colOff>610659</xdr:colOff>
      <xdr:row>312</xdr:row>
      <xdr:rowOff>52916</xdr:rowOff>
    </xdr:to>
    <xdr:graphicFrame macro="">
      <xdr:nvGraphicFramePr>
        <xdr:cNvPr id="41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0</xdr:colOff>
      <xdr:row>328</xdr:row>
      <xdr:rowOff>0</xdr:rowOff>
    </xdr:from>
    <xdr:to>
      <xdr:col>26</xdr:col>
      <xdr:colOff>610659</xdr:colOff>
      <xdr:row>345</xdr:row>
      <xdr:rowOff>52916</xdr:rowOff>
    </xdr:to>
    <xdr:graphicFrame macro="">
      <xdr:nvGraphicFramePr>
        <xdr:cNvPr id="42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0</xdr:colOff>
      <xdr:row>361</xdr:row>
      <xdr:rowOff>0</xdr:rowOff>
    </xdr:from>
    <xdr:to>
      <xdr:col>26</xdr:col>
      <xdr:colOff>610659</xdr:colOff>
      <xdr:row>378</xdr:row>
      <xdr:rowOff>52916</xdr:rowOff>
    </xdr:to>
    <xdr:graphicFrame macro="">
      <xdr:nvGraphicFramePr>
        <xdr:cNvPr id="43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394</xdr:row>
      <xdr:rowOff>0</xdr:rowOff>
    </xdr:from>
    <xdr:to>
      <xdr:col>26</xdr:col>
      <xdr:colOff>610659</xdr:colOff>
      <xdr:row>411</xdr:row>
      <xdr:rowOff>52916</xdr:rowOff>
    </xdr:to>
    <xdr:graphicFrame macro="">
      <xdr:nvGraphicFramePr>
        <xdr:cNvPr id="44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0</xdr:colOff>
      <xdr:row>427</xdr:row>
      <xdr:rowOff>0</xdr:rowOff>
    </xdr:from>
    <xdr:to>
      <xdr:col>26</xdr:col>
      <xdr:colOff>610659</xdr:colOff>
      <xdr:row>444</xdr:row>
      <xdr:rowOff>52916</xdr:rowOff>
    </xdr:to>
    <xdr:graphicFrame macro="">
      <xdr:nvGraphicFramePr>
        <xdr:cNvPr id="45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18</xdr:col>
      <xdr:colOff>409575</xdr:colOff>
      <xdr:row>460</xdr:row>
      <xdr:rowOff>0</xdr:rowOff>
    </xdr:from>
    <xdr:to>
      <xdr:col>26</xdr:col>
      <xdr:colOff>258234</xdr:colOff>
      <xdr:row>477</xdr:row>
      <xdr:rowOff>52916</xdr:rowOff>
    </xdr:to>
    <xdr:graphicFrame macro="">
      <xdr:nvGraphicFramePr>
        <xdr:cNvPr id="46" name="4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73</xdr:row>
      <xdr:rowOff>0</xdr:rowOff>
    </xdr:from>
    <xdr:to>
      <xdr:col>10</xdr:col>
      <xdr:colOff>609600</xdr:colOff>
      <xdr:row>92</xdr:row>
      <xdr:rowOff>80964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123</xdr:row>
      <xdr:rowOff>171450</xdr:rowOff>
    </xdr:from>
    <xdr:to>
      <xdr:col>8</xdr:col>
      <xdr:colOff>476250</xdr:colOff>
      <xdr:row>141</xdr:row>
      <xdr:rowOff>9525</xdr:rowOff>
    </xdr:to>
    <xdr:graphicFrame macro="">
      <xdr:nvGraphicFramePr>
        <xdr:cNvPr id="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156</xdr:row>
      <xdr:rowOff>171450</xdr:rowOff>
    </xdr:from>
    <xdr:to>
      <xdr:col>8</xdr:col>
      <xdr:colOff>476250</xdr:colOff>
      <xdr:row>174</xdr:row>
      <xdr:rowOff>9525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189</xdr:row>
      <xdr:rowOff>171450</xdr:rowOff>
    </xdr:from>
    <xdr:to>
      <xdr:col>8</xdr:col>
      <xdr:colOff>476250</xdr:colOff>
      <xdr:row>207</xdr:row>
      <xdr:rowOff>9525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222</xdr:row>
      <xdr:rowOff>171450</xdr:rowOff>
    </xdr:from>
    <xdr:to>
      <xdr:col>8</xdr:col>
      <xdr:colOff>476250</xdr:colOff>
      <xdr:row>240</xdr:row>
      <xdr:rowOff>9525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255</xdr:row>
      <xdr:rowOff>171450</xdr:rowOff>
    </xdr:from>
    <xdr:to>
      <xdr:col>8</xdr:col>
      <xdr:colOff>476250</xdr:colOff>
      <xdr:row>273</xdr:row>
      <xdr:rowOff>9525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288</xdr:row>
      <xdr:rowOff>171450</xdr:rowOff>
    </xdr:from>
    <xdr:to>
      <xdr:col>8</xdr:col>
      <xdr:colOff>476250</xdr:colOff>
      <xdr:row>306</xdr:row>
      <xdr:rowOff>9525</xdr:rowOff>
    </xdr:to>
    <xdr:graphicFrame macro="">
      <xdr:nvGraphicFramePr>
        <xdr:cNvPr id="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321</xdr:row>
      <xdr:rowOff>171450</xdr:rowOff>
    </xdr:from>
    <xdr:to>
      <xdr:col>8</xdr:col>
      <xdr:colOff>476250</xdr:colOff>
      <xdr:row>339</xdr:row>
      <xdr:rowOff>9525</xdr:rowOff>
    </xdr:to>
    <xdr:graphicFrame macro="">
      <xdr:nvGraphicFramePr>
        <xdr:cNvPr id="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354</xdr:row>
      <xdr:rowOff>171450</xdr:rowOff>
    </xdr:from>
    <xdr:to>
      <xdr:col>8</xdr:col>
      <xdr:colOff>476250</xdr:colOff>
      <xdr:row>372</xdr:row>
      <xdr:rowOff>9525</xdr:rowOff>
    </xdr:to>
    <xdr:graphicFrame macro="">
      <xdr:nvGraphicFramePr>
        <xdr:cNvPr id="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387</xdr:row>
      <xdr:rowOff>171450</xdr:rowOff>
    </xdr:from>
    <xdr:to>
      <xdr:col>8</xdr:col>
      <xdr:colOff>476250</xdr:colOff>
      <xdr:row>405</xdr:row>
      <xdr:rowOff>9525</xdr:rowOff>
    </xdr:to>
    <xdr:graphicFrame macro="">
      <xdr:nvGraphicFramePr>
        <xdr:cNvPr id="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9525</xdr:colOff>
      <xdr:row>420</xdr:row>
      <xdr:rowOff>171450</xdr:rowOff>
    </xdr:from>
    <xdr:to>
      <xdr:col>8</xdr:col>
      <xdr:colOff>476250</xdr:colOff>
      <xdr:row>438</xdr:row>
      <xdr:rowOff>9525</xdr:rowOff>
    </xdr:to>
    <xdr:graphicFrame macro="">
      <xdr:nvGraphicFramePr>
        <xdr:cNvPr id="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453</xdr:row>
      <xdr:rowOff>171450</xdr:rowOff>
    </xdr:from>
    <xdr:to>
      <xdr:col>8</xdr:col>
      <xdr:colOff>476250</xdr:colOff>
      <xdr:row>471</xdr:row>
      <xdr:rowOff>9525</xdr:rowOff>
    </xdr:to>
    <xdr:graphicFrame macro="">
      <xdr:nvGraphicFramePr>
        <xdr:cNvPr id="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124</xdr:row>
      <xdr:rowOff>0</xdr:rowOff>
    </xdr:from>
    <xdr:to>
      <xdr:col>19</xdr:col>
      <xdr:colOff>22225</xdr:colOff>
      <xdr:row>141</xdr:row>
      <xdr:rowOff>28575</xdr:rowOff>
    </xdr:to>
    <xdr:graphicFrame macro="">
      <xdr:nvGraphicFramePr>
        <xdr:cNvPr id="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157</xdr:row>
      <xdr:rowOff>0</xdr:rowOff>
    </xdr:from>
    <xdr:to>
      <xdr:col>19</xdr:col>
      <xdr:colOff>22225</xdr:colOff>
      <xdr:row>174</xdr:row>
      <xdr:rowOff>28575</xdr:rowOff>
    </xdr:to>
    <xdr:graphicFrame macro="">
      <xdr:nvGraphicFramePr>
        <xdr:cNvPr id="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190</xdr:row>
      <xdr:rowOff>0</xdr:rowOff>
    </xdr:from>
    <xdr:to>
      <xdr:col>19</xdr:col>
      <xdr:colOff>22225</xdr:colOff>
      <xdr:row>207</xdr:row>
      <xdr:rowOff>28575</xdr:rowOff>
    </xdr:to>
    <xdr:graphicFrame macro="">
      <xdr:nvGraphicFramePr>
        <xdr:cNvPr id="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223</xdr:row>
      <xdr:rowOff>0</xdr:rowOff>
    </xdr:from>
    <xdr:to>
      <xdr:col>19</xdr:col>
      <xdr:colOff>22225</xdr:colOff>
      <xdr:row>240</xdr:row>
      <xdr:rowOff>28575</xdr:rowOff>
    </xdr:to>
    <xdr:graphicFrame macro="">
      <xdr:nvGraphicFramePr>
        <xdr:cNvPr id="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256</xdr:row>
      <xdr:rowOff>0</xdr:rowOff>
    </xdr:from>
    <xdr:to>
      <xdr:col>19</xdr:col>
      <xdr:colOff>22225</xdr:colOff>
      <xdr:row>273</xdr:row>
      <xdr:rowOff>28575</xdr:rowOff>
    </xdr:to>
    <xdr:graphicFrame macro="">
      <xdr:nvGraphicFramePr>
        <xdr:cNvPr id="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289</xdr:row>
      <xdr:rowOff>0</xdr:rowOff>
    </xdr:from>
    <xdr:to>
      <xdr:col>19</xdr:col>
      <xdr:colOff>22225</xdr:colOff>
      <xdr:row>306</xdr:row>
      <xdr:rowOff>28575</xdr:rowOff>
    </xdr:to>
    <xdr:graphicFrame macro="">
      <xdr:nvGraphicFramePr>
        <xdr:cNvPr id="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322</xdr:row>
      <xdr:rowOff>0</xdr:rowOff>
    </xdr:from>
    <xdr:to>
      <xdr:col>19</xdr:col>
      <xdr:colOff>22225</xdr:colOff>
      <xdr:row>339</xdr:row>
      <xdr:rowOff>28575</xdr:rowOff>
    </xdr:to>
    <xdr:graphicFrame macro="">
      <xdr:nvGraphicFramePr>
        <xdr:cNvPr id="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355</xdr:row>
      <xdr:rowOff>0</xdr:rowOff>
    </xdr:from>
    <xdr:to>
      <xdr:col>19</xdr:col>
      <xdr:colOff>22225</xdr:colOff>
      <xdr:row>372</xdr:row>
      <xdr:rowOff>28575</xdr:rowOff>
    </xdr:to>
    <xdr:graphicFrame macro="">
      <xdr:nvGraphicFramePr>
        <xdr:cNvPr id="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388</xdr:row>
      <xdr:rowOff>0</xdr:rowOff>
    </xdr:from>
    <xdr:to>
      <xdr:col>19</xdr:col>
      <xdr:colOff>22225</xdr:colOff>
      <xdr:row>405</xdr:row>
      <xdr:rowOff>28575</xdr:rowOff>
    </xdr:to>
    <xdr:graphicFrame macro="">
      <xdr:nvGraphicFramePr>
        <xdr:cNvPr id="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421</xdr:row>
      <xdr:rowOff>0</xdr:rowOff>
    </xdr:from>
    <xdr:to>
      <xdr:col>19</xdr:col>
      <xdr:colOff>22225</xdr:colOff>
      <xdr:row>438</xdr:row>
      <xdr:rowOff>28575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454</xdr:row>
      <xdr:rowOff>0</xdr:rowOff>
    </xdr:from>
    <xdr:to>
      <xdr:col>19</xdr:col>
      <xdr:colOff>22225</xdr:colOff>
      <xdr:row>471</xdr:row>
      <xdr:rowOff>28575</xdr:rowOff>
    </xdr:to>
    <xdr:graphicFrame macro="">
      <xdr:nvGraphicFramePr>
        <xdr:cNvPr id="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0</xdr:colOff>
      <xdr:row>124</xdr:row>
      <xdr:rowOff>0</xdr:rowOff>
    </xdr:from>
    <xdr:to>
      <xdr:col>27</xdr:col>
      <xdr:colOff>610659</xdr:colOff>
      <xdr:row>141</xdr:row>
      <xdr:rowOff>52916</xdr:rowOff>
    </xdr:to>
    <xdr:graphicFrame macro="">
      <xdr:nvGraphicFramePr>
        <xdr:cNvPr id="36" name="3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20</xdr:col>
      <xdr:colOff>0</xdr:colOff>
      <xdr:row>157</xdr:row>
      <xdr:rowOff>0</xdr:rowOff>
    </xdr:from>
    <xdr:to>
      <xdr:col>27</xdr:col>
      <xdr:colOff>610659</xdr:colOff>
      <xdr:row>174</xdr:row>
      <xdr:rowOff>52916</xdr:rowOff>
    </xdr:to>
    <xdr:graphicFrame macro="">
      <xdr:nvGraphicFramePr>
        <xdr:cNvPr id="37" name="3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20</xdr:col>
      <xdr:colOff>0</xdr:colOff>
      <xdr:row>190</xdr:row>
      <xdr:rowOff>0</xdr:rowOff>
    </xdr:from>
    <xdr:to>
      <xdr:col>27</xdr:col>
      <xdr:colOff>610659</xdr:colOff>
      <xdr:row>207</xdr:row>
      <xdr:rowOff>52916</xdr:rowOff>
    </xdr:to>
    <xdr:graphicFrame macro="">
      <xdr:nvGraphicFramePr>
        <xdr:cNvPr id="38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20</xdr:col>
      <xdr:colOff>0</xdr:colOff>
      <xdr:row>223</xdr:row>
      <xdr:rowOff>0</xdr:rowOff>
    </xdr:from>
    <xdr:to>
      <xdr:col>27</xdr:col>
      <xdr:colOff>610659</xdr:colOff>
      <xdr:row>240</xdr:row>
      <xdr:rowOff>52916</xdr:rowOff>
    </xdr:to>
    <xdr:graphicFrame macro="">
      <xdr:nvGraphicFramePr>
        <xdr:cNvPr id="39" name="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20</xdr:col>
      <xdr:colOff>0</xdr:colOff>
      <xdr:row>256</xdr:row>
      <xdr:rowOff>0</xdr:rowOff>
    </xdr:from>
    <xdr:to>
      <xdr:col>27</xdr:col>
      <xdr:colOff>610659</xdr:colOff>
      <xdr:row>273</xdr:row>
      <xdr:rowOff>52916</xdr:rowOff>
    </xdr:to>
    <xdr:graphicFrame macro="">
      <xdr:nvGraphicFramePr>
        <xdr:cNvPr id="40" name="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359833</xdr:colOff>
      <xdr:row>288</xdr:row>
      <xdr:rowOff>179917</xdr:rowOff>
    </xdr:from>
    <xdr:to>
      <xdr:col>27</xdr:col>
      <xdr:colOff>208492</xdr:colOff>
      <xdr:row>306</xdr:row>
      <xdr:rowOff>42333</xdr:rowOff>
    </xdr:to>
    <xdr:graphicFrame macro="">
      <xdr:nvGraphicFramePr>
        <xdr:cNvPr id="41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20</xdr:col>
      <xdr:colOff>0</xdr:colOff>
      <xdr:row>322</xdr:row>
      <xdr:rowOff>0</xdr:rowOff>
    </xdr:from>
    <xdr:to>
      <xdr:col>27</xdr:col>
      <xdr:colOff>610659</xdr:colOff>
      <xdr:row>339</xdr:row>
      <xdr:rowOff>52916</xdr:rowOff>
    </xdr:to>
    <xdr:graphicFrame macro="">
      <xdr:nvGraphicFramePr>
        <xdr:cNvPr id="42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20</xdr:col>
      <xdr:colOff>0</xdr:colOff>
      <xdr:row>355</xdr:row>
      <xdr:rowOff>0</xdr:rowOff>
    </xdr:from>
    <xdr:to>
      <xdr:col>27</xdr:col>
      <xdr:colOff>610659</xdr:colOff>
      <xdr:row>372</xdr:row>
      <xdr:rowOff>52916</xdr:rowOff>
    </xdr:to>
    <xdr:graphicFrame macro="">
      <xdr:nvGraphicFramePr>
        <xdr:cNvPr id="43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20</xdr:col>
      <xdr:colOff>0</xdr:colOff>
      <xdr:row>388</xdr:row>
      <xdr:rowOff>0</xdr:rowOff>
    </xdr:from>
    <xdr:to>
      <xdr:col>27</xdr:col>
      <xdr:colOff>610659</xdr:colOff>
      <xdr:row>405</xdr:row>
      <xdr:rowOff>52916</xdr:rowOff>
    </xdr:to>
    <xdr:graphicFrame macro="">
      <xdr:nvGraphicFramePr>
        <xdr:cNvPr id="44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20</xdr:col>
      <xdr:colOff>0</xdr:colOff>
      <xdr:row>421</xdr:row>
      <xdr:rowOff>0</xdr:rowOff>
    </xdr:from>
    <xdr:to>
      <xdr:col>27</xdr:col>
      <xdr:colOff>610659</xdr:colOff>
      <xdr:row>438</xdr:row>
      <xdr:rowOff>52916</xdr:rowOff>
    </xdr:to>
    <xdr:graphicFrame macro="">
      <xdr:nvGraphicFramePr>
        <xdr:cNvPr id="45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20</xdr:col>
      <xdr:colOff>0</xdr:colOff>
      <xdr:row>454</xdr:row>
      <xdr:rowOff>0</xdr:rowOff>
    </xdr:from>
    <xdr:to>
      <xdr:col>27</xdr:col>
      <xdr:colOff>610659</xdr:colOff>
      <xdr:row>471</xdr:row>
      <xdr:rowOff>52916</xdr:rowOff>
    </xdr:to>
    <xdr:graphicFrame macro="">
      <xdr:nvGraphicFramePr>
        <xdr:cNvPr id="46" name="4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219075</xdr:colOff>
      <xdr:row>60</xdr:row>
      <xdr:rowOff>161925</xdr:rowOff>
    </xdr:from>
    <xdr:to>
      <xdr:col>11</xdr:col>
      <xdr:colOff>266700</xdr:colOff>
      <xdr:row>80</xdr:row>
      <xdr:rowOff>52389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111</xdr:row>
      <xdr:rowOff>171450</xdr:rowOff>
    </xdr:from>
    <xdr:to>
      <xdr:col>8</xdr:col>
      <xdr:colOff>476250</xdr:colOff>
      <xdr:row>129</xdr:row>
      <xdr:rowOff>9525</xdr:rowOff>
    </xdr:to>
    <xdr:graphicFrame macro="">
      <xdr:nvGraphicFramePr>
        <xdr:cNvPr id="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144</xdr:row>
      <xdr:rowOff>171450</xdr:rowOff>
    </xdr:from>
    <xdr:to>
      <xdr:col>8</xdr:col>
      <xdr:colOff>476250</xdr:colOff>
      <xdr:row>162</xdr:row>
      <xdr:rowOff>9525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177</xdr:row>
      <xdr:rowOff>171450</xdr:rowOff>
    </xdr:from>
    <xdr:to>
      <xdr:col>8</xdr:col>
      <xdr:colOff>476250</xdr:colOff>
      <xdr:row>195</xdr:row>
      <xdr:rowOff>9525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210</xdr:row>
      <xdr:rowOff>171450</xdr:rowOff>
    </xdr:from>
    <xdr:to>
      <xdr:col>8</xdr:col>
      <xdr:colOff>476250</xdr:colOff>
      <xdr:row>228</xdr:row>
      <xdr:rowOff>9525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243</xdr:row>
      <xdr:rowOff>171450</xdr:rowOff>
    </xdr:from>
    <xdr:to>
      <xdr:col>8</xdr:col>
      <xdr:colOff>476250</xdr:colOff>
      <xdr:row>261</xdr:row>
      <xdr:rowOff>9525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276</xdr:row>
      <xdr:rowOff>171450</xdr:rowOff>
    </xdr:from>
    <xdr:to>
      <xdr:col>8</xdr:col>
      <xdr:colOff>476250</xdr:colOff>
      <xdr:row>294</xdr:row>
      <xdr:rowOff>9525</xdr:rowOff>
    </xdr:to>
    <xdr:graphicFrame macro="">
      <xdr:nvGraphicFramePr>
        <xdr:cNvPr id="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309</xdr:row>
      <xdr:rowOff>171450</xdr:rowOff>
    </xdr:from>
    <xdr:to>
      <xdr:col>8</xdr:col>
      <xdr:colOff>476250</xdr:colOff>
      <xdr:row>327</xdr:row>
      <xdr:rowOff>9525</xdr:rowOff>
    </xdr:to>
    <xdr:graphicFrame macro="">
      <xdr:nvGraphicFramePr>
        <xdr:cNvPr id="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342</xdr:row>
      <xdr:rowOff>171450</xdr:rowOff>
    </xdr:from>
    <xdr:to>
      <xdr:col>8</xdr:col>
      <xdr:colOff>476250</xdr:colOff>
      <xdr:row>360</xdr:row>
      <xdr:rowOff>9525</xdr:rowOff>
    </xdr:to>
    <xdr:graphicFrame macro="">
      <xdr:nvGraphicFramePr>
        <xdr:cNvPr id="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375</xdr:row>
      <xdr:rowOff>171450</xdr:rowOff>
    </xdr:from>
    <xdr:to>
      <xdr:col>8</xdr:col>
      <xdr:colOff>476250</xdr:colOff>
      <xdr:row>393</xdr:row>
      <xdr:rowOff>9525</xdr:rowOff>
    </xdr:to>
    <xdr:graphicFrame macro="">
      <xdr:nvGraphicFramePr>
        <xdr:cNvPr id="1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9525</xdr:colOff>
      <xdr:row>408</xdr:row>
      <xdr:rowOff>171450</xdr:rowOff>
    </xdr:from>
    <xdr:to>
      <xdr:col>8</xdr:col>
      <xdr:colOff>476250</xdr:colOff>
      <xdr:row>426</xdr:row>
      <xdr:rowOff>9525</xdr:rowOff>
    </xdr:to>
    <xdr:graphicFrame macro="">
      <xdr:nvGraphicFramePr>
        <xdr:cNvPr id="1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</xdr:colOff>
      <xdr:row>441</xdr:row>
      <xdr:rowOff>171450</xdr:rowOff>
    </xdr:from>
    <xdr:to>
      <xdr:col>8</xdr:col>
      <xdr:colOff>476250</xdr:colOff>
      <xdr:row>459</xdr:row>
      <xdr:rowOff>9525</xdr:rowOff>
    </xdr:to>
    <xdr:graphicFrame macro="">
      <xdr:nvGraphicFramePr>
        <xdr:cNvPr id="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112</xdr:row>
      <xdr:rowOff>0</xdr:rowOff>
    </xdr:from>
    <xdr:to>
      <xdr:col>18</xdr:col>
      <xdr:colOff>666750</xdr:colOff>
      <xdr:row>129</xdr:row>
      <xdr:rowOff>28575</xdr:rowOff>
    </xdr:to>
    <xdr:graphicFrame macro="">
      <xdr:nvGraphicFramePr>
        <xdr:cNvPr id="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145</xdr:row>
      <xdr:rowOff>0</xdr:rowOff>
    </xdr:from>
    <xdr:to>
      <xdr:col>18</xdr:col>
      <xdr:colOff>666750</xdr:colOff>
      <xdr:row>162</xdr:row>
      <xdr:rowOff>28575</xdr:rowOff>
    </xdr:to>
    <xdr:graphicFrame macro="">
      <xdr:nvGraphicFramePr>
        <xdr:cNvPr id="2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178</xdr:row>
      <xdr:rowOff>0</xdr:rowOff>
    </xdr:from>
    <xdr:to>
      <xdr:col>18</xdr:col>
      <xdr:colOff>666750</xdr:colOff>
      <xdr:row>195</xdr:row>
      <xdr:rowOff>28575</xdr:rowOff>
    </xdr:to>
    <xdr:graphicFrame macro="">
      <xdr:nvGraphicFramePr>
        <xdr:cNvPr id="2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211</xdr:row>
      <xdr:rowOff>0</xdr:rowOff>
    </xdr:from>
    <xdr:to>
      <xdr:col>18</xdr:col>
      <xdr:colOff>666750</xdr:colOff>
      <xdr:row>228</xdr:row>
      <xdr:rowOff>28575</xdr:rowOff>
    </xdr:to>
    <xdr:graphicFrame macro="">
      <xdr:nvGraphicFramePr>
        <xdr:cNvPr id="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244</xdr:row>
      <xdr:rowOff>0</xdr:rowOff>
    </xdr:from>
    <xdr:to>
      <xdr:col>18</xdr:col>
      <xdr:colOff>666750</xdr:colOff>
      <xdr:row>261</xdr:row>
      <xdr:rowOff>28575</xdr:rowOff>
    </xdr:to>
    <xdr:graphicFrame macro="">
      <xdr:nvGraphicFramePr>
        <xdr:cNvPr id="3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277</xdr:row>
      <xdr:rowOff>0</xdr:rowOff>
    </xdr:from>
    <xdr:to>
      <xdr:col>18</xdr:col>
      <xdr:colOff>666750</xdr:colOff>
      <xdr:row>294</xdr:row>
      <xdr:rowOff>28575</xdr:rowOff>
    </xdr:to>
    <xdr:graphicFrame macro="">
      <xdr:nvGraphicFramePr>
        <xdr:cNvPr id="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310</xdr:row>
      <xdr:rowOff>0</xdr:rowOff>
    </xdr:from>
    <xdr:to>
      <xdr:col>18</xdr:col>
      <xdr:colOff>666750</xdr:colOff>
      <xdr:row>327</xdr:row>
      <xdr:rowOff>28575</xdr:rowOff>
    </xdr:to>
    <xdr:graphicFrame macro="">
      <xdr:nvGraphicFramePr>
        <xdr:cNvPr id="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343</xdr:row>
      <xdr:rowOff>0</xdr:rowOff>
    </xdr:from>
    <xdr:to>
      <xdr:col>18</xdr:col>
      <xdr:colOff>666750</xdr:colOff>
      <xdr:row>360</xdr:row>
      <xdr:rowOff>28575</xdr:rowOff>
    </xdr:to>
    <xdr:graphicFrame macro="">
      <xdr:nvGraphicFramePr>
        <xdr:cNvPr id="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376</xdr:row>
      <xdr:rowOff>0</xdr:rowOff>
    </xdr:from>
    <xdr:to>
      <xdr:col>18</xdr:col>
      <xdr:colOff>666750</xdr:colOff>
      <xdr:row>393</xdr:row>
      <xdr:rowOff>28575</xdr:rowOff>
    </xdr:to>
    <xdr:graphicFrame macro="">
      <xdr:nvGraphicFramePr>
        <xdr:cNvPr id="3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409</xdr:row>
      <xdr:rowOff>0</xdr:rowOff>
    </xdr:from>
    <xdr:to>
      <xdr:col>18</xdr:col>
      <xdr:colOff>666750</xdr:colOff>
      <xdr:row>426</xdr:row>
      <xdr:rowOff>28575</xdr:rowOff>
    </xdr:to>
    <xdr:graphicFrame macro="">
      <xdr:nvGraphicFramePr>
        <xdr:cNvPr id="3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685800</xdr:colOff>
      <xdr:row>441</xdr:row>
      <xdr:rowOff>180975</xdr:rowOff>
    </xdr:from>
    <xdr:to>
      <xdr:col>18</xdr:col>
      <xdr:colOff>590550</xdr:colOff>
      <xdr:row>459</xdr:row>
      <xdr:rowOff>19050</xdr:rowOff>
    </xdr:to>
    <xdr:graphicFrame macro="">
      <xdr:nvGraphicFramePr>
        <xdr:cNvPr id="3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0</xdr:colOff>
      <xdr:row>112</xdr:row>
      <xdr:rowOff>0</xdr:rowOff>
    </xdr:from>
    <xdr:to>
      <xdr:col>27</xdr:col>
      <xdr:colOff>610659</xdr:colOff>
      <xdr:row>129</xdr:row>
      <xdr:rowOff>52916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20</xdr:col>
      <xdr:colOff>0</xdr:colOff>
      <xdr:row>145</xdr:row>
      <xdr:rowOff>0</xdr:rowOff>
    </xdr:from>
    <xdr:to>
      <xdr:col>27</xdr:col>
      <xdr:colOff>610659</xdr:colOff>
      <xdr:row>162</xdr:row>
      <xdr:rowOff>52916</xdr:rowOff>
    </xdr:to>
    <xdr:graphicFrame macro="">
      <xdr:nvGraphicFramePr>
        <xdr:cNvPr id="37" name="3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20</xdr:col>
      <xdr:colOff>0</xdr:colOff>
      <xdr:row>178</xdr:row>
      <xdr:rowOff>0</xdr:rowOff>
    </xdr:from>
    <xdr:to>
      <xdr:col>27</xdr:col>
      <xdr:colOff>610659</xdr:colOff>
      <xdr:row>195</xdr:row>
      <xdr:rowOff>52916</xdr:rowOff>
    </xdr:to>
    <xdr:graphicFrame macro="">
      <xdr:nvGraphicFramePr>
        <xdr:cNvPr id="38" name="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20</xdr:col>
      <xdr:colOff>0</xdr:colOff>
      <xdr:row>211</xdr:row>
      <xdr:rowOff>0</xdr:rowOff>
    </xdr:from>
    <xdr:to>
      <xdr:col>27</xdr:col>
      <xdr:colOff>610659</xdr:colOff>
      <xdr:row>228</xdr:row>
      <xdr:rowOff>52916</xdr:rowOff>
    </xdr:to>
    <xdr:graphicFrame macro="">
      <xdr:nvGraphicFramePr>
        <xdr:cNvPr id="39" name="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733425</xdr:colOff>
      <xdr:row>244</xdr:row>
      <xdr:rowOff>0</xdr:rowOff>
    </xdr:from>
    <xdr:to>
      <xdr:col>26</xdr:col>
      <xdr:colOff>582084</xdr:colOff>
      <xdr:row>261</xdr:row>
      <xdr:rowOff>52916</xdr:rowOff>
    </xdr:to>
    <xdr:graphicFrame macro="">
      <xdr:nvGraphicFramePr>
        <xdr:cNvPr id="40" name="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277</xdr:row>
      <xdr:rowOff>0</xdr:rowOff>
    </xdr:from>
    <xdr:to>
      <xdr:col>26</xdr:col>
      <xdr:colOff>610659</xdr:colOff>
      <xdr:row>294</xdr:row>
      <xdr:rowOff>52916</xdr:rowOff>
    </xdr:to>
    <xdr:graphicFrame macro="">
      <xdr:nvGraphicFramePr>
        <xdr:cNvPr id="41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0</xdr:colOff>
      <xdr:row>310</xdr:row>
      <xdr:rowOff>0</xdr:rowOff>
    </xdr:from>
    <xdr:to>
      <xdr:col>26</xdr:col>
      <xdr:colOff>610659</xdr:colOff>
      <xdr:row>327</xdr:row>
      <xdr:rowOff>52916</xdr:rowOff>
    </xdr:to>
    <xdr:graphicFrame macro="">
      <xdr:nvGraphicFramePr>
        <xdr:cNvPr id="42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0</xdr:colOff>
      <xdr:row>343</xdr:row>
      <xdr:rowOff>0</xdr:rowOff>
    </xdr:from>
    <xdr:to>
      <xdr:col>26</xdr:col>
      <xdr:colOff>610659</xdr:colOff>
      <xdr:row>360</xdr:row>
      <xdr:rowOff>52916</xdr:rowOff>
    </xdr:to>
    <xdr:graphicFrame macro="">
      <xdr:nvGraphicFramePr>
        <xdr:cNvPr id="43" name="4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376</xdr:row>
      <xdr:rowOff>0</xdr:rowOff>
    </xdr:from>
    <xdr:to>
      <xdr:col>26</xdr:col>
      <xdr:colOff>610659</xdr:colOff>
      <xdr:row>393</xdr:row>
      <xdr:rowOff>52916</xdr:rowOff>
    </xdr:to>
    <xdr:graphicFrame macro="">
      <xdr:nvGraphicFramePr>
        <xdr:cNvPr id="44" name="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0</xdr:colOff>
      <xdr:row>409</xdr:row>
      <xdr:rowOff>0</xdr:rowOff>
    </xdr:from>
    <xdr:to>
      <xdr:col>26</xdr:col>
      <xdr:colOff>610659</xdr:colOff>
      <xdr:row>426</xdr:row>
      <xdr:rowOff>52916</xdr:rowOff>
    </xdr:to>
    <xdr:graphicFrame macro="">
      <xdr:nvGraphicFramePr>
        <xdr:cNvPr id="45" name="4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19</xdr:col>
      <xdr:colOff>0</xdr:colOff>
      <xdr:row>442</xdr:row>
      <xdr:rowOff>0</xdr:rowOff>
    </xdr:from>
    <xdr:to>
      <xdr:col>26</xdr:col>
      <xdr:colOff>610659</xdr:colOff>
      <xdr:row>459</xdr:row>
      <xdr:rowOff>52916</xdr:rowOff>
    </xdr:to>
    <xdr:graphicFrame macro="">
      <xdr:nvGraphicFramePr>
        <xdr:cNvPr id="46" name="4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34"/>
  <sheetViews>
    <sheetView tabSelected="1" topLeftCell="A4" zoomScale="80" zoomScaleNormal="80" workbookViewId="0">
      <selection activeCell="O25" sqref="O25"/>
    </sheetView>
  </sheetViews>
  <sheetFormatPr baseColWidth="10" defaultRowHeight="15" x14ac:dyDescent="0.25"/>
  <cols>
    <col min="1" max="7" width="11.85546875" style="3" customWidth="1"/>
    <col min="8" max="10" width="13" style="3" bestFit="1" customWidth="1"/>
    <col min="11" max="11" width="20" style="3" bestFit="1" customWidth="1"/>
    <col min="12" max="12" width="14.85546875" style="3" bestFit="1" customWidth="1"/>
    <col min="13" max="23" width="11.85546875" style="3" customWidth="1"/>
    <col min="24" max="16384" width="11.42578125" style="3"/>
  </cols>
  <sheetData>
    <row r="1" spans="2:16" ht="75.75" thickBot="1" x14ac:dyDescent="0.3">
      <c r="B1" s="16" t="s">
        <v>144</v>
      </c>
      <c r="C1" s="17" t="s">
        <v>145</v>
      </c>
      <c r="D1" s="16" t="s">
        <v>146</v>
      </c>
      <c r="E1" s="17" t="s">
        <v>174</v>
      </c>
      <c r="F1" s="14" t="s">
        <v>199</v>
      </c>
      <c r="G1" s="14" t="s">
        <v>200</v>
      </c>
      <c r="H1" s="14" t="s">
        <v>201</v>
      </c>
      <c r="I1" s="14" t="s">
        <v>202</v>
      </c>
      <c r="J1" s="14" t="s">
        <v>32</v>
      </c>
      <c r="K1" s="14" t="s">
        <v>203</v>
      </c>
      <c r="L1" s="14" t="s">
        <v>212</v>
      </c>
    </row>
    <row r="2" spans="2:16" x14ac:dyDescent="0.25">
      <c r="B2" s="85">
        <v>2502708</v>
      </c>
      <c r="C2" s="84" t="s">
        <v>147</v>
      </c>
      <c r="D2" s="85">
        <v>425</v>
      </c>
      <c r="E2" s="86">
        <f>'GRACIAS A DIOS HDA'!N54</f>
        <v>1.94</v>
      </c>
      <c r="F2" s="87">
        <v>9.1300000000000008</v>
      </c>
      <c r="G2" s="88">
        <v>73.319999999999993</v>
      </c>
      <c r="H2" s="89">
        <v>46</v>
      </c>
      <c r="I2" s="85" t="s">
        <v>192</v>
      </c>
      <c r="J2" s="85" t="s">
        <v>190</v>
      </c>
      <c r="K2" s="85" t="s">
        <v>211</v>
      </c>
      <c r="L2" s="85" t="s">
        <v>195</v>
      </c>
      <c r="O2" s="81"/>
      <c r="P2" s="34"/>
    </row>
    <row r="3" spans="2:16" x14ac:dyDescent="0.25">
      <c r="B3" s="26">
        <v>2502763</v>
      </c>
      <c r="C3" s="27" t="s">
        <v>148</v>
      </c>
      <c r="D3" s="26">
        <v>163542</v>
      </c>
      <c r="E3" s="82">
        <f>RIONUEVO!N56</f>
        <v>2559.75</v>
      </c>
      <c r="F3" s="90">
        <v>8.48</v>
      </c>
      <c r="G3" s="91">
        <v>74.150000000000006</v>
      </c>
      <c r="H3" s="92">
        <v>23</v>
      </c>
      <c r="I3" s="26" t="s">
        <v>205</v>
      </c>
      <c r="J3" s="26" t="s">
        <v>206</v>
      </c>
      <c r="K3" s="26" t="s">
        <v>207</v>
      </c>
      <c r="L3" s="26" t="s">
        <v>191</v>
      </c>
      <c r="O3" s="34"/>
      <c r="P3" s="34"/>
    </row>
    <row r="4" spans="2:16" x14ac:dyDescent="0.25">
      <c r="B4" s="26">
        <v>2502768</v>
      </c>
      <c r="C4" s="27" t="s">
        <v>149</v>
      </c>
      <c r="D4" s="26">
        <v>246771</v>
      </c>
      <c r="E4" s="82">
        <f>'MAGANGUE ESPERANZA'!N58</f>
        <v>4961.84</v>
      </c>
      <c r="F4" s="90">
        <v>9.15</v>
      </c>
      <c r="G4" s="91">
        <v>74.44</v>
      </c>
      <c r="H4" s="92">
        <v>18</v>
      </c>
      <c r="I4" s="26" t="s">
        <v>205</v>
      </c>
      <c r="J4" s="26" t="s">
        <v>206</v>
      </c>
      <c r="K4" s="26" t="s">
        <v>210</v>
      </c>
      <c r="L4" s="26" t="s">
        <v>194</v>
      </c>
      <c r="O4" s="34"/>
      <c r="P4" s="34"/>
    </row>
    <row r="5" spans="2:16" x14ac:dyDescent="0.25">
      <c r="B5" s="26">
        <v>2801711</v>
      </c>
      <c r="C5" s="27" t="s">
        <v>150</v>
      </c>
      <c r="D5" s="26">
        <v>474</v>
      </c>
      <c r="E5" s="82">
        <f>'LA MINA'!N68</f>
        <v>4.16</v>
      </c>
      <c r="F5" s="90">
        <v>10.41</v>
      </c>
      <c r="G5" s="91">
        <v>73.16</v>
      </c>
      <c r="H5" s="92">
        <v>429</v>
      </c>
      <c r="I5" s="26" t="s">
        <v>192</v>
      </c>
      <c r="J5" s="26" t="s">
        <v>190</v>
      </c>
      <c r="K5" s="26" t="s">
        <v>208</v>
      </c>
      <c r="L5" s="26" t="s">
        <v>198</v>
      </c>
      <c r="O5" s="34"/>
      <c r="P5" s="34"/>
    </row>
    <row r="6" spans="2:16" x14ac:dyDescent="0.25">
      <c r="B6" s="26">
        <v>2802703</v>
      </c>
      <c r="C6" s="27" t="s">
        <v>151</v>
      </c>
      <c r="D6" s="26">
        <v>373</v>
      </c>
      <c r="E6" s="82">
        <f>'LAS FLORES'!N61</f>
        <v>1.5</v>
      </c>
      <c r="F6" s="90">
        <v>10.050000000000001</v>
      </c>
      <c r="G6" s="91">
        <v>73.14</v>
      </c>
      <c r="H6" s="92">
        <v>112</v>
      </c>
      <c r="I6" s="26" t="s">
        <v>192</v>
      </c>
      <c r="J6" s="26" t="s">
        <v>190</v>
      </c>
      <c r="K6" s="26" t="s">
        <v>209</v>
      </c>
      <c r="L6" s="26" t="s">
        <v>193</v>
      </c>
      <c r="O6" s="34"/>
      <c r="P6" s="34"/>
    </row>
    <row r="7" spans="2:16" x14ac:dyDescent="0.25">
      <c r="B7" s="26">
        <v>2803703</v>
      </c>
      <c r="C7" s="27" t="s">
        <v>152</v>
      </c>
      <c r="D7" s="26">
        <v>3754</v>
      </c>
      <c r="E7" s="82">
        <f>'PTE SALGUERO'!N72</f>
        <v>12.71</v>
      </c>
      <c r="F7" s="90">
        <v>10.23</v>
      </c>
      <c r="G7" s="91">
        <v>73.14</v>
      </c>
      <c r="H7" s="92">
        <v>113</v>
      </c>
      <c r="I7" s="26" t="s">
        <v>192</v>
      </c>
      <c r="J7" s="26" t="s">
        <v>190</v>
      </c>
      <c r="K7" s="26" t="s">
        <v>208</v>
      </c>
      <c r="L7" s="26" t="s">
        <v>190</v>
      </c>
      <c r="O7" s="34"/>
      <c r="P7" s="81"/>
    </row>
    <row r="8" spans="2:16" x14ac:dyDescent="0.25">
      <c r="B8" s="26">
        <v>2803706</v>
      </c>
      <c r="C8" s="27" t="s">
        <v>153</v>
      </c>
      <c r="D8" s="26">
        <v>106</v>
      </c>
      <c r="E8" s="82">
        <f>CANTACLARO!N68</f>
        <v>0.59</v>
      </c>
      <c r="F8" s="90">
        <v>10.050000000000001</v>
      </c>
      <c r="G8" s="91">
        <v>73.430000000000007</v>
      </c>
      <c r="H8" s="92">
        <v>120</v>
      </c>
      <c r="I8" s="26" t="s">
        <v>192</v>
      </c>
      <c r="J8" s="26" t="s">
        <v>190</v>
      </c>
      <c r="K8" s="26" t="s">
        <v>208</v>
      </c>
      <c r="L8" s="26" t="s">
        <v>196</v>
      </c>
      <c r="O8" s="34"/>
      <c r="P8" s="34"/>
    </row>
    <row r="9" spans="2:16" x14ac:dyDescent="0.25">
      <c r="B9" s="26">
        <v>2803709</v>
      </c>
      <c r="C9" s="27" t="s">
        <v>154</v>
      </c>
      <c r="D9" s="26">
        <v>10080</v>
      </c>
      <c r="E9" s="82">
        <f>'PTE CANOAS'!N56</f>
        <v>31.99</v>
      </c>
      <c r="F9" s="90">
        <v>9.3800000000000008</v>
      </c>
      <c r="G9" s="91">
        <v>73.38</v>
      </c>
      <c r="H9" s="92">
        <v>45</v>
      </c>
      <c r="I9" s="92" t="s">
        <v>192</v>
      </c>
      <c r="J9" s="92" t="s">
        <v>190</v>
      </c>
      <c r="K9" s="92" t="s">
        <v>204</v>
      </c>
      <c r="L9" s="26" t="s">
        <v>190</v>
      </c>
      <c r="O9" s="34"/>
      <c r="P9" s="34"/>
    </row>
    <row r="10" spans="2:16" x14ac:dyDescent="0.25">
      <c r="B10" s="26">
        <v>2903702</v>
      </c>
      <c r="C10" s="27" t="s">
        <v>155</v>
      </c>
      <c r="D10" s="26">
        <v>257438</v>
      </c>
      <c r="E10" s="82">
        <f>CALAMAR!N91</f>
        <v>6404.08</v>
      </c>
      <c r="F10" s="90">
        <v>10.15</v>
      </c>
      <c r="G10" s="91">
        <v>74.540000000000006</v>
      </c>
      <c r="H10" s="92">
        <v>8</v>
      </c>
      <c r="I10" s="26" t="s">
        <v>205</v>
      </c>
      <c r="J10" s="26" t="s">
        <v>206</v>
      </c>
      <c r="K10" s="26" t="s">
        <v>155</v>
      </c>
      <c r="L10" s="26" t="s">
        <v>192</v>
      </c>
      <c r="O10" s="34"/>
      <c r="P10" s="34"/>
    </row>
    <row r="11" spans="2:16" x14ac:dyDescent="0.25">
      <c r="B11" s="26">
        <v>2906706</v>
      </c>
      <c r="C11" s="27" t="s">
        <v>156</v>
      </c>
      <c r="D11" s="26">
        <v>957</v>
      </c>
      <c r="E11" s="82">
        <f>'PTO RICO HDA'!N53</f>
        <v>16.36</v>
      </c>
      <c r="F11" s="90">
        <v>10.3</v>
      </c>
      <c r="G11" s="91">
        <v>74.08</v>
      </c>
      <c r="H11" s="92">
        <v>55</v>
      </c>
      <c r="I11" s="26" t="s">
        <v>192</v>
      </c>
      <c r="J11" s="26" t="s">
        <v>192</v>
      </c>
      <c r="K11" s="26" t="s">
        <v>197</v>
      </c>
      <c r="L11" s="26" t="s">
        <v>157</v>
      </c>
      <c r="O11" s="34"/>
      <c r="P11" s="34"/>
    </row>
    <row r="12" spans="2:16" x14ac:dyDescent="0.25">
      <c r="B12" s="26">
        <v>2906712</v>
      </c>
      <c r="C12" s="27" t="s">
        <v>157</v>
      </c>
      <c r="D12" s="26">
        <v>992</v>
      </c>
      <c r="E12" s="82">
        <f>FUNDACION!N71</f>
        <v>15.05</v>
      </c>
      <c r="F12" s="90">
        <v>10.31</v>
      </c>
      <c r="G12" s="91">
        <v>74.11</v>
      </c>
      <c r="H12" s="92">
        <v>55</v>
      </c>
      <c r="I12" s="26" t="s">
        <v>192</v>
      </c>
      <c r="J12" s="26" t="s">
        <v>192</v>
      </c>
      <c r="K12" s="26" t="s">
        <v>157</v>
      </c>
      <c r="L12" s="26" t="s">
        <v>157</v>
      </c>
      <c r="O12" s="34"/>
      <c r="P12" s="34"/>
    </row>
    <row r="13" spans="2:16" ht="15.75" thickBot="1" x14ac:dyDescent="0.3">
      <c r="B13" s="28">
        <v>2906715</v>
      </c>
      <c r="C13" s="29" t="s">
        <v>158</v>
      </c>
      <c r="D13" s="28">
        <v>705</v>
      </c>
      <c r="E13" s="83">
        <f>'GANADERIA CARIBE'!N64</f>
        <v>9.94</v>
      </c>
      <c r="F13" s="93">
        <v>10.34</v>
      </c>
      <c r="G13" s="94">
        <v>74.069999999999993</v>
      </c>
      <c r="H13" s="95">
        <v>67</v>
      </c>
      <c r="I13" s="28" t="s">
        <v>192</v>
      </c>
      <c r="J13" s="28" t="s">
        <v>192</v>
      </c>
      <c r="K13" s="28" t="s">
        <v>197</v>
      </c>
      <c r="L13" s="28" t="s">
        <v>197</v>
      </c>
      <c r="O13" s="34"/>
      <c r="P13" s="34"/>
    </row>
    <row r="14" spans="2:16" x14ac:dyDescent="0.25">
      <c r="O14" s="34"/>
      <c r="P14" s="34"/>
    </row>
    <row r="20" spans="2:16" ht="15.75" thickBot="1" x14ac:dyDescent="0.3"/>
    <row r="21" spans="2:16" ht="15.75" thickBot="1" x14ac:dyDescent="0.3">
      <c r="B21" s="124" t="s">
        <v>227</v>
      </c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6"/>
    </row>
    <row r="22" spans="2:16" x14ac:dyDescent="0.25">
      <c r="B22" s="25" t="s">
        <v>144</v>
      </c>
      <c r="C22" s="18" t="s">
        <v>173</v>
      </c>
      <c r="D22" s="22" t="s">
        <v>162</v>
      </c>
      <c r="E22" s="22" t="s">
        <v>163</v>
      </c>
      <c r="F22" s="22" t="s">
        <v>91</v>
      </c>
      <c r="G22" s="22" t="s">
        <v>164</v>
      </c>
      <c r="H22" s="22" t="s">
        <v>165</v>
      </c>
      <c r="I22" s="22" t="s">
        <v>166</v>
      </c>
      <c r="J22" s="22" t="s">
        <v>167</v>
      </c>
      <c r="K22" s="22" t="s">
        <v>168</v>
      </c>
      <c r="L22" s="22" t="s">
        <v>169</v>
      </c>
      <c r="M22" s="22" t="s">
        <v>170</v>
      </c>
      <c r="N22" s="22" t="s">
        <v>171</v>
      </c>
      <c r="O22" s="22" t="s">
        <v>172</v>
      </c>
      <c r="P22" s="23" t="s">
        <v>161</v>
      </c>
    </row>
    <row r="23" spans="2:16" x14ac:dyDescent="0.25">
      <c r="B23" s="30">
        <v>2502708</v>
      </c>
      <c r="C23" s="2" t="s">
        <v>147</v>
      </c>
      <c r="D23" s="2">
        <f>'GRACIAS A DIOS HDA'!B57</f>
        <v>2.9835294117647061E-3</v>
      </c>
      <c r="E23" s="2">
        <f>'GRACIAS A DIOS HDA'!C57</f>
        <v>2.1082352941176473E-3</v>
      </c>
      <c r="F23" s="2">
        <f>'GRACIAS A DIOS HDA'!D57</f>
        <v>1.4823529411764707E-3</v>
      </c>
      <c r="G23" s="2">
        <f>'GRACIAS A DIOS HDA'!E57</f>
        <v>1.4070588235294116E-3</v>
      </c>
      <c r="H23" s="2">
        <f>'GRACIAS A DIOS HDA'!F57</f>
        <v>2.8917647058823532E-3</v>
      </c>
      <c r="I23" s="2">
        <f>'GRACIAS A DIOS HDA'!G57</f>
        <v>3.0541176470588235E-3</v>
      </c>
      <c r="J23" s="2">
        <f>'GRACIAS A DIOS HDA'!H57</f>
        <v>2.0823529411764705E-3</v>
      </c>
      <c r="K23" s="2">
        <f>'GRACIAS A DIOS HDA'!I57</f>
        <v>2.5152941176470587E-3</v>
      </c>
      <c r="L23" s="2">
        <f>'GRACIAS A DIOS HDA'!J57</f>
        <v>6.3623529411764709E-3</v>
      </c>
      <c r="M23" s="2">
        <f>'GRACIAS A DIOS HDA'!K57</f>
        <v>9.3717647058823537E-3</v>
      </c>
      <c r="N23" s="2">
        <f>'GRACIAS A DIOS HDA'!L57</f>
        <v>1.3167058823529412E-2</v>
      </c>
      <c r="O23" s="2">
        <f>'GRACIAS A DIOS HDA'!M57</f>
        <v>7.3811764705882356E-3</v>
      </c>
      <c r="P23" s="2">
        <f>'GRACIAS A DIOS HDA'!N57</f>
        <v>4.5647058823529412E-3</v>
      </c>
    </row>
    <row r="24" spans="2:16" x14ac:dyDescent="0.25">
      <c r="B24" s="30">
        <v>2502763</v>
      </c>
      <c r="C24" s="2" t="s">
        <v>148</v>
      </c>
      <c r="D24" s="2">
        <f>RIONUEVO!B59</f>
        <v>1.247997456310917E-2</v>
      </c>
      <c r="E24" s="2">
        <f>RIONUEVO!C59</f>
        <v>1.0994117718995732E-2</v>
      </c>
      <c r="F24" s="2">
        <f>RIONUEVO!D59</f>
        <v>1.1312078854361571E-2</v>
      </c>
      <c r="G24" s="2">
        <f>RIONUEVO!E59</f>
        <v>1.331156522483521E-2</v>
      </c>
      <c r="H24" s="2">
        <f>RIONUEVO!F59</f>
        <v>1.7616269826711183E-2</v>
      </c>
      <c r="I24" s="2">
        <f>RIONUEVO!G59</f>
        <v>1.8496777586185811E-2</v>
      </c>
      <c r="J24" s="2">
        <f>RIONUEVO!H59</f>
        <v>1.5934744591603382E-2</v>
      </c>
      <c r="K24" s="2">
        <f>RIONUEVO!I59</f>
        <v>1.4919714813320125E-2</v>
      </c>
      <c r="L24" s="2">
        <f>RIONUEVO!J59</f>
        <v>1.5641242005111838E-2</v>
      </c>
      <c r="M24" s="2">
        <f>RIONUEVO!K59</f>
        <v>1.8227733548568565E-2</v>
      </c>
      <c r="N24" s="2">
        <f>RIONUEVO!L59</f>
        <v>2.1358427804478362E-2</v>
      </c>
      <c r="O24" s="2">
        <f>RIONUEVO!M59</f>
        <v>1.753677954286972E-2</v>
      </c>
      <c r="P24" s="2">
        <f>RIONUEVO!N59</f>
        <v>1.5651942620244341E-2</v>
      </c>
    </row>
    <row r="25" spans="2:16" x14ac:dyDescent="0.25">
      <c r="B25" s="30">
        <v>2502768</v>
      </c>
      <c r="C25" s="2" t="s">
        <v>149</v>
      </c>
      <c r="D25" s="2">
        <f>'MAGANGUE ESPERANZA'!B61</f>
        <v>1.6476814536554134E-2</v>
      </c>
      <c r="E25" s="2">
        <f>'MAGANGUE ESPERANZA'!C61</f>
        <v>1.3364617398316658E-2</v>
      </c>
      <c r="F25" s="2">
        <f>'MAGANGUE ESPERANZA'!D61</f>
        <v>1.2193491131453857E-2</v>
      </c>
      <c r="G25" s="2">
        <f>'MAGANGUE ESPERANZA'!E61</f>
        <v>1.3684752260192648E-2</v>
      </c>
      <c r="H25" s="2">
        <f>'MAGANGUE ESPERANZA'!F61</f>
        <v>1.907031215175203E-2</v>
      </c>
      <c r="I25" s="2">
        <f>'MAGANGUE ESPERANZA'!G61</f>
        <v>2.318748961587869E-2</v>
      </c>
      <c r="J25" s="2">
        <f>'MAGANGUE ESPERANZA'!H61</f>
        <v>2.195557824865969E-2</v>
      </c>
      <c r="K25" s="2">
        <f>'MAGANGUE ESPERANZA'!I61</f>
        <v>2.1177528964100321E-2</v>
      </c>
      <c r="L25" s="2">
        <f>'MAGANGUE ESPERANZA'!J61</f>
        <v>2.1943421228588448E-2</v>
      </c>
      <c r="M25" s="2">
        <f>'MAGANGUE ESPERANZA'!K61</f>
        <v>2.4468029063382649E-2</v>
      </c>
      <c r="N25" s="2">
        <f>'MAGANGUE ESPERANZA'!L61</f>
        <v>2.8147553804944665E-2</v>
      </c>
      <c r="O25" s="2">
        <f>'MAGANGUE ESPERANZA'!M61</f>
        <v>2.5614841290102969E-2</v>
      </c>
      <c r="P25" s="2">
        <f>'MAGANGUE ESPERANZA'!N61</f>
        <v>2.0107062823427387E-2</v>
      </c>
    </row>
    <row r="26" spans="2:16" x14ac:dyDescent="0.25">
      <c r="B26" s="30">
        <v>2801711</v>
      </c>
      <c r="C26" s="2" t="s">
        <v>150</v>
      </c>
      <c r="D26" s="2">
        <f>'LA MINA'!B71</f>
        <v>7.0063291139240511E-3</v>
      </c>
      <c r="E26" s="2">
        <f>'LA MINA'!C71</f>
        <v>5.4514767932489451E-3</v>
      </c>
      <c r="F26" s="2">
        <f>'LA MINA'!D71</f>
        <v>4.7426160337552745E-3</v>
      </c>
      <c r="G26" s="2">
        <f>'LA MINA'!E71</f>
        <v>4.5337552742616034E-3</v>
      </c>
      <c r="H26" s="2">
        <f>'LA MINA'!F71</f>
        <v>9.2784810126582268E-3</v>
      </c>
      <c r="I26" s="2">
        <f>'LA MINA'!G71</f>
        <v>1.0200421940928271E-2</v>
      </c>
      <c r="J26" s="2">
        <f>'LA MINA'!H71</f>
        <v>7.2974683544303797E-3</v>
      </c>
      <c r="K26" s="2">
        <f>'LA MINA'!I71</f>
        <v>7.0949367088607596E-3</v>
      </c>
      <c r="L26" s="2">
        <f>'LA MINA'!J71</f>
        <v>1.0175105485232068E-2</v>
      </c>
      <c r="M26" s="2">
        <f>'LA MINA'!K71</f>
        <v>1.3808016877637131E-2</v>
      </c>
      <c r="N26" s="2">
        <f>'LA MINA'!L71</f>
        <v>1.6158227848101267E-2</v>
      </c>
      <c r="O26" s="2">
        <f>'LA MINA'!M71</f>
        <v>9.4746835443037976E-3</v>
      </c>
      <c r="P26" s="2">
        <f>'LA MINA'!N71</f>
        <v>8.7763713080168775E-3</v>
      </c>
    </row>
    <row r="27" spans="2:16" x14ac:dyDescent="0.25">
      <c r="B27" s="30">
        <v>2802703</v>
      </c>
      <c r="C27" s="2" t="s">
        <v>151</v>
      </c>
      <c r="D27" s="2">
        <f>'LAS FLORES'!B64</f>
        <v>1.646112600536193E-3</v>
      </c>
      <c r="E27" s="2">
        <f>'LAS FLORES'!C64</f>
        <v>1.3002680965147452E-3</v>
      </c>
      <c r="F27" s="2">
        <f>'LAS FLORES'!D64</f>
        <v>1.1957104557640751E-3</v>
      </c>
      <c r="G27" s="2">
        <f>'LAS FLORES'!E64</f>
        <v>1.973190348525469E-3</v>
      </c>
      <c r="H27" s="2">
        <f>'LAS FLORES'!F64</f>
        <v>6.954423592493297E-3</v>
      </c>
      <c r="I27" s="2">
        <f>'LAS FLORES'!G64</f>
        <v>5.5361930294906166E-3</v>
      </c>
      <c r="J27" s="2">
        <f>'LAS FLORES'!H64</f>
        <v>2.941018766756032E-3</v>
      </c>
      <c r="K27" s="2">
        <f>'LAS FLORES'!I64</f>
        <v>2.7399463806970512E-3</v>
      </c>
      <c r="L27" s="2">
        <f>'LAS FLORES'!J64</f>
        <v>4.3860589812332439E-3</v>
      </c>
      <c r="M27" s="2">
        <f>'LAS FLORES'!K64</f>
        <v>6.0214477211796248E-3</v>
      </c>
      <c r="N27" s="2">
        <f>'LAS FLORES'!L64</f>
        <v>9.0080428954423582E-3</v>
      </c>
      <c r="O27" s="2">
        <f>'LAS FLORES'!M64</f>
        <v>4.6273458445040211E-3</v>
      </c>
      <c r="P27" s="2">
        <f>'LAS FLORES'!N64</f>
        <v>4.0214477211796247E-3</v>
      </c>
    </row>
    <row r="28" spans="2:16" x14ac:dyDescent="0.25">
      <c r="B28" s="30">
        <v>2803703</v>
      </c>
      <c r="C28" s="2" t="s">
        <v>152</v>
      </c>
      <c r="D28" s="2">
        <f>'PTE SALGUERO'!B75</f>
        <v>1.4368673415023974E-3</v>
      </c>
      <c r="E28" s="2">
        <f>'PTE SALGUERO'!C75</f>
        <v>8.1832711774107621E-4</v>
      </c>
      <c r="F28" s="2">
        <f>'PTE SALGUERO'!D75</f>
        <v>6.3558870538092704E-4</v>
      </c>
      <c r="G28" s="2">
        <f>'PTE SALGUERO'!E75</f>
        <v>7.8769312733084705E-4</v>
      </c>
      <c r="H28" s="2">
        <f>'PTE SALGUERO'!F75</f>
        <v>3.6228023441662225E-3</v>
      </c>
      <c r="I28" s="2">
        <f>'PTE SALGUERO'!G75</f>
        <v>4.1369206180074582E-3</v>
      </c>
      <c r="J28" s="2">
        <f>'PTE SALGUERO'!H75</f>
        <v>2.4587107085775176E-3</v>
      </c>
      <c r="K28" s="2">
        <f>'PTE SALGUERO'!I75</f>
        <v>2.6638252530633991E-3</v>
      </c>
      <c r="L28" s="2">
        <f>'PTE SALGUERO'!J75</f>
        <v>5.0133191262653172E-3</v>
      </c>
      <c r="M28" s="2">
        <f>'PTE SALGUERO'!K75</f>
        <v>7.5919019712306869E-3</v>
      </c>
      <c r="N28" s="2">
        <f>'PTE SALGUERO'!L75</f>
        <v>7.6718167288225897E-3</v>
      </c>
      <c r="O28" s="2">
        <f>'PTE SALGUERO'!M75</f>
        <v>3.7959509856153434E-3</v>
      </c>
      <c r="P28" s="2">
        <f>'PTE SALGUERO'!N75</f>
        <v>3.3857218966435805E-3</v>
      </c>
    </row>
    <row r="29" spans="2:16" x14ac:dyDescent="0.25">
      <c r="B29" s="30">
        <v>2803706</v>
      </c>
      <c r="C29" s="2" t="s">
        <v>153</v>
      </c>
      <c r="D29" s="2">
        <f>CANTACLARO!B71</f>
        <v>3.2641509433962261E-3</v>
      </c>
      <c r="E29" s="2">
        <f>CANTACLARO!C71</f>
        <v>2.6132075471698114E-3</v>
      </c>
      <c r="F29" s="2">
        <f>CANTACLARO!D71</f>
        <v>2.1132075471698114E-3</v>
      </c>
      <c r="G29" s="2">
        <f>CANTACLARO!E71</f>
        <v>2.4716981132075471E-3</v>
      </c>
      <c r="H29" s="2">
        <f>CANTACLARO!F71</f>
        <v>4.5754716981132072E-3</v>
      </c>
      <c r="I29" s="2">
        <f>CANTACLARO!G71</f>
        <v>5.1320754716981136E-3</v>
      </c>
      <c r="J29" s="2">
        <f>CANTACLARO!H71</f>
        <v>4.1415094339622644E-3</v>
      </c>
      <c r="K29" s="2">
        <f>CANTACLARO!I71</f>
        <v>7.1886792452830186E-3</v>
      </c>
      <c r="L29" s="2">
        <f>CANTACLARO!J71</f>
        <v>7.0471698113207543E-3</v>
      </c>
      <c r="M29" s="2">
        <f>CANTACLARO!K71</f>
        <v>8.4905660377358489E-3</v>
      </c>
      <c r="N29" s="2">
        <f>CANTACLARO!L71</f>
        <v>1.1226415094339623E-2</v>
      </c>
      <c r="O29" s="2">
        <f>CANTACLARO!M71</f>
        <v>8.0377358490566035E-3</v>
      </c>
      <c r="P29" s="2">
        <f>CANTACLARO!N71</f>
        <v>5.5660377358490564E-3</v>
      </c>
    </row>
    <row r="30" spans="2:16" x14ac:dyDescent="0.25">
      <c r="B30" s="30">
        <v>2803709</v>
      </c>
      <c r="C30" s="2" t="s">
        <v>154</v>
      </c>
      <c r="D30" s="2">
        <f>'PTE CANOAS'!B59</f>
        <v>1.1577380952380951E-3</v>
      </c>
      <c r="E30" s="2">
        <f>'PTE CANOAS'!C59</f>
        <v>7.5962301587301586E-4</v>
      </c>
      <c r="F30" s="2">
        <f>'PTE CANOAS'!D59</f>
        <v>6.3224206349206348E-4</v>
      </c>
      <c r="G30" s="2">
        <f>'PTE CANOAS'!E59</f>
        <v>8.4722222222222219E-4</v>
      </c>
      <c r="H30" s="2">
        <f>'PTE CANOAS'!F59</f>
        <v>2.673611111111111E-3</v>
      </c>
      <c r="I30" s="2">
        <f>'PTE CANOAS'!G59</f>
        <v>4.2440476190476195E-3</v>
      </c>
      <c r="J30" s="2">
        <f>'PTE CANOAS'!H59</f>
        <v>2.3363095238095239E-3</v>
      </c>
      <c r="K30" s="2">
        <f>'PTE CANOAS'!I59</f>
        <v>2.4722222222222224E-3</v>
      </c>
      <c r="L30" s="2">
        <f>'PTE CANOAS'!J59</f>
        <v>4.5863095238095238E-3</v>
      </c>
      <c r="M30" s="2">
        <f>'PTE CANOAS'!K59</f>
        <v>7.2569444444444452E-3</v>
      </c>
      <c r="N30" s="2">
        <f>'PTE CANOAS'!L59</f>
        <v>7.7966269841269848E-3</v>
      </c>
      <c r="O30" s="2">
        <f>'PTE CANOAS'!M59</f>
        <v>3.3164682539682539E-3</v>
      </c>
      <c r="P30" s="2">
        <f>'PTE CANOAS'!N59</f>
        <v>3.173611111111111E-3</v>
      </c>
    </row>
    <row r="31" spans="2:16" x14ac:dyDescent="0.25">
      <c r="B31" s="30">
        <v>2903702</v>
      </c>
      <c r="C31" s="2" t="s">
        <v>155</v>
      </c>
      <c r="D31" s="2">
        <f>CALAMAR!B94</f>
        <v>1.9985394541598367E-2</v>
      </c>
      <c r="E31" s="2">
        <f>CALAMAR!C94</f>
        <v>1.4970594861675433E-2</v>
      </c>
      <c r="F31" s="2">
        <f>CALAMAR!D94</f>
        <v>1.4057753711573272E-2</v>
      </c>
      <c r="G31" s="2">
        <f>CALAMAR!E94</f>
        <v>1.5867898290073727E-2</v>
      </c>
      <c r="H31" s="2">
        <f>CALAMAR!F94</f>
        <v>2.2751109004886614E-2</v>
      </c>
      <c r="I31" s="2">
        <f>CALAMAR!G94</f>
        <v>2.9261414398806702E-2</v>
      </c>
      <c r="J31" s="2">
        <f>CALAMAR!H94</f>
        <v>2.8290306792315041E-2</v>
      </c>
      <c r="K31" s="2">
        <f>CALAMAR!I94</f>
        <v>2.6538428670204089E-2</v>
      </c>
      <c r="L31" s="2">
        <f>CALAMAR!J94</f>
        <v>2.7194897412192449E-2</v>
      </c>
      <c r="M31" s="2">
        <f>CALAMAR!K94</f>
        <v>3.0321863905095597E-2</v>
      </c>
      <c r="N31" s="2">
        <f>CALAMAR!L94</f>
        <v>3.5822217388264362E-2</v>
      </c>
      <c r="O31" s="2">
        <f>CALAMAR!M94</f>
        <v>3.3460483689276642E-2</v>
      </c>
      <c r="P31" s="2">
        <f>CALAMAR!N94</f>
        <v>2.4876203202324441E-2</v>
      </c>
    </row>
    <row r="32" spans="2:16" x14ac:dyDescent="0.25">
      <c r="B32" s="30">
        <v>2906706</v>
      </c>
      <c r="C32" s="2" t="s">
        <v>156</v>
      </c>
      <c r="D32" s="2">
        <f>'PTO RICO HDA'!B56</f>
        <v>1.3113897596656219E-2</v>
      </c>
      <c r="E32" s="2">
        <f>'PTO RICO HDA'!C56</f>
        <v>1.1400208986415883E-2</v>
      </c>
      <c r="F32" s="2">
        <f>'PTO RICO HDA'!D56</f>
        <v>1.0449320794148381E-2</v>
      </c>
      <c r="G32" s="2">
        <f>'PTO RICO HDA'!E56</f>
        <v>1.1473354231974922E-2</v>
      </c>
      <c r="H32" s="2">
        <f>'PTO RICO HDA'!F56</f>
        <v>1.8025078369905956E-2</v>
      </c>
      <c r="I32" s="2">
        <f>'PTO RICO HDA'!G56</f>
        <v>1.8735632183908047E-2</v>
      </c>
      <c r="J32" s="2">
        <f>'PTO RICO HDA'!H56</f>
        <v>1.6165099268547544E-2</v>
      </c>
      <c r="K32" s="2">
        <f>'PTO RICO HDA'!I56</f>
        <v>1.7063740856844305E-2</v>
      </c>
      <c r="L32" s="2">
        <f>'PTO RICO HDA'!J56</f>
        <v>2.1379310344827589E-2</v>
      </c>
      <c r="M32" s="2">
        <f>'PTO RICO HDA'!K56</f>
        <v>2.4367816091954025E-2</v>
      </c>
      <c r="N32" s="2">
        <f>'PTO RICO HDA'!L56</f>
        <v>2.5464994775339603E-2</v>
      </c>
      <c r="O32" s="2">
        <f>'PTO RICO HDA'!M56</f>
        <v>1.7513061650992687E-2</v>
      </c>
      <c r="P32" s="2">
        <f>'PTO RICO HDA'!N56</f>
        <v>1.709508881922675E-2</v>
      </c>
    </row>
    <row r="33" spans="2:16" x14ac:dyDescent="0.25">
      <c r="B33" s="30">
        <v>2906712</v>
      </c>
      <c r="C33" s="2" t="s">
        <v>157</v>
      </c>
      <c r="D33" s="2">
        <f>FUNDACION!B74</f>
        <v>1.0685483870967741E-2</v>
      </c>
      <c r="E33" s="2">
        <f>FUNDACION!C74</f>
        <v>9.0635080645161282E-3</v>
      </c>
      <c r="F33" s="2">
        <f>FUNDACION!D74</f>
        <v>8.503024193548387E-3</v>
      </c>
      <c r="G33" s="2">
        <f>FUNDACION!E74</f>
        <v>9.7358870967741932E-3</v>
      </c>
      <c r="H33" s="2">
        <f>FUNDACION!F74</f>
        <v>1.5493951612903225E-2</v>
      </c>
      <c r="I33" s="2">
        <f>FUNDACION!G74</f>
        <v>1.6552419354838713E-2</v>
      </c>
      <c r="J33" s="2">
        <f>FUNDACION!H74</f>
        <v>1.4304435483870967E-2</v>
      </c>
      <c r="K33" s="2">
        <f>FUNDACION!I74</f>
        <v>1.5211693548387096E-2</v>
      </c>
      <c r="L33" s="2">
        <f>FUNDACION!J74</f>
        <v>1.970766129032258E-2</v>
      </c>
      <c r="M33" s="2">
        <f>FUNDACION!K74</f>
        <v>2.3235887096774193E-2</v>
      </c>
      <c r="N33" s="2">
        <f>FUNDACION!L74</f>
        <v>2.286290322580645E-2</v>
      </c>
      <c r="O33" s="2">
        <f>FUNDACION!M74</f>
        <v>1.6673387096774194E-2</v>
      </c>
      <c r="P33" s="2">
        <f>FUNDACION!N74</f>
        <v>1.5171370967741937E-2</v>
      </c>
    </row>
    <row r="34" spans="2:16" ht="15.75" thickBot="1" x14ac:dyDescent="0.3">
      <c r="B34" s="31">
        <v>2906715</v>
      </c>
      <c r="C34" s="1" t="s">
        <v>158</v>
      </c>
      <c r="D34" s="1">
        <f>'GANADERIA CARIBE'!B67</f>
        <v>9.6921985815602834E-3</v>
      </c>
      <c r="E34" s="1">
        <f>'GANADERIA CARIBE'!C67</f>
        <v>7.9148936170212771E-3</v>
      </c>
      <c r="F34" s="1">
        <f>'GANADERIA CARIBE'!D67</f>
        <v>6.9588652482269501E-3</v>
      </c>
      <c r="G34" s="1">
        <f>'GANADERIA CARIBE'!E67</f>
        <v>7.7645390070921992E-3</v>
      </c>
      <c r="H34" s="1">
        <f>'GANADERIA CARIBE'!F67</f>
        <v>1.3682269503546101E-2</v>
      </c>
      <c r="I34" s="1">
        <f>'GANADERIA CARIBE'!G67</f>
        <v>1.5829787234042554E-2</v>
      </c>
      <c r="J34" s="1">
        <f>'GANADERIA CARIBE'!H67</f>
        <v>1.311063829787234E-2</v>
      </c>
      <c r="K34" s="1">
        <f>'GANADERIA CARIBE'!I67</f>
        <v>1.4737588652482271E-2</v>
      </c>
      <c r="L34" s="1">
        <f>'GANADERIA CARIBE'!J67</f>
        <v>1.9333333333333334E-2</v>
      </c>
      <c r="M34" s="1">
        <f>'GANADERIA CARIBE'!K67</f>
        <v>2.3716312056737587E-2</v>
      </c>
      <c r="N34" s="1">
        <f>'GANADERIA CARIBE'!L67</f>
        <v>2.2794326241134751E-2</v>
      </c>
      <c r="O34" s="1">
        <f>'GANADERIA CARIBE'!M67</f>
        <v>1.364822695035461E-2</v>
      </c>
      <c r="P34" s="1">
        <f>'GANADERIA CARIBE'!N67</f>
        <v>1.4099290780141844E-2</v>
      </c>
    </row>
  </sheetData>
  <sheetProtection algorithmName="SHA-512" hashValue="BNrIVMzD6D+4W+jC9H+ruWytVr4HD/TVOdWvuFbXkA/NHV03JiELx3QnBq7vhRSKkEz8PUSwiRFY4iuQlsm2kQ==" saltValue="wj8DdV/dfIJ15N5LznJrGQ==" spinCount="100000" sheet="1" objects="1" scenarios="1"/>
  <mergeCells count="1">
    <mergeCell ref="B21:P21"/>
  </mergeCells>
  <pageMargins left="0.7" right="0.7" top="0.75" bottom="0.75" header="0.3" footer="0.3"/>
  <pageSetup orientation="portrait" horizontalDpi="30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95"/>
  <sheetViews>
    <sheetView topLeftCell="A94" workbookViewId="0">
      <selection activeCell="B108" sqref="B108"/>
    </sheetView>
  </sheetViews>
  <sheetFormatPr baseColWidth="10" defaultRowHeight="15" x14ac:dyDescent="0.25"/>
  <cols>
    <col min="1" max="1" width="14.42578125" style="3" bestFit="1" customWidth="1"/>
    <col min="2" max="2" width="22.85546875" style="3" bestFit="1" customWidth="1"/>
    <col min="3" max="14" width="12" style="3" bestFit="1" customWidth="1"/>
    <col min="15" max="16384" width="11.425781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290370</v>
      </c>
      <c r="M5" s="3" t="s">
        <v>88</v>
      </c>
      <c r="N5" s="3" t="s">
        <v>34</v>
      </c>
    </row>
    <row r="7" spans="1:14" x14ac:dyDescent="0.25">
      <c r="A7" s="3" t="s">
        <v>28</v>
      </c>
      <c r="B7" s="3">
        <v>1015</v>
      </c>
      <c r="D7" s="3" t="s">
        <v>29</v>
      </c>
      <c r="E7" s="3" t="s">
        <v>30</v>
      </c>
      <c r="F7" s="3" t="s">
        <v>31</v>
      </c>
      <c r="H7" s="3" t="s">
        <v>32</v>
      </c>
      <c r="I7" s="3" t="s">
        <v>78</v>
      </c>
      <c r="J7" s="3" t="s">
        <v>79</v>
      </c>
      <c r="L7" s="3" t="s">
        <v>35</v>
      </c>
      <c r="M7" s="3" t="s">
        <v>36</v>
      </c>
      <c r="N7" s="3" t="s">
        <v>89</v>
      </c>
    </row>
    <row r="8" spans="1:14" x14ac:dyDescent="0.25">
      <c r="A8" s="3" t="s">
        <v>5</v>
      </c>
      <c r="B8" s="3">
        <v>7454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90</v>
      </c>
      <c r="J8" s="3" t="s">
        <v>91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8</v>
      </c>
      <c r="C9" s="3" t="s">
        <v>46</v>
      </c>
      <c r="D9" s="3" t="s">
        <v>47</v>
      </c>
      <c r="E9" s="3" t="s">
        <v>48</v>
      </c>
      <c r="F9" s="3" t="s">
        <v>84</v>
      </c>
      <c r="G9" s="3" t="s">
        <v>85</v>
      </c>
      <c r="H9" s="3" t="s">
        <v>51</v>
      </c>
      <c r="I9" s="3" t="s">
        <v>92</v>
      </c>
      <c r="J9" s="3" t="s">
        <v>93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1940</v>
      </c>
      <c r="I15" s="3">
        <v>3109</v>
      </c>
      <c r="J15" s="3">
        <v>3604</v>
      </c>
      <c r="K15" s="3">
        <v>5125</v>
      </c>
      <c r="L15" s="3">
        <v>8130</v>
      </c>
      <c r="M15" s="3">
        <v>6874</v>
      </c>
      <c r="N15" s="3">
        <v>3109</v>
      </c>
    </row>
    <row r="16" spans="1:14" x14ac:dyDescent="0.25">
      <c r="A16" s="3">
        <v>1941</v>
      </c>
      <c r="B16" s="3">
        <v>3539</v>
      </c>
      <c r="C16" s="3">
        <v>3500</v>
      </c>
      <c r="D16" s="3">
        <v>2768</v>
      </c>
      <c r="E16" s="3">
        <v>2757</v>
      </c>
      <c r="F16" s="3">
        <v>4630</v>
      </c>
      <c r="G16" s="3">
        <v>4763</v>
      </c>
      <c r="H16" s="3">
        <v>4714</v>
      </c>
      <c r="I16" s="3">
        <v>4678</v>
      </c>
      <c r="J16" s="3">
        <v>4775</v>
      </c>
      <c r="K16" s="3">
        <v>5175</v>
      </c>
      <c r="L16" s="3">
        <v>5263</v>
      </c>
      <c r="M16" s="3">
        <v>4150</v>
      </c>
      <c r="N16" s="3">
        <v>2757</v>
      </c>
    </row>
    <row r="17" spans="1:14" x14ac:dyDescent="0.25">
      <c r="A17" s="3">
        <v>1942</v>
      </c>
      <c r="B17" s="3">
        <v>2789</v>
      </c>
      <c r="C17" s="3">
        <v>2768</v>
      </c>
      <c r="D17" s="3">
        <v>2663</v>
      </c>
      <c r="E17" s="3">
        <v>4007</v>
      </c>
      <c r="F17" s="3">
        <v>6748</v>
      </c>
      <c r="G17" s="3">
        <v>9708</v>
      </c>
      <c r="H17" s="3">
        <v>5969</v>
      </c>
      <c r="I17" s="3">
        <v>6794</v>
      </c>
      <c r="J17" s="3">
        <v>7106</v>
      </c>
      <c r="K17" s="3">
        <v>7906</v>
      </c>
      <c r="L17" s="3">
        <v>8586</v>
      </c>
      <c r="M17" s="3">
        <v>10854</v>
      </c>
      <c r="N17" s="3">
        <v>2663</v>
      </c>
    </row>
    <row r="18" spans="1:14" x14ac:dyDescent="0.25">
      <c r="A18" s="3">
        <v>1943</v>
      </c>
      <c r="B18" s="3">
        <v>7954</v>
      </c>
      <c r="C18" s="3">
        <v>5780</v>
      </c>
      <c r="D18" s="3">
        <v>4270</v>
      </c>
      <c r="E18" s="3">
        <v>5645</v>
      </c>
      <c r="F18" s="3">
        <v>7336</v>
      </c>
      <c r="G18" s="3">
        <v>8858</v>
      </c>
      <c r="H18" s="3">
        <v>5645</v>
      </c>
      <c r="I18" s="3">
        <v>5753</v>
      </c>
      <c r="J18" s="3">
        <v>5263</v>
      </c>
      <c r="K18" s="3">
        <v>5564</v>
      </c>
      <c r="L18" s="3">
        <v>8841</v>
      </c>
      <c r="M18" s="3">
        <v>7534</v>
      </c>
      <c r="N18" s="3">
        <v>4270</v>
      </c>
    </row>
    <row r="19" spans="1:14" x14ac:dyDescent="0.25">
      <c r="A19" s="3">
        <v>1944</v>
      </c>
      <c r="B19" s="3">
        <v>4150</v>
      </c>
      <c r="E19" s="3">
        <v>4210</v>
      </c>
      <c r="F19" s="3">
        <v>5591</v>
      </c>
      <c r="G19" s="3">
        <v>8130</v>
      </c>
      <c r="H19" s="3">
        <v>8450</v>
      </c>
      <c r="I19" s="3">
        <v>6891</v>
      </c>
      <c r="J19" s="3">
        <v>7188</v>
      </c>
      <c r="K19" s="3">
        <v>8637</v>
      </c>
      <c r="L19" s="3">
        <v>10182</v>
      </c>
      <c r="M19" s="3">
        <v>9164</v>
      </c>
      <c r="N19" s="3">
        <v>4150</v>
      </c>
    </row>
    <row r="20" spans="1:14" x14ac:dyDescent="0.25">
      <c r="A20" s="3">
        <v>1945</v>
      </c>
      <c r="B20" s="3">
        <v>4085</v>
      </c>
      <c r="F20" s="3">
        <v>4177</v>
      </c>
      <c r="G20" s="3">
        <v>8290</v>
      </c>
      <c r="H20" s="3">
        <v>6391</v>
      </c>
      <c r="I20" s="3">
        <v>6453</v>
      </c>
      <c r="J20" s="3">
        <v>7155</v>
      </c>
      <c r="K20" s="3">
        <v>7138</v>
      </c>
      <c r="L20" s="3">
        <v>9096</v>
      </c>
      <c r="M20" s="3">
        <v>8354</v>
      </c>
      <c r="N20" s="3">
        <v>4085</v>
      </c>
    </row>
    <row r="21" spans="1:14" x14ac:dyDescent="0.25">
      <c r="A21" s="3">
        <v>1946</v>
      </c>
      <c r="B21" s="3">
        <v>4368</v>
      </c>
      <c r="C21" s="3">
        <v>3344</v>
      </c>
      <c r="D21" s="3">
        <v>3355</v>
      </c>
      <c r="E21" s="3">
        <v>3488</v>
      </c>
      <c r="F21" s="3">
        <v>5554</v>
      </c>
      <c r="G21" s="3">
        <v>5722</v>
      </c>
      <c r="H21" s="3">
        <v>3818</v>
      </c>
      <c r="I21" s="3">
        <v>4599</v>
      </c>
      <c r="J21" s="3">
        <v>4269</v>
      </c>
      <c r="K21" s="3">
        <v>4720</v>
      </c>
      <c r="L21" s="3">
        <v>6406</v>
      </c>
      <c r="M21" s="3">
        <v>6783</v>
      </c>
      <c r="N21" s="3">
        <v>3344</v>
      </c>
    </row>
    <row r="22" spans="1:14" x14ac:dyDescent="0.25">
      <c r="A22" s="3">
        <v>1947</v>
      </c>
      <c r="B22" s="3">
        <v>3656</v>
      </c>
      <c r="C22" s="3">
        <v>2820</v>
      </c>
      <c r="D22" s="3">
        <v>2188</v>
      </c>
      <c r="E22" s="3">
        <v>2948</v>
      </c>
      <c r="F22" s="3">
        <v>3877</v>
      </c>
      <c r="G22" s="3">
        <v>6329</v>
      </c>
      <c r="H22" s="3">
        <v>7204</v>
      </c>
      <c r="I22" s="3">
        <v>6874</v>
      </c>
      <c r="J22" s="3">
        <v>6874</v>
      </c>
      <c r="K22" s="3">
        <v>7970</v>
      </c>
      <c r="L22" s="3">
        <v>9810</v>
      </c>
      <c r="M22" s="3">
        <v>4900</v>
      </c>
      <c r="N22" s="3">
        <v>2188</v>
      </c>
    </row>
    <row r="23" spans="1:14" x14ac:dyDescent="0.25">
      <c r="A23" s="3">
        <v>1948</v>
      </c>
      <c r="B23" s="3">
        <v>2658</v>
      </c>
      <c r="C23" s="3">
        <v>1955</v>
      </c>
      <c r="E23" s="3">
        <v>2053</v>
      </c>
      <c r="F23" s="3">
        <v>5000</v>
      </c>
      <c r="G23" s="3">
        <v>6220</v>
      </c>
      <c r="H23" s="3">
        <v>5063</v>
      </c>
      <c r="I23" s="3">
        <v>4510</v>
      </c>
      <c r="J23" s="3">
        <v>3825</v>
      </c>
      <c r="K23" s="3">
        <v>4975</v>
      </c>
      <c r="L23" s="3">
        <v>8370</v>
      </c>
      <c r="M23" s="3">
        <v>6391</v>
      </c>
      <c r="N23" s="3">
        <v>1955</v>
      </c>
    </row>
    <row r="24" spans="1:14" x14ac:dyDescent="0.25">
      <c r="A24" s="3">
        <v>1949</v>
      </c>
      <c r="B24" s="3">
        <v>3017</v>
      </c>
      <c r="C24" s="3">
        <v>2421</v>
      </c>
      <c r="D24" s="3">
        <v>2698</v>
      </c>
      <c r="E24" s="3">
        <v>3109</v>
      </c>
      <c r="F24" s="3">
        <v>3968</v>
      </c>
      <c r="G24" s="3">
        <v>5848</v>
      </c>
      <c r="H24" s="3">
        <v>7089</v>
      </c>
      <c r="I24" s="3">
        <v>6577</v>
      </c>
      <c r="J24" s="3">
        <v>7485</v>
      </c>
      <c r="K24" s="3">
        <v>8002</v>
      </c>
      <c r="L24" s="3">
        <v>9946</v>
      </c>
      <c r="M24" s="3">
        <v>9708</v>
      </c>
      <c r="N24" s="3">
        <v>2421</v>
      </c>
    </row>
    <row r="25" spans="1:14" x14ac:dyDescent="0.25">
      <c r="A25" s="3">
        <v>1950</v>
      </c>
      <c r="B25" s="3">
        <v>4690</v>
      </c>
      <c r="C25" s="3">
        <v>4875</v>
      </c>
      <c r="D25" s="3">
        <v>6360</v>
      </c>
      <c r="E25" s="3">
        <v>5766</v>
      </c>
      <c r="F25" s="3">
        <v>6081</v>
      </c>
      <c r="G25" s="3">
        <v>8756</v>
      </c>
      <c r="H25" s="3">
        <v>11100</v>
      </c>
      <c r="I25" s="3">
        <v>10758</v>
      </c>
      <c r="J25" s="3">
        <v>9810</v>
      </c>
      <c r="K25" s="3">
        <v>9572</v>
      </c>
      <c r="L25" s="3">
        <v>10099</v>
      </c>
      <c r="M25" s="3">
        <v>11385</v>
      </c>
      <c r="N25" s="3">
        <v>4690</v>
      </c>
    </row>
    <row r="26" spans="1:14" x14ac:dyDescent="0.25">
      <c r="A26" s="3">
        <v>1951</v>
      </c>
      <c r="B26" s="3">
        <v>7160</v>
      </c>
      <c r="C26" s="3">
        <v>6575</v>
      </c>
      <c r="D26" s="3">
        <v>4610</v>
      </c>
      <c r="E26" s="3">
        <v>4225</v>
      </c>
      <c r="F26" s="3">
        <v>5458</v>
      </c>
      <c r="G26" s="3">
        <v>6770</v>
      </c>
      <c r="H26" s="3">
        <v>6705</v>
      </c>
      <c r="I26" s="3">
        <v>6445</v>
      </c>
      <c r="J26" s="3">
        <v>7082</v>
      </c>
      <c r="K26" s="3">
        <v>7225</v>
      </c>
      <c r="L26" s="3">
        <v>7748</v>
      </c>
      <c r="M26" s="3">
        <v>8366</v>
      </c>
      <c r="N26" s="3">
        <v>4225</v>
      </c>
    </row>
    <row r="27" spans="1:14" x14ac:dyDescent="0.25">
      <c r="A27" s="3">
        <v>1952</v>
      </c>
      <c r="B27" s="3">
        <v>4247</v>
      </c>
      <c r="C27" s="3">
        <v>2750</v>
      </c>
      <c r="D27" s="3">
        <v>2670</v>
      </c>
      <c r="E27" s="3">
        <v>2700</v>
      </c>
      <c r="F27" s="3">
        <v>5242</v>
      </c>
      <c r="G27" s="3">
        <v>6770</v>
      </c>
      <c r="H27" s="3">
        <v>6770</v>
      </c>
      <c r="I27" s="3">
        <v>6705</v>
      </c>
      <c r="J27" s="3">
        <v>5962</v>
      </c>
      <c r="K27" s="3">
        <v>6783</v>
      </c>
      <c r="L27" s="3">
        <v>7360</v>
      </c>
      <c r="M27" s="3">
        <v>8170</v>
      </c>
      <c r="N27" s="3">
        <v>2670</v>
      </c>
    </row>
    <row r="28" spans="1:14" x14ac:dyDescent="0.25">
      <c r="A28" s="3">
        <v>1953</v>
      </c>
      <c r="B28" s="3">
        <v>5098</v>
      </c>
      <c r="C28" s="3">
        <v>3180</v>
      </c>
      <c r="D28" s="3">
        <v>2750</v>
      </c>
      <c r="E28" s="3">
        <v>4170</v>
      </c>
      <c r="F28" s="3">
        <v>4665</v>
      </c>
      <c r="G28" s="3">
        <v>7134</v>
      </c>
      <c r="H28" s="3">
        <v>6010</v>
      </c>
      <c r="I28" s="3">
        <v>4555</v>
      </c>
      <c r="J28" s="3">
        <v>4610</v>
      </c>
      <c r="K28" s="3">
        <v>5866</v>
      </c>
      <c r="L28" s="3">
        <v>7872</v>
      </c>
      <c r="M28" s="3">
        <v>3943</v>
      </c>
      <c r="N28" s="3">
        <v>2750</v>
      </c>
    </row>
    <row r="29" spans="1:14" x14ac:dyDescent="0.25">
      <c r="A29" s="3">
        <v>1954</v>
      </c>
      <c r="B29" s="3">
        <v>4510</v>
      </c>
      <c r="C29" s="3">
        <v>3155</v>
      </c>
      <c r="D29" s="3">
        <v>3213</v>
      </c>
      <c r="E29" s="3">
        <v>2983</v>
      </c>
      <c r="F29" s="3">
        <v>5645</v>
      </c>
      <c r="G29" s="3">
        <v>7518</v>
      </c>
      <c r="H29" s="3">
        <v>8807</v>
      </c>
      <c r="I29" s="3">
        <v>10031</v>
      </c>
      <c r="J29" s="3">
        <v>8688</v>
      </c>
      <c r="K29" s="3">
        <v>8586</v>
      </c>
      <c r="L29" s="3">
        <v>10470</v>
      </c>
      <c r="M29" s="3">
        <v>11130</v>
      </c>
      <c r="N29" s="3">
        <v>2983</v>
      </c>
    </row>
    <row r="30" spans="1:14" x14ac:dyDescent="0.25">
      <c r="A30" s="3">
        <v>1955</v>
      </c>
      <c r="B30" s="3">
        <v>6794</v>
      </c>
      <c r="C30" s="3">
        <v>4020</v>
      </c>
      <c r="D30" s="3">
        <v>4270</v>
      </c>
      <c r="E30" s="3">
        <v>5250</v>
      </c>
      <c r="F30" s="3">
        <v>7568</v>
      </c>
      <c r="G30" s="3">
        <v>8960</v>
      </c>
      <c r="H30" s="3">
        <v>9674</v>
      </c>
      <c r="I30" s="3">
        <v>9980</v>
      </c>
      <c r="J30" s="3">
        <v>9929</v>
      </c>
      <c r="K30" s="3">
        <v>10374</v>
      </c>
      <c r="N30" s="3">
        <v>4020</v>
      </c>
    </row>
    <row r="31" spans="1:14" x14ac:dyDescent="0.25">
      <c r="A31" s="3">
        <v>1956</v>
      </c>
      <c r="B31" s="3">
        <v>9538</v>
      </c>
      <c r="C31" s="3">
        <v>7056</v>
      </c>
      <c r="D31" s="3">
        <v>6530</v>
      </c>
      <c r="E31" s="3">
        <v>5780</v>
      </c>
      <c r="F31" s="3">
        <v>6220</v>
      </c>
      <c r="G31" s="3">
        <v>8620</v>
      </c>
      <c r="H31" s="3">
        <v>9164</v>
      </c>
      <c r="I31" s="3">
        <v>7938</v>
      </c>
      <c r="J31" s="3">
        <v>8290</v>
      </c>
      <c r="K31" s="3">
        <v>8892</v>
      </c>
      <c r="N31" s="3">
        <v>5780</v>
      </c>
    </row>
    <row r="32" spans="1:14" x14ac:dyDescent="0.25">
      <c r="A32" s="3">
        <v>1957</v>
      </c>
      <c r="B32" s="3">
        <v>5578</v>
      </c>
      <c r="C32" s="3">
        <v>3466</v>
      </c>
      <c r="D32" s="3">
        <v>3397</v>
      </c>
      <c r="E32" s="3">
        <v>3282</v>
      </c>
      <c r="F32" s="3">
        <v>4838</v>
      </c>
      <c r="G32" s="3">
        <v>7188</v>
      </c>
      <c r="H32" s="3">
        <v>5848</v>
      </c>
      <c r="I32" s="3">
        <v>4690</v>
      </c>
      <c r="J32" s="3">
        <v>4738</v>
      </c>
      <c r="K32" s="3">
        <v>5063</v>
      </c>
      <c r="L32" s="3">
        <v>6592</v>
      </c>
      <c r="M32" s="3">
        <v>4726</v>
      </c>
      <c r="N32" s="3">
        <v>3282</v>
      </c>
    </row>
    <row r="33" spans="1:14" x14ac:dyDescent="0.25">
      <c r="A33" s="3">
        <v>1958</v>
      </c>
      <c r="B33" s="3">
        <v>2852</v>
      </c>
      <c r="C33" s="3">
        <v>2294</v>
      </c>
      <c r="D33" s="3">
        <v>2262</v>
      </c>
      <c r="E33" s="3">
        <v>2768</v>
      </c>
      <c r="F33" s="3">
        <v>4046</v>
      </c>
      <c r="G33" s="3">
        <v>6081</v>
      </c>
      <c r="H33" s="3">
        <v>4174</v>
      </c>
      <c r="I33" s="3">
        <v>4863</v>
      </c>
      <c r="J33" s="3">
        <v>4378</v>
      </c>
      <c r="K33" s="3">
        <v>4825</v>
      </c>
      <c r="L33" s="3">
        <v>6748</v>
      </c>
      <c r="M33" s="3">
        <v>4702</v>
      </c>
      <c r="N33" s="3">
        <v>2262</v>
      </c>
    </row>
    <row r="34" spans="1:14" x14ac:dyDescent="0.25">
      <c r="A34" s="3">
        <v>1959</v>
      </c>
      <c r="B34" s="3">
        <v>2421</v>
      </c>
      <c r="C34" s="3">
        <v>1705</v>
      </c>
      <c r="D34" s="3">
        <v>2177</v>
      </c>
      <c r="E34" s="3">
        <v>2347</v>
      </c>
      <c r="F34" s="3">
        <v>4558</v>
      </c>
      <c r="G34" s="3">
        <v>5645</v>
      </c>
      <c r="H34" s="3">
        <v>6267</v>
      </c>
      <c r="I34" s="3">
        <v>5712</v>
      </c>
      <c r="J34" s="3">
        <v>5686</v>
      </c>
      <c r="K34" s="3">
        <v>6484</v>
      </c>
      <c r="L34" s="3">
        <v>8739</v>
      </c>
      <c r="M34" s="3">
        <v>7762</v>
      </c>
      <c r="N34" s="3">
        <v>1705</v>
      </c>
    </row>
    <row r="35" spans="1:14" x14ac:dyDescent="0.25">
      <c r="A35" s="3">
        <v>1960</v>
      </c>
      <c r="B35" s="3">
        <v>5075</v>
      </c>
      <c r="C35" s="3">
        <v>4438</v>
      </c>
      <c r="D35" s="3">
        <v>3293</v>
      </c>
      <c r="E35" s="3">
        <v>3591</v>
      </c>
      <c r="F35" s="3">
        <v>5578</v>
      </c>
      <c r="G35" s="3">
        <v>7452</v>
      </c>
      <c r="H35" s="3">
        <v>7518</v>
      </c>
      <c r="I35" s="3">
        <v>6530</v>
      </c>
      <c r="J35" s="3">
        <v>7138</v>
      </c>
      <c r="K35" s="3">
        <v>7006</v>
      </c>
      <c r="L35" s="3">
        <v>8654</v>
      </c>
      <c r="M35" s="3">
        <v>9997</v>
      </c>
      <c r="N35" s="3">
        <v>3293</v>
      </c>
    </row>
    <row r="36" spans="1:14" x14ac:dyDescent="0.25">
      <c r="A36" s="3">
        <v>1961</v>
      </c>
      <c r="B36" s="3">
        <v>5050</v>
      </c>
      <c r="C36" s="3">
        <v>2937</v>
      </c>
      <c r="D36" s="3">
        <v>2747</v>
      </c>
      <c r="E36" s="3">
        <v>3753</v>
      </c>
      <c r="F36" s="3">
        <v>5213</v>
      </c>
      <c r="G36" s="3">
        <v>4963</v>
      </c>
      <c r="H36" s="3">
        <v>5524</v>
      </c>
      <c r="I36" s="3">
        <v>5510</v>
      </c>
      <c r="J36" s="3">
        <v>5834</v>
      </c>
      <c r="K36" s="3">
        <v>6484</v>
      </c>
      <c r="L36" s="3">
        <v>8807</v>
      </c>
      <c r="M36" s="3">
        <v>10166</v>
      </c>
      <c r="N36" s="3">
        <v>2747</v>
      </c>
    </row>
    <row r="37" spans="1:14" x14ac:dyDescent="0.25">
      <c r="A37" s="3">
        <v>1962</v>
      </c>
      <c r="B37" s="3">
        <v>4863</v>
      </c>
      <c r="C37" s="3">
        <v>3513</v>
      </c>
      <c r="D37" s="3">
        <v>2820</v>
      </c>
      <c r="E37" s="3">
        <v>4124</v>
      </c>
      <c r="F37" s="3">
        <v>5902</v>
      </c>
      <c r="G37" s="3">
        <v>8552</v>
      </c>
      <c r="H37" s="3">
        <v>9912</v>
      </c>
      <c r="I37" s="3">
        <v>9606</v>
      </c>
      <c r="J37" s="3">
        <v>8773</v>
      </c>
      <c r="K37" s="3">
        <v>8705</v>
      </c>
      <c r="L37" s="3">
        <v>9708</v>
      </c>
      <c r="M37" s="3">
        <v>8018</v>
      </c>
      <c r="N37" s="3">
        <v>2820</v>
      </c>
    </row>
    <row r="38" spans="1:14" x14ac:dyDescent="0.25">
      <c r="A38" s="3">
        <v>1963</v>
      </c>
      <c r="B38" s="3">
        <v>4111</v>
      </c>
      <c r="C38" s="3">
        <v>3955</v>
      </c>
      <c r="D38" s="3">
        <v>3864</v>
      </c>
      <c r="E38" s="3">
        <v>4863</v>
      </c>
      <c r="F38" s="3">
        <v>7402</v>
      </c>
      <c r="G38" s="3">
        <v>9147</v>
      </c>
      <c r="H38" s="3">
        <v>8773</v>
      </c>
      <c r="I38" s="3">
        <v>7698</v>
      </c>
      <c r="J38" s="3">
        <v>7056</v>
      </c>
      <c r="K38" s="3">
        <v>7551</v>
      </c>
      <c r="L38" s="3">
        <v>7986</v>
      </c>
      <c r="M38" s="3">
        <v>7402</v>
      </c>
      <c r="N38" s="3">
        <v>3864</v>
      </c>
    </row>
    <row r="39" spans="1:14" x14ac:dyDescent="0.25">
      <c r="A39" s="3">
        <v>1964</v>
      </c>
      <c r="B39" s="3">
        <v>3316</v>
      </c>
      <c r="C39" s="3">
        <v>2463</v>
      </c>
      <c r="D39" s="3">
        <v>2262</v>
      </c>
      <c r="E39" s="3">
        <v>2516</v>
      </c>
      <c r="F39" s="3">
        <v>5238</v>
      </c>
      <c r="G39" s="3">
        <v>5888</v>
      </c>
      <c r="H39" s="3">
        <v>8705</v>
      </c>
      <c r="I39" s="3">
        <v>9827</v>
      </c>
      <c r="J39" s="3">
        <v>9980</v>
      </c>
      <c r="K39" s="3">
        <v>9776</v>
      </c>
      <c r="L39" s="3">
        <v>10406</v>
      </c>
      <c r="M39" s="3">
        <v>7172</v>
      </c>
      <c r="N39" s="3">
        <v>2262</v>
      </c>
    </row>
    <row r="40" spans="1:14" x14ac:dyDescent="0.25">
      <c r="A40" s="3">
        <v>1965</v>
      </c>
      <c r="B40" s="3">
        <v>4174</v>
      </c>
      <c r="C40" s="3">
        <v>2841</v>
      </c>
      <c r="D40" s="3">
        <v>2589</v>
      </c>
      <c r="E40" s="3">
        <v>2368</v>
      </c>
      <c r="F40" s="3">
        <v>5028</v>
      </c>
      <c r="G40" s="3">
        <v>5645</v>
      </c>
      <c r="H40" s="3">
        <v>4210</v>
      </c>
      <c r="I40" s="3">
        <v>4462</v>
      </c>
      <c r="J40" s="3">
        <v>5138</v>
      </c>
      <c r="K40" s="3">
        <v>6639</v>
      </c>
      <c r="L40" s="3">
        <v>5290</v>
      </c>
      <c r="M40" s="3">
        <v>9344</v>
      </c>
      <c r="N40" s="3">
        <v>2368</v>
      </c>
    </row>
    <row r="41" spans="1:14" x14ac:dyDescent="0.25">
      <c r="A41" s="3">
        <v>1966</v>
      </c>
      <c r="B41" s="3">
        <v>5591</v>
      </c>
      <c r="C41" s="3">
        <v>3063</v>
      </c>
      <c r="D41" s="3">
        <v>2684</v>
      </c>
      <c r="E41" s="3">
        <v>2971</v>
      </c>
      <c r="F41" s="3">
        <v>4702</v>
      </c>
      <c r="G41" s="3">
        <v>6639</v>
      </c>
      <c r="H41" s="3">
        <v>8258</v>
      </c>
      <c r="I41" s="3">
        <v>8130</v>
      </c>
      <c r="J41" s="3">
        <v>7954</v>
      </c>
      <c r="K41" s="3">
        <v>7858</v>
      </c>
      <c r="L41" s="3">
        <v>9198</v>
      </c>
      <c r="M41" s="3">
        <v>10182</v>
      </c>
      <c r="N41" s="3">
        <v>2684</v>
      </c>
    </row>
    <row r="42" spans="1:14" x14ac:dyDescent="0.25">
      <c r="A42" s="3">
        <v>1967</v>
      </c>
      <c r="B42" s="3">
        <v>7452</v>
      </c>
      <c r="C42" s="3">
        <v>5075</v>
      </c>
      <c r="D42" s="3">
        <v>3929</v>
      </c>
      <c r="E42" s="3">
        <v>3968</v>
      </c>
      <c r="F42" s="3">
        <v>5672</v>
      </c>
      <c r="G42" s="3">
        <v>7287</v>
      </c>
      <c r="H42" s="3">
        <v>8274</v>
      </c>
      <c r="I42" s="3">
        <v>6639</v>
      </c>
      <c r="J42" s="3">
        <v>6608</v>
      </c>
      <c r="K42" s="3">
        <v>6608</v>
      </c>
      <c r="L42" s="3">
        <v>7954</v>
      </c>
      <c r="M42" s="3">
        <v>6763</v>
      </c>
      <c r="N42" s="3">
        <v>3929</v>
      </c>
    </row>
    <row r="43" spans="1:14" x14ac:dyDescent="0.25">
      <c r="A43" s="3">
        <v>1968</v>
      </c>
      <c r="B43" s="3">
        <v>3539</v>
      </c>
      <c r="C43" s="3">
        <v>3121</v>
      </c>
      <c r="D43" s="3">
        <v>2994</v>
      </c>
      <c r="E43" s="3">
        <v>3500</v>
      </c>
      <c r="F43" s="3">
        <v>5888</v>
      </c>
      <c r="G43" s="3">
        <v>6825</v>
      </c>
      <c r="H43" s="3">
        <v>8418</v>
      </c>
      <c r="I43" s="3">
        <v>7617</v>
      </c>
      <c r="J43" s="3">
        <v>7810</v>
      </c>
      <c r="K43" s="3">
        <v>8892</v>
      </c>
      <c r="L43" s="3">
        <v>9946</v>
      </c>
      <c r="M43" s="3">
        <v>8875</v>
      </c>
      <c r="N43" s="3">
        <v>2994</v>
      </c>
    </row>
    <row r="44" spans="1:14" x14ac:dyDescent="0.25">
      <c r="A44" s="3">
        <v>1969</v>
      </c>
      <c r="B44" s="3">
        <v>5250</v>
      </c>
      <c r="C44" s="3">
        <v>3477</v>
      </c>
      <c r="D44" s="3">
        <v>3029</v>
      </c>
      <c r="E44" s="3">
        <v>3305</v>
      </c>
      <c r="F44" s="3">
        <v>7122</v>
      </c>
      <c r="G44" s="3">
        <v>8130</v>
      </c>
      <c r="H44" s="3">
        <v>5915</v>
      </c>
      <c r="I44" s="3">
        <v>5618</v>
      </c>
      <c r="J44" s="3">
        <v>6748</v>
      </c>
      <c r="K44" s="3">
        <v>7938</v>
      </c>
      <c r="L44" s="3">
        <v>10294</v>
      </c>
      <c r="M44" s="3">
        <v>11055</v>
      </c>
      <c r="N44" s="3">
        <v>3029</v>
      </c>
    </row>
    <row r="45" spans="1:14" x14ac:dyDescent="0.25">
      <c r="A45" s="3">
        <v>1970</v>
      </c>
      <c r="B45" s="3">
        <v>7353</v>
      </c>
      <c r="C45" s="3">
        <v>4913</v>
      </c>
      <c r="D45" s="3">
        <v>3786</v>
      </c>
      <c r="E45" s="3">
        <v>3981</v>
      </c>
      <c r="F45" s="3">
        <v>5956</v>
      </c>
      <c r="G45" s="3">
        <v>8386</v>
      </c>
      <c r="H45" s="3">
        <v>8450</v>
      </c>
      <c r="I45" s="3">
        <v>8705</v>
      </c>
      <c r="J45" s="3">
        <v>9504</v>
      </c>
      <c r="K45" s="3">
        <v>10518</v>
      </c>
      <c r="N45" s="3">
        <v>3786</v>
      </c>
    </row>
    <row r="46" spans="1:14" x14ac:dyDescent="0.25">
      <c r="A46" s="3">
        <v>1971</v>
      </c>
      <c r="B46" s="3">
        <v>10142</v>
      </c>
      <c r="C46" s="3">
        <v>8418</v>
      </c>
      <c r="D46" s="3">
        <v>7810</v>
      </c>
      <c r="E46" s="3">
        <v>8493</v>
      </c>
      <c r="F46" s="3">
        <v>9402</v>
      </c>
      <c r="G46" s="3">
        <v>10662</v>
      </c>
      <c r="H46" s="3">
        <v>10099</v>
      </c>
      <c r="I46" s="3">
        <v>9555</v>
      </c>
      <c r="J46" s="3">
        <v>9997</v>
      </c>
      <c r="K46" s="3">
        <v>11025</v>
      </c>
      <c r="L46" s="3">
        <v>11535</v>
      </c>
      <c r="M46" s="3">
        <v>8476</v>
      </c>
      <c r="N46" s="3">
        <v>7810</v>
      </c>
    </row>
    <row r="47" spans="1:14" x14ac:dyDescent="0.25">
      <c r="A47" s="3">
        <v>1972</v>
      </c>
      <c r="B47" s="3">
        <v>6576</v>
      </c>
      <c r="C47" s="3">
        <v>4850</v>
      </c>
      <c r="D47" s="3">
        <v>3665</v>
      </c>
      <c r="E47" s="3">
        <v>4730</v>
      </c>
      <c r="F47" s="3">
        <v>6735</v>
      </c>
      <c r="G47" s="3">
        <v>9110</v>
      </c>
      <c r="H47" s="3">
        <v>7825</v>
      </c>
      <c r="I47" s="3">
        <v>5981</v>
      </c>
      <c r="J47" s="3">
        <v>6356</v>
      </c>
      <c r="K47" s="3">
        <v>6590</v>
      </c>
      <c r="L47" s="3">
        <v>7418</v>
      </c>
      <c r="M47" s="3">
        <v>6445</v>
      </c>
      <c r="N47" s="3">
        <v>3665</v>
      </c>
    </row>
    <row r="48" spans="1:14" x14ac:dyDescent="0.25">
      <c r="A48" s="3">
        <v>1973</v>
      </c>
      <c r="B48" s="3">
        <v>3010</v>
      </c>
      <c r="C48" s="3">
        <v>1970</v>
      </c>
      <c r="D48" s="3">
        <v>1800</v>
      </c>
      <c r="E48" s="3">
        <v>2330</v>
      </c>
      <c r="F48" s="3">
        <v>3850</v>
      </c>
      <c r="G48" s="3">
        <v>4678</v>
      </c>
      <c r="H48" s="3">
        <v>6180</v>
      </c>
      <c r="I48" s="3">
        <v>6735</v>
      </c>
      <c r="J48" s="3">
        <v>8175</v>
      </c>
      <c r="K48" s="3">
        <v>10119</v>
      </c>
      <c r="L48" s="3">
        <v>12300</v>
      </c>
      <c r="M48" s="3">
        <v>12350</v>
      </c>
      <c r="N48" s="3">
        <v>1800</v>
      </c>
    </row>
    <row r="49" spans="1:14" x14ac:dyDescent="0.25">
      <c r="A49" s="3">
        <v>1974</v>
      </c>
      <c r="B49" s="3">
        <v>8460</v>
      </c>
      <c r="C49" s="3">
        <v>6890</v>
      </c>
      <c r="D49" s="3">
        <v>6195</v>
      </c>
      <c r="E49" s="3">
        <v>5994</v>
      </c>
      <c r="F49" s="3">
        <v>6430</v>
      </c>
      <c r="G49" s="3">
        <v>7732</v>
      </c>
      <c r="H49" s="3">
        <v>6874</v>
      </c>
      <c r="I49" s="3">
        <v>6293</v>
      </c>
      <c r="J49" s="3">
        <v>6398</v>
      </c>
      <c r="K49" s="3">
        <v>8769</v>
      </c>
      <c r="L49" s="3">
        <v>12819</v>
      </c>
      <c r="M49" s="3">
        <v>11200</v>
      </c>
      <c r="N49" s="3">
        <v>5994</v>
      </c>
    </row>
    <row r="50" spans="1:14" x14ac:dyDescent="0.25">
      <c r="A50" s="3">
        <v>1975</v>
      </c>
      <c r="B50" s="3">
        <v>4389</v>
      </c>
      <c r="C50" s="3">
        <v>3540</v>
      </c>
      <c r="D50" s="3">
        <v>3927</v>
      </c>
      <c r="E50" s="3">
        <v>3654</v>
      </c>
      <c r="F50" s="3">
        <v>4350</v>
      </c>
      <c r="G50" s="3">
        <v>7293</v>
      </c>
      <c r="H50" s="3">
        <v>7608</v>
      </c>
      <c r="I50" s="3">
        <v>8900</v>
      </c>
      <c r="J50" s="3">
        <v>9747</v>
      </c>
      <c r="K50" s="3">
        <v>11625</v>
      </c>
      <c r="L50" s="3">
        <v>14000</v>
      </c>
      <c r="M50" s="3">
        <v>13425</v>
      </c>
      <c r="N50" s="3">
        <v>3540</v>
      </c>
    </row>
    <row r="51" spans="1:14" x14ac:dyDescent="0.25">
      <c r="A51" s="3">
        <v>1976</v>
      </c>
      <c r="B51" s="3">
        <v>7770</v>
      </c>
      <c r="C51" s="3">
        <v>5180</v>
      </c>
      <c r="D51" s="3">
        <v>5195</v>
      </c>
      <c r="E51" s="3">
        <v>5480</v>
      </c>
      <c r="F51" s="3">
        <v>7080</v>
      </c>
      <c r="G51" s="3">
        <v>8180</v>
      </c>
      <c r="H51" s="3">
        <v>6810</v>
      </c>
      <c r="I51" s="3">
        <v>5030</v>
      </c>
      <c r="J51" s="3">
        <v>3875</v>
      </c>
      <c r="K51" s="3">
        <v>5018</v>
      </c>
      <c r="L51" s="3">
        <v>8440</v>
      </c>
      <c r="M51" s="3">
        <v>5150</v>
      </c>
      <c r="N51" s="3">
        <v>3875</v>
      </c>
    </row>
    <row r="52" spans="1:14" x14ac:dyDescent="0.25">
      <c r="A52" s="3">
        <v>1977</v>
      </c>
      <c r="B52" s="3">
        <v>2326</v>
      </c>
      <c r="C52" s="3">
        <v>1900</v>
      </c>
      <c r="D52" s="3">
        <v>1520</v>
      </c>
      <c r="E52" s="3">
        <v>2201</v>
      </c>
      <c r="F52" s="3">
        <v>3538</v>
      </c>
      <c r="G52" s="3">
        <v>5940</v>
      </c>
      <c r="H52" s="3">
        <v>5180</v>
      </c>
      <c r="I52" s="3">
        <v>5510</v>
      </c>
      <c r="J52" s="3">
        <v>5210</v>
      </c>
      <c r="K52" s="3">
        <v>6675</v>
      </c>
      <c r="L52" s="3">
        <v>9560</v>
      </c>
      <c r="M52" s="3">
        <v>7350</v>
      </c>
      <c r="N52" s="3">
        <v>1520</v>
      </c>
    </row>
    <row r="53" spans="1:14" x14ac:dyDescent="0.25">
      <c r="A53" s="3">
        <v>1978</v>
      </c>
      <c r="B53" s="3">
        <v>3160</v>
      </c>
      <c r="C53" s="3">
        <v>2134</v>
      </c>
      <c r="D53" s="3">
        <v>2145</v>
      </c>
      <c r="E53" s="3">
        <v>3730</v>
      </c>
      <c r="F53" s="3">
        <v>7680</v>
      </c>
      <c r="G53" s="3">
        <v>8588</v>
      </c>
      <c r="H53" s="3">
        <v>8195</v>
      </c>
      <c r="I53" s="3">
        <v>5940</v>
      </c>
      <c r="J53" s="3">
        <v>6018</v>
      </c>
      <c r="K53" s="3">
        <v>7215</v>
      </c>
      <c r="L53" s="3">
        <v>8968</v>
      </c>
      <c r="M53" s="3">
        <v>8255</v>
      </c>
      <c r="N53" s="3">
        <v>2134</v>
      </c>
    </row>
    <row r="54" spans="1:14" x14ac:dyDescent="0.25">
      <c r="A54" s="3">
        <v>1979</v>
      </c>
      <c r="B54" s="3">
        <v>3420</v>
      </c>
      <c r="C54" s="3">
        <v>2438</v>
      </c>
      <c r="D54" s="3">
        <v>2495</v>
      </c>
      <c r="E54" s="3">
        <v>3655</v>
      </c>
      <c r="F54" s="3">
        <v>5940</v>
      </c>
      <c r="G54" s="3">
        <v>7770</v>
      </c>
      <c r="H54" s="3">
        <v>7960</v>
      </c>
      <c r="I54" s="3">
        <v>6170</v>
      </c>
      <c r="J54" s="3">
        <v>7215</v>
      </c>
      <c r="K54" s="3">
        <v>8905</v>
      </c>
      <c r="L54" s="3">
        <v>9830</v>
      </c>
      <c r="M54" s="3">
        <v>10310</v>
      </c>
      <c r="N54" s="3">
        <v>2438</v>
      </c>
    </row>
    <row r="55" spans="1:14" x14ac:dyDescent="0.25">
      <c r="A55" s="3">
        <v>1980</v>
      </c>
      <c r="B55" s="3">
        <v>5105</v>
      </c>
      <c r="C55" s="3">
        <v>3888</v>
      </c>
      <c r="D55" s="3">
        <v>2772</v>
      </c>
      <c r="E55" s="3">
        <v>2851</v>
      </c>
      <c r="F55" s="3">
        <v>4563</v>
      </c>
      <c r="G55" s="3">
        <v>5895</v>
      </c>
      <c r="H55" s="3">
        <v>5330</v>
      </c>
      <c r="I55" s="3">
        <v>5850</v>
      </c>
      <c r="J55" s="3">
        <v>5675</v>
      </c>
      <c r="K55" s="3">
        <v>6765</v>
      </c>
      <c r="L55" s="3">
        <v>8765</v>
      </c>
      <c r="M55" s="3">
        <v>7840</v>
      </c>
      <c r="N55" s="3">
        <v>2772</v>
      </c>
    </row>
    <row r="56" spans="1:14" x14ac:dyDescent="0.25">
      <c r="A56" s="3">
        <v>1981</v>
      </c>
      <c r="B56" s="3">
        <v>4106</v>
      </c>
      <c r="C56" s="3">
        <v>3294</v>
      </c>
      <c r="D56" s="3">
        <v>3989</v>
      </c>
      <c r="E56" s="3">
        <v>3462</v>
      </c>
      <c r="F56" s="3">
        <v>7736</v>
      </c>
      <c r="G56" s="3">
        <v>11634</v>
      </c>
      <c r="H56" s="3">
        <v>12674</v>
      </c>
      <c r="I56" s="3">
        <v>9940</v>
      </c>
      <c r="J56" s="3">
        <v>10060</v>
      </c>
      <c r="K56" s="3">
        <v>9620</v>
      </c>
      <c r="L56" s="3">
        <v>10540</v>
      </c>
      <c r="M56" s="3">
        <v>10580</v>
      </c>
      <c r="N56" s="3">
        <v>3294</v>
      </c>
    </row>
    <row r="57" spans="1:14" x14ac:dyDescent="0.25">
      <c r="A57" s="3">
        <v>1982</v>
      </c>
      <c r="B57" s="3">
        <v>6567</v>
      </c>
      <c r="C57" s="3">
        <v>5555</v>
      </c>
      <c r="D57" s="3">
        <v>4725</v>
      </c>
      <c r="E57" s="3">
        <v>5020</v>
      </c>
      <c r="F57" s="3">
        <v>7810</v>
      </c>
      <c r="G57" s="3">
        <v>10385</v>
      </c>
      <c r="H57" s="3">
        <v>7931</v>
      </c>
      <c r="I57" s="3">
        <v>5555</v>
      </c>
      <c r="J57" s="3">
        <v>5465</v>
      </c>
      <c r="K57" s="3">
        <v>6705</v>
      </c>
      <c r="L57" s="3">
        <v>9020</v>
      </c>
      <c r="M57" s="3">
        <v>6324</v>
      </c>
      <c r="N57" s="3">
        <v>4725</v>
      </c>
    </row>
    <row r="58" spans="1:14" x14ac:dyDescent="0.25">
      <c r="A58" s="3">
        <v>1983</v>
      </c>
      <c r="B58" s="3">
        <v>2641</v>
      </c>
      <c r="C58" s="3">
        <v>2205</v>
      </c>
      <c r="D58" s="3">
        <v>2360</v>
      </c>
      <c r="E58" s="3">
        <v>2875</v>
      </c>
      <c r="F58" s="3">
        <v>6608</v>
      </c>
      <c r="G58" s="3">
        <v>7599</v>
      </c>
      <c r="H58" s="3">
        <v>5570</v>
      </c>
      <c r="I58" s="3">
        <v>5458</v>
      </c>
      <c r="J58" s="3">
        <v>5870</v>
      </c>
      <c r="K58" s="3">
        <v>6900</v>
      </c>
      <c r="L58" s="3">
        <v>7534</v>
      </c>
      <c r="M58" s="3">
        <v>7290</v>
      </c>
      <c r="N58" s="3">
        <v>2205</v>
      </c>
    </row>
    <row r="59" spans="1:14" x14ac:dyDescent="0.25">
      <c r="A59" s="3">
        <v>1984</v>
      </c>
      <c r="B59" s="3">
        <v>5748</v>
      </c>
      <c r="C59" s="3">
        <v>5315</v>
      </c>
      <c r="D59" s="3">
        <v>3803</v>
      </c>
      <c r="E59" s="3">
        <v>4050</v>
      </c>
      <c r="F59" s="3">
        <v>5359</v>
      </c>
      <c r="G59" s="3">
        <v>8050</v>
      </c>
      <c r="H59" s="3">
        <v>9854</v>
      </c>
      <c r="I59" s="3">
        <v>10129</v>
      </c>
      <c r="J59" s="3">
        <v>9882</v>
      </c>
      <c r="K59" s="3">
        <v>10605</v>
      </c>
      <c r="L59" s="3">
        <v>11996</v>
      </c>
      <c r="M59" s="3">
        <v>10814</v>
      </c>
      <c r="N59" s="3">
        <v>3803</v>
      </c>
    </row>
    <row r="60" spans="1:14" x14ac:dyDescent="0.25">
      <c r="A60" s="3">
        <v>1985</v>
      </c>
      <c r="B60" s="3">
        <v>5502</v>
      </c>
      <c r="C60" s="3">
        <v>2926</v>
      </c>
      <c r="D60" s="3">
        <v>2613</v>
      </c>
      <c r="E60" s="3">
        <v>2681</v>
      </c>
      <c r="F60" s="3">
        <v>4781</v>
      </c>
      <c r="G60" s="3">
        <v>5198</v>
      </c>
      <c r="H60" s="3">
        <v>4226</v>
      </c>
      <c r="I60" s="3">
        <v>5291</v>
      </c>
      <c r="J60" s="3">
        <v>7299</v>
      </c>
      <c r="K60" s="3">
        <v>8460</v>
      </c>
      <c r="L60" s="3">
        <v>9599</v>
      </c>
      <c r="M60" s="3">
        <v>7971</v>
      </c>
      <c r="N60" s="3">
        <v>2613</v>
      </c>
    </row>
    <row r="61" spans="1:14" x14ac:dyDescent="0.25">
      <c r="A61" s="3">
        <v>1986</v>
      </c>
      <c r="B61" s="3">
        <v>5435</v>
      </c>
      <c r="C61" s="3">
        <v>4474</v>
      </c>
      <c r="D61" s="3">
        <v>5116</v>
      </c>
      <c r="E61" s="3">
        <v>5123</v>
      </c>
      <c r="F61" s="3">
        <v>7994</v>
      </c>
      <c r="G61" s="3">
        <v>8771</v>
      </c>
      <c r="H61" s="3">
        <v>7473</v>
      </c>
      <c r="I61" s="3">
        <v>5668</v>
      </c>
      <c r="J61" s="3">
        <v>5675</v>
      </c>
      <c r="K61" s="3">
        <v>6590</v>
      </c>
      <c r="L61" s="3">
        <v>10084</v>
      </c>
      <c r="M61" s="3">
        <v>7418</v>
      </c>
      <c r="N61" s="3">
        <v>4474</v>
      </c>
    </row>
    <row r="62" spans="1:14" x14ac:dyDescent="0.25">
      <c r="A62" s="3">
        <v>1987</v>
      </c>
      <c r="B62" s="3">
        <v>4284</v>
      </c>
      <c r="C62" s="3">
        <v>4142</v>
      </c>
      <c r="D62" s="3">
        <v>4055</v>
      </c>
      <c r="E62" s="3">
        <v>4084</v>
      </c>
      <c r="F62" s="3">
        <v>5068</v>
      </c>
      <c r="G62" s="3">
        <v>6213</v>
      </c>
      <c r="H62" s="3">
        <v>5696</v>
      </c>
      <c r="I62" s="3">
        <v>6414</v>
      </c>
      <c r="J62" s="3">
        <v>7370</v>
      </c>
      <c r="K62" s="3">
        <v>7940</v>
      </c>
      <c r="L62" s="3">
        <v>10097</v>
      </c>
      <c r="M62" s="3">
        <v>9194</v>
      </c>
      <c r="N62" s="3">
        <v>4055</v>
      </c>
    </row>
    <row r="63" spans="1:14" x14ac:dyDescent="0.25">
      <c r="A63" s="3">
        <v>1988</v>
      </c>
      <c r="B63" s="3">
        <v>4748</v>
      </c>
      <c r="C63" s="3">
        <v>4130</v>
      </c>
      <c r="D63" s="3">
        <v>3993</v>
      </c>
      <c r="E63" s="3">
        <v>3993</v>
      </c>
      <c r="F63" s="3">
        <v>5152</v>
      </c>
      <c r="G63" s="3">
        <v>5941</v>
      </c>
      <c r="H63" s="3">
        <v>7606</v>
      </c>
      <c r="I63" s="3">
        <v>8988</v>
      </c>
      <c r="J63" s="3">
        <v>10570</v>
      </c>
      <c r="K63" s="3">
        <v>12575</v>
      </c>
      <c r="L63" s="3">
        <v>13013</v>
      </c>
      <c r="M63" s="3">
        <v>12825</v>
      </c>
      <c r="N63" s="3">
        <v>3993</v>
      </c>
    </row>
    <row r="64" spans="1:14" x14ac:dyDescent="0.25">
      <c r="A64" s="3">
        <v>1989</v>
      </c>
      <c r="B64" s="3">
        <v>9088</v>
      </c>
      <c r="C64" s="3">
        <v>5991</v>
      </c>
      <c r="D64" s="3">
        <v>5659</v>
      </c>
      <c r="E64" s="3">
        <v>5263</v>
      </c>
      <c r="F64" s="3">
        <v>5380</v>
      </c>
      <c r="G64" s="3">
        <v>7444</v>
      </c>
      <c r="H64" s="3">
        <v>6681</v>
      </c>
      <c r="I64" s="3">
        <v>6612</v>
      </c>
      <c r="J64" s="3">
        <v>6876</v>
      </c>
      <c r="K64" s="3">
        <v>9653</v>
      </c>
      <c r="L64" s="3">
        <v>11375</v>
      </c>
      <c r="M64" s="3">
        <v>8368</v>
      </c>
      <c r="N64" s="3">
        <v>5263</v>
      </c>
    </row>
    <row r="65" spans="1:14" x14ac:dyDescent="0.25">
      <c r="A65" s="3">
        <v>1990</v>
      </c>
      <c r="B65" s="3">
        <v>5274</v>
      </c>
      <c r="C65" s="3">
        <v>4825</v>
      </c>
      <c r="D65" s="3">
        <v>4449</v>
      </c>
      <c r="E65" s="3">
        <v>4932</v>
      </c>
      <c r="F65" s="3">
        <v>6298</v>
      </c>
      <c r="G65" s="3">
        <v>7435</v>
      </c>
      <c r="H65" s="3">
        <v>6899</v>
      </c>
      <c r="I65" s="3">
        <v>5816</v>
      </c>
      <c r="J65" s="3">
        <v>6033</v>
      </c>
      <c r="K65" s="3">
        <v>6878</v>
      </c>
      <c r="L65" s="3">
        <v>9198</v>
      </c>
      <c r="M65" s="3">
        <v>8981</v>
      </c>
      <c r="N65" s="3">
        <v>4449</v>
      </c>
    </row>
    <row r="66" spans="1:14" x14ac:dyDescent="0.25">
      <c r="A66" s="3">
        <v>1991</v>
      </c>
      <c r="B66" s="3">
        <v>4545</v>
      </c>
      <c r="C66" s="3">
        <v>3521</v>
      </c>
      <c r="D66" s="3">
        <v>3408</v>
      </c>
      <c r="E66" s="3">
        <v>4112</v>
      </c>
      <c r="F66" s="3">
        <v>5220</v>
      </c>
      <c r="G66" s="3">
        <v>6733</v>
      </c>
      <c r="H66" s="3">
        <v>5869</v>
      </c>
      <c r="I66" s="3">
        <v>5532</v>
      </c>
      <c r="J66" s="3">
        <v>4664</v>
      </c>
      <c r="K66" s="3">
        <v>7010</v>
      </c>
      <c r="L66" s="3">
        <v>7590</v>
      </c>
      <c r="M66" s="3">
        <v>7002</v>
      </c>
      <c r="N66" s="3">
        <v>3408</v>
      </c>
    </row>
    <row r="67" spans="1:14" x14ac:dyDescent="0.25">
      <c r="A67" s="3">
        <v>1992</v>
      </c>
      <c r="B67" s="3">
        <v>3128</v>
      </c>
      <c r="C67" s="3">
        <v>2902</v>
      </c>
      <c r="D67" s="3">
        <v>2530</v>
      </c>
      <c r="E67" s="3">
        <v>2534</v>
      </c>
      <c r="F67" s="3">
        <v>3745</v>
      </c>
      <c r="G67" s="3">
        <v>4938</v>
      </c>
      <c r="H67" s="3">
        <v>4432</v>
      </c>
      <c r="I67" s="3">
        <v>5206</v>
      </c>
      <c r="J67" s="3">
        <v>5652</v>
      </c>
      <c r="K67" s="3">
        <v>6738</v>
      </c>
      <c r="L67" s="3">
        <v>6738</v>
      </c>
      <c r="M67" s="3">
        <v>5886</v>
      </c>
      <c r="N67" s="3">
        <v>2530</v>
      </c>
    </row>
    <row r="68" spans="1:14" x14ac:dyDescent="0.25">
      <c r="A68" s="3">
        <v>1993</v>
      </c>
      <c r="B68" s="3">
        <v>4240</v>
      </c>
      <c r="C68" s="3">
        <v>2999</v>
      </c>
      <c r="D68" s="3">
        <v>2966</v>
      </c>
      <c r="E68" s="3">
        <v>4714</v>
      </c>
      <c r="F68" s="3">
        <v>6301</v>
      </c>
      <c r="G68" s="3">
        <v>8222</v>
      </c>
      <c r="H68" s="3">
        <v>6979</v>
      </c>
      <c r="I68" s="3">
        <v>5674</v>
      </c>
      <c r="J68" s="3">
        <v>6338</v>
      </c>
      <c r="K68" s="3">
        <v>8136</v>
      </c>
      <c r="L68" s="3">
        <v>8497</v>
      </c>
      <c r="M68" s="3">
        <v>9539</v>
      </c>
      <c r="N68" s="3">
        <v>2966</v>
      </c>
    </row>
    <row r="69" spans="1:14" x14ac:dyDescent="0.25">
      <c r="A69" s="3">
        <v>1994</v>
      </c>
      <c r="B69" s="3">
        <v>6126</v>
      </c>
      <c r="C69" s="3">
        <v>4422</v>
      </c>
      <c r="D69" s="3">
        <v>4539</v>
      </c>
      <c r="E69" s="3">
        <v>5452</v>
      </c>
      <c r="F69" s="3">
        <v>7214</v>
      </c>
      <c r="G69" s="3">
        <v>8724</v>
      </c>
      <c r="H69" s="3">
        <v>7113</v>
      </c>
      <c r="I69" s="3">
        <v>6584</v>
      </c>
      <c r="J69" s="3">
        <v>6174</v>
      </c>
      <c r="K69" s="3">
        <v>6908</v>
      </c>
      <c r="L69" s="3">
        <v>8972</v>
      </c>
      <c r="M69" s="3">
        <v>8939</v>
      </c>
      <c r="N69" s="3">
        <v>4422</v>
      </c>
    </row>
    <row r="70" spans="1:14" x14ac:dyDescent="0.25">
      <c r="A70" s="3">
        <v>1995</v>
      </c>
      <c r="B70" s="3">
        <v>3372</v>
      </c>
      <c r="C70" s="3">
        <v>2092</v>
      </c>
      <c r="D70" s="3">
        <v>2219</v>
      </c>
      <c r="E70" s="3">
        <v>3182</v>
      </c>
      <c r="F70" s="3">
        <v>4977</v>
      </c>
      <c r="G70" s="3">
        <v>6435</v>
      </c>
      <c r="H70" s="3">
        <v>7604</v>
      </c>
      <c r="I70" s="3">
        <v>8052</v>
      </c>
      <c r="J70" s="3">
        <v>9232</v>
      </c>
      <c r="K70" s="3">
        <v>8934</v>
      </c>
      <c r="L70" s="3">
        <v>9916</v>
      </c>
      <c r="M70" s="3">
        <v>8540</v>
      </c>
      <c r="N70" s="3">
        <v>2092</v>
      </c>
    </row>
    <row r="71" spans="1:14" x14ac:dyDescent="0.25">
      <c r="A71" s="3">
        <v>1996</v>
      </c>
      <c r="B71" s="3">
        <v>5374</v>
      </c>
      <c r="C71" s="3">
        <v>4667</v>
      </c>
      <c r="D71" s="3">
        <v>4620</v>
      </c>
      <c r="E71" s="3">
        <v>6312</v>
      </c>
      <c r="F71" s="3">
        <v>6278</v>
      </c>
      <c r="G71" s="3">
        <v>8387</v>
      </c>
      <c r="H71" s="3">
        <v>10041</v>
      </c>
      <c r="I71" s="3">
        <v>10529</v>
      </c>
      <c r="J71" s="3">
        <v>9797</v>
      </c>
      <c r="K71" s="3">
        <v>9692</v>
      </c>
      <c r="L71" s="3">
        <v>10266</v>
      </c>
      <c r="M71" s="3">
        <v>7561</v>
      </c>
      <c r="N71" s="3">
        <v>4620</v>
      </c>
    </row>
    <row r="72" spans="1:14" x14ac:dyDescent="0.25">
      <c r="A72" s="3">
        <v>1997</v>
      </c>
      <c r="B72" s="3">
        <v>5109</v>
      </c>
      <c r="C72" s="3">
        <v>4680</v>
      </c>
      <c r="D72" s="3">
        <v>3214</v>
      </c>
      <c r="E72" s="3">
        <v>3128</v>
      </c>
      <c r="F72" s="3">
        <v>4364</v>
      </c>
      <c r="G72" s="3">
        <v>4667</v>
      </c>
      <c r="H72" s="3">
        <v>3946</v>
      </c>
      <c r="I72" s="3">
        <v>3496</v>
      </c>
      <c r="J72" s="3">
        <v>3214</v>
      </c>
      <c r="K72" s="3">
        <v>4588</v>
      </c>
      <c r="L72" s="3">
        <v>4594</v>
      </c>
      <c r="M72" s="3">
        <v>2990</v>
      </c>
      <c r="N72" s="3">
        <v>2990</v>
      </c>
    </row>
    <row r="73" spans="1:14" x14ac:dyDescent="0.25">
      <c r="A73" s="3">
        <v>1998</v>
      </c>
      <c r="B73" s="3">
        <v>2433</v>
      </c>
      <c r="C73" s="3">
        <v>2380</v>
      </c>
      <c r="D73" s="3">
        <v>2407</v>
      </c>
      <c r="E73" s="3">
        <v>2916</v>
      </c>
      <c r="F73" s="3">
        <v>5314</v>
      </c>
      <c r="G73" s="3">
        <v>7369</v>
      </c>
      <c r="H73" s="3">
        <v>8264</v>
      </c>
      <c r="I73" s="3">
        <v>7936</v>
      </c>
      <c r="J73" s="3">
        <v>8182</v>
      </c>
      <c r="K73" s="3">
        <v>9086</v>
      </c>
      <c r="L73" s="3">
        <v>9556</v>
      </c>
      <c r="M73" s="3">
        <v>10517</v>
      </c>
      <c r="N73" s="3">
        <v>2380</v>
      </c>
    </row>
    <row r="74" spans="1:14" x14ac:dyDescent="0.25">
      <c r="A74" s="3">
        <v>1999</v>
      </c>
      <c r="B74" s="3">
        <v>8171</v>
      </c>
      <c r="C74" s="3">
        <v>7012</v>
      </c>
      <c r="D74" s="3">
        <v>7531</v>
      </c>
      <c r="E74" s="3">
        <v>8161</v>
      </c>
      <c r="F74" s="3">
        <v>8790</v>
      </c>
      <c r="G74" s="3">
        <v>9995</v>
      </c>
      <c r="H74" s="3">
        <v>10637</v>
      </c>
      <c r="I74" s="3">
        <v>9364</v>
      </c>
      <c r="J74" s="3">
        <v>9285</v>
      </c>
      <c r="K74" s="3">
        <v>10338</v>
      </c>
      <c r="L74" s="3">
        <v>12672</v>
      </c>
      <c r="M74" s="3">
        <v>12511</v>
      </c>
      <c r="N74" s="3">
        <v>7012</v>
      </c>
    </row>
    <row r="75" spans="1:14" x14ac:dyDescent="0.25">
      <c r="A75" s="3">
        <v>2000</v>
      </c>
      <c r="B75" s="3">
        <v>8028</v>
      </c>
      <c r="C75" s="3">
        <v>5038</v>
      </c>
      <c r="D75" s="3">
        <v>5456</v>
      </c>
      <c r="E75" s="3">
        <v>5404</v>
      </c>
      <c r="F75" s="3">
        <v>6176</v>
      </c>
      <c r="G75" s="3">
        <v>8028</v>
      </c>
      <c r="H75" s="3">
        <v>8987</v>
      </c>
      <c r="I75" s="3">
        <v>7570</v>
      </c>
      <c r="J75" s="3">
        <v>7619</v>
      </c>
      <c r="K75" s="3">
        <v>9533</v>
      </c>
      <c r="L75" s="3">
        <v>10457</v>
      </c>
      <c r="M75" s="3">
        <v>6920</v>
      </c>
      <c r="N75" s="3">
        <v>5038</v>
      </c>
    </row>
    <row r="76" spans="1:14" x14ac:dyDescent="0.25">
      <c r="A76" s="3">
        <v>2001</v>
      </c>
      <c r="B76" s="3">
        <v>4207</v>
      </c>
      <c r="C76" s="3">
        <v>2597</v>
      </c>
      <c r="D76" s="3">
        <v>2670</v>
      </c>
      <c r="E76" s="3">
        <v>3467</v>
      </c>
      <c r="F76" s="3">
        <v>3402</v>
      </c>
      <c r="G76" s="3">
        <v>5277</v>
      </c>
      <c r="H76" s="3">
        <v>4667</v>
      </c>
      <c r="I76" s="3">
        <v>3636</v>
      </c>
      <c r="J76" s="3">
        <v>3713</v>
      </c>
      <c r="K76" s="3">
        <v>5673</v>
      </c>
      <c r="L76" s="3">
        <v>7132</v>
      </c>
      <c r="M76" s="3">
        <v>8451</v>
      </c>
      <c r="N76" s="3">
        <v>2597</v>
      </c>
    </row>
    <row r="77" spans="1:14" x14ac:dyDescent="0.25">
      <c r="A77" s="3">
        <v>2002</v>
      </c>
      <c r="B77" s="3">
        <v>4310</v>
      </c>
      <c r="C77" s="3">
        <v>2787</v>
      </c>
      <c r="D77" s="3">
        <v>2495</v>
      </c>
      <c r="E77" s="3">
        <v>3788</v>
      </c>
      <c r="F77" s="3">
        <v>5404</v>
      </c>
      <c r="G77" s="3">
        <v>6320</v>
      </c>
      <c r="H77" s="3">
        <v>5556</v>
      </c>
      <c r="I77" s="3">
        <v>3797</v>
      </c>
      <c r="J77" s="3">
        <v>4249</v>
      </c>
      <c r="K77" s="3">
        <v>4768</v>
      </c>
      <c r="L77" s="3">
        <v>6235</v>
      </c>
      <c r="M77" s="3">
        <v>5344</v>
      </c>
      <c r="N77" s="3">
        <v>2495</v>
      </c>
    </row>
    <row r="78" spans="1:14" x14ac:dyDescent="0.25">
      <c r="A78" s="3">
        <v>2003</v>
      </c>
      <c r="B78" s="3">
        <v>2599</v>
      </c>
      <c r="C78" s="3">
        <v>2409</v>
      </c>
      <c r="D78" s="3">
        <v>2359</v>
      </c>
      <c r="E78" s="3">
        <v>2826</v>
      </c>
      <c r="F78" s="3">
        <v>5642</v>
      </c>
      <c r="G78" s="3">
        <v>6303</v>
      </c>
      <c r="H78" s="3">
        <v>7068</v>
      </c>
      <c r="I78" s="3">
        <v>6465</v>
      </c>
      <c r="J78" s="3">
        <v>5790</v>
      </c>
      <c r="K78" s="3">
        <v>6704</v>
      </c>
      <c r="L78" s="3">
        <v>9097</v>
      </c>
      <c r="M78" s="3">
        <v>10847</v>
      </c>
      <c r="N78" s="3">
        <v>2359</v>
      </c>
    </row>
    <row r="79" spans="1:14" x14ac:dyDescent="0.25">
      <c r="A79" s="3">
        <v>2004</v>
      </c>
      <c r="B79" s="3">
        <v>5595</v>
      </c>
      <c r="C79" s="3">
        <v>2970</v>
      </c>
      <c r="D79" s="3">
        <v>2541</v>
      </c>
      <c r="E79" s="3">
        <v>2824</v>
      </c>
      <c r="F79" s="3">
        <v>5166</v>
      </c>
      <c r="G79" s="3">
        <v>6748</v>
      </c>
      <c r="H79" s="3">
        <v>5904</v>
      </c>
      <c r="I79" s="3">
        <v>5255</v>
      </c>
      <c r="J79" s="3">
        <v>5366</v>
      </c>
      <c r="K79" s="3">
        <v>7245</v>
      </c>
      <c r="L79" s="3">
        <v>9140</v>
      </c>
      <c r="M79" s="3">
        <v>9995</v>
      </c>
      <c r="N79" s="3">
        <v>2541</v>
      </c>
    </row>
    <row r="80" spans="1:14" x14ac:dyDescent="0.25">
      <c r="A80" s="3">
        <v>2005</v>
      </c>
      <c r="B80" s="3">
        <v>5188</v>
      </c>
      <c r="C80" s="3">
        <v>4037</v>
      </c>
      <c r="D80" s="3">
        <v>3430</v>
      </c>
      <c r="E80" s="3">
        <v>3440</v>
      </c>
      <c r="F80" s="3">
        <v>5411</v>
      </c>
      <c r="G80" s="3">
        <v>7907</v>
      </c>
      <c r="H80" s="3">
        <v>7503</v>
      </c>
      <c r="I80" s="3">
        <v>6354</v>
      </c>
      <c r="J80" s="3">
        <v>6002</v>
      </c>
      <c r="K80" s="3">
        <v>6465</v>
      </c>
      <c r="L80" s="3">
        <v>8726</v>
      </c>
      <c r="M80" s="3">
        <v>11373</v>
      </c>
      <c r="N80" s="3">
        <v>3430</v>
      </c>
    </row>
    <row r="81" spans="1:14" x14ac:dyDescent="0.25">
      <c r="A81" s="3">
        <v>2006</v>
      </c>
      <c r="B81" s="3">
        <v>6829</v>
      </c>
      <c r="C81" s="3">
        <v>3968</v>
      </c>
      <c r="D81" s="3">
        <v>3546</v>
      </c>
      <c r="E81" s="3">
        <v>5564</v>
      </c>
      <c r="F81" s="3">
        <v>7398</v>
      </c>
      <c r="G81" s="3">
        <v>9995</v>
      </c>
      <c r="H81" s="3">
        <v>8130</v>
      </c>
      <c r="I81" s="3">
        <v>6380</v>
      </c>
      <c r="J81" s="3">
        <v>6686</v>
      </c>
      <c r="K81" s="3">
        <v>6695</v>
      </c>
      <c r="L81" s="3">
        <v>8059</v>
      </c>
      <c r="M81" s="3">
        <v>10218</v>
      </c>
      <c r="N81" s="3">
        <v>3546</v>
      </c>
    </row>
    <row r="82" spans="1:14" x14ac:dyDescent="0.25">
      <c r="A82" s="3">
        <v>2007</v>
      </c>
      <c r="B82" s="3">
        <v>5411</v>
      </c>
      <c r="C82" s="3">
        <v>2777</v>
      </c>
      <c r="D82" s="3">
        <v>2485</v>
      </c>
      <c r="E82" s="3">
        <v>4231</v>
      </c>
      <c r="F82" s="3">
        <v>7031</v>
      </c>
      <c r="G82" s="3">
        <v>9983</v>
      </c>
      <c r="H82" s="3">
        <v>9680</v>
      </c>
      <c r="I82" s="3">
        <v>9020</v>
      </c>
      <c r="J82" s="3">
        <v>9866</v>
      </c>
      <c r="K82" s="3">
        <v>10146</v>
      </c>
      <c r="L82" s="3">
        <v>11297</v>
      </c>
      <c r="M82" s="3">
        <v>10773</v>
      </c>
      <c r="N82" s="3">
        <v>2485</v>
      </c>
    </row>
    <row r="83" spans="1:14" x14ac:dyDescent="0.25">
      <c r="A83" s="3">
        <v>2008</v>
      </c>
      <c r="B83" s="3">
        <v>6820</v>
      </c>
      <c r="C83" s="3">
        <v>4734</v>
      </c>
      <c r="D83" s="3">
        <v>5195</v>
      </c>
      <c r="E83" s="3">
        <v>5284</v>
      </c>
      <c r="F83" s="3">
        <v>6562</v>
      </c>
      <c r="G83" s="3">
        <v>8801</v>
      </c>
      <c r="H83" s="3">
        <v>10946</v>
      </c>
      <c r="I83" s="3">
        <v>11758</v>
      </c>
      <c r="J83" s="3">
        <v>11758</v>
      </c>
      <c r="K83" s="3">
        <v>11888</v>
      </c>
      <c r="L83" s="3">
        <v>12350</v>
      </c>
      <c r="M83" s="3">
        <v>13166</v>
      </c>
      <c r="N83" s="3">
        <v>4734</v>
      </c>
    </row>
    <row r="84" spans="1:14" x14ac:dyDescent="0.25">
      <c r="A84" s="3">
        <v>2009</v>
      </c>
      <c r="B84" s="3">
        <v>8100</v>
      </c>
      <c r="C84" s="3">
        <v>5961</v>
      </c>
      <c r="D84" s="3">
        <v>5152</v>
      </c>
      <c r="E84" s="3">
        <v>6329</v>
      </c>
      <c r="F84" s="3">
        <v>7197</v>
      </c>
      <c r="G84" s="3">
        <v>7312</v>
      </c>
      <c r="H84" s="3">
        <v>6142</v>
      </c>
      <c r="I84" s="3">
        <v>5456</v>
      </c>
      <c r="J84" s="3">
        <v>5618</v>
      </c>
      <c r="K84" s="3">
        <v>4594</v>
      </c>
      <c r="L84" s="3">
        <v>5953</v>
      </c>
      <c r="M84" s="3">
        <v>4556</v>
      </c>
      <c r="N84" s="3">
        <v>4556</v>
      </c>
    </row>
    <row r="85" spans="1:14" x14ac:dyDescent="0.25">
      <c r="A85" s="3">
        <v>2010</v>
      </c>
      <c r="B85" s="3">
        <v>2608</v>
      </c>
      <c r="C85" s="3">
        <v>2465</v>
      </c>
      <c r="D85" s="3">
        <v>2717</v>
      </c>
      <c r="E85" s="3">
        <v>3123</v>
      </c>
      <c r="F85" s="3">
        <v>5451</v>
      </c>
      <c r="G85" s="3">
        <v>8457</v>
      </c>
      <c r="H85" s="3">
        <v>10756</v>
      </c>
      <c r="I85" s="3">
        <v>13193</v>
      </c>
      <c r="J85" s="3">
        <v>14182</v>
      </c>
      <c r="K85" s="3">
        <v>14881</v>
      </c>
      <c r="L85" s="3">
        <v>15200</v>
      </c>
      <c r="M85" s="3">
        <v>15081</v>
      </c>
      <c r="N85" s="3">
        <v>2465</v>
      </c>
    </row>
    <row r="86" spans="1:14" x14ac:dyDescent="0.25">
      <c r="A86" s="3">
        <v>2011</v>
      </c>
      <c r="B86" s="3">
        <v>9223</v>
      </c>
      <c r="C86" s="3">
        <v>5765</v>
      </c>
      <c r="D86" s="3">
        <v>5677</v>
      </c>
      <c r="E86" s="3">
        <v>7090</v>
      </c>
      <c r="F86" s="3">
        <v>10611</v>
      </c>
      <c r="G86" s="3">
        <v>13307</v>
      </c>
      <c r="H86" s="3">
        <v>11311</v>
      </c>
      <c r="I86" s="3">
        <v>9874</v>
      </c>
      <c r="J86" s="3">
        <v>8976</v>
      </c>
      <c r="K86" s="3">
        <v>8912</v>
      </c>
      <c r="L86" s="3">
        <v>11775</v>
      </c>
      <c r="M86" s="3">
        <v>13725</v>
      </c>
      <c r="N86" s="3">
        <v>5677</v>
      </c>
    </row>
    <row r="87" spans="1:14" x14ac:dyDescent="0.25">
      <c r="A87" s="3">
        <v>2012</v>
      </c>
      <c r="B87" s="3">
        <v>8672</v>
      </c>
      <c r="C87" s="3">
        <v>5221</v>
      </c>
      <c r="D87" s="3">
        <v>4228</v>
      </c>
      <c r="E87" s="3">
        <v>5206</v>
      </c>
      <c r="F87" s="3">
        <v>8405</v>
      </c>
      <c r="G87" s="3">
        <v>7550</v>
      </c>
      <c r="H87" s="3">
        <v>5415</v>
      </c>
      <c r="I87" s="3">
        <v>5438</v>
      </c>
      <c r="J87" s="3">
        <v>5852</v>
      </c>
      <c r="K87" s="3">
        <v>5660</v>
      </c>
      <c r="L87" s="3">
        <v>7635</v>
      </c>
      <c r="M87" s="3">
        <v>5384</v>
      </c>
      <c r="N87" s="3">
        <v>4228</v>
      </c>
    </row>
    <row r="88" spans="1:14" x14ac:dyDescent="0.25">
      <c r="A88" s="3">
        <v>2013</v>
      </c>
      <c r="B88" s="3">
        <v>2860</v>
      </c>
      <c r="C88" s="3">
        <v>2721</v>
      </c>
      <c r="D88" s="3">
        <v>3462</v>
      </c>
      <c r="E88" s="3">
        <v>4027</v>
      </c>
      <c r="F88" s="3">
        <v>4818</v>
      </c>
      <c r="G88" s="3">
        <v>7745</v>
      </c>
      <c r="H88" s="3">
        <v>5190</v>
      </c>
      <c r="I88" s="3">
        <v>4880</v>
      </c>
      <c r="J88" s="3">
        <v>6810</v>
      </c>
      <c r="K88" s="3">
        <v>7524</v>
      </c>
      <c r="L88" s="3">
        <v>8285</v>
      </c>
      <c r="M88" s="3">
        <v>7813</v>
      </c>
      <c r="N88" s="3">
        <v>2721</v>
      </c>
    </row>
    <row r="89" spans="1:14" ht="15.75" thickBot="1" x14ac:dyDescent="0.3"/>
    <row r="90" spans="1:14" ht="15.75" thickBot="1" x14ac:dyDescent="0.3">
      <c r="A90" s="14" t="s">
        <v>159</v>
      </c>
      <c r="B90" s="19" t="s">
        <v>162</v>
      </c>
      <c r="C90" s="20" t="s">
        <v>163</v>
      </c>
      <c r="D90" s="20" t="s">
        <v>91</v>
      </c>
      <c r="E90" s="20" t="s">
        <v>164</v>
      </c>
      <c r="F90" s="20" t="s">
        <v>165</v>
      </c>
      <c r="G90" s="20" t="s">
        <v>166</v>
      </c>
      <c r="H90" s="20" t="s">
        <v>167</v>
      </c>
      <c r="I90" s="20" t="s">
        <v>168</v>
      </c>
      <c r="J90" s="20" t="s">
        <v>169</v>
      </c>
      <c r="K90" s="20" t="s">
        <v>170</v>
      </c>
      <c r="L90" s="20" t="s">
        <v>171</v>
      </c>
      <c r="M90" s="20" t="s">
        <v>172</v>
      </c>
      <c r="N90" s="13" t="s">
        <v>161</v>
      </c>
    </row>
    <row r="91" spans="1:14" x14ac:dyDescent="0.25">
      <c r="A91" s="12" t="s">
        <v>73</v>
      </c>
      <c r="B91" s="9">
        <v>5145</v>
      </c>
      <c r="C91" s="4">
        <v>3854</v>
      </c>
      <c r="D91" s="4">
        <v>3619</v>
      </c>
      <c r="E91" s="4">
        <v>4085</v>
      </c>
      <c r="F91" s="4">
        <v>5857</v>
      </c>
      <c r="G91" s="4">
        <v>7533</v>
      </c>
      <c r="H91" s="4">
        <v>7283</v>
      </c>
      <c r="I91" s="4">
        <v>6832</v>
      </c>
      <c r="J91" s="4">
        <v>7001</v>
      </c>
      <c r="K91" s="4">
        <v>7806</v>
      </c>
      <c r="L91" s="4">
        <v>9222</v>
      </c>
      <c r="M91" s="4">
        <v>8614</v>
      </c>
      <c r="N91" s="8">
        <v>6404.08</v>
      </c>
    </row>
    <row r="92" spans="1:14" x14ac:dyDescent="0.25">
      <c r="A92" s="11" t="s">
        <v>74</v>
      </c>
      <c r="B92" s="6">
        <v>10142</v>
      </c>
      <c r="C92" s="2">
        <v>8418</v>
      </c>
      <c r="D92" s="2">
        <v>7810</v>
      </c>
      <c r="E92" s="2">
        <v>8493</v>
      </c>
      <c r="F92" s="2">
        <v>10611</v>
      </c>
      <c r="G92" s="2">
        <v>13307</v>
      </c>
      <c r="H92" s="2">
        <v>12674</v>
      </c>
      <c r="I92" s="2">
        <v>13193</v>
      </c>
      <c r="J92" s="2">
        <v>14182</v>
      </c>
      <c r="K92" s="2">
        <v>14881</v>
      </c>
      <c r="L92" s="2">
        <v>15200</v>
      </c>
      <c r="M92" s="2">
        <v>15081</v>
      </c>
      <c r="N92" s="7">
        <v>15200</v>
      </c>
    </row>
    <row r="93" spans="1:14" x14ac:dyDescent="0.25">
      <c r="A93" s="11" t="s">
        <v>75</v>
      </c>
      <c r="B93" s="6">
        <v>2326</v>
      </c>
      <c r="C93" s="2">
        <v>1705</v>
      </c>
      <c r="D93" s="2">
        <v>1520</v>
      </c>
      <c r="E93" s="2">
        <v>2053</v>
      </c>
      <c r="F93" s="2">
        <v>3402</v>
      </c>
      <c r="G93" s="2">
        <v>4667</v>
      </c>
      <c r="H93" s="2">
        <v>3818</v>
      </c>
      <c r="I93" s="2">
        <v>3109</v>
      </c>
      <c r="J93" s="2">
        <v>3214</v>
      </c>
      <c r="K93" s="2">
        <v>4588</v>
      </c>
      <c r="L93" s="2">
        <v>4594</v>
      </c>
      <c r="M93" s="2">
        <v>2990</v>
      </c>
      <c r="N93" s="7">
        <v>1520</v>
      </c>
    </row>
    <row r="94" spans="1:14" ht="15.75" thickBot="1" x14ac:dyDescent="0.3">
      <c r="A94" s="10" t="s">
        <v>160</v>
      </c>
      <c r="B94" s="15">
        <f>B91/'AREA DE DRENAJE'!$D$10</f>
        <v>1.9985394541598367E-2</v>
      </c>
      <c r="C94" s="1">
        <f>C91/'AREA DE DRENAJE'!$D$10</f>
        <v>1.4970594861675433E-2</v>
      </c>
      <c r="D94" s="1">
        <f>D91/'AREA DE DRENAJE'!$D$10</f>
        <v>1.4057753711573272E-2</v>
      </c>
      <c r="E94" s="1">
        <f>E91/'AREA DE DRENAJE'!$D$10</f>
        <v>1.5867898290073727E-2</v>
      </c>
      <c r="F94" s="1">
        <f>F91/'AREA DE DRENAJE'!$D$10</f>
        <v>2.2751109004886614E-2</v>
      </c>
      <c r="G94" s="1">
        <f>G91/'AREA DE DRENAJE'!$D$10</f>
        <v>2.9261414398806702E-2</v>
      </c>
      <c r="H94" s="1">
        <f>H91/'AREA DE DRENAJE'!$D$10</f>
        <v>2.8290306792315041E-2</v>
      </c>
      <c r="I94" s="1">
        <f>I91/'AREA DE DRENAJE'!$D$10</f>
        <v>2.6538428670204089E-2</v>
      </c>
      <c r="J94" s="1">
        <f>J91/'AREA DE DRENAJE'!$D$10</f>
        <v>2.7194897412192449E-2</v>
      </c>
      <c r="K94" s="1">
        <f>K91/'AREA DE DRENAJE'!$D$10</f>
        <v>3.0321863905095597E-2</v>
      </c>
      <c r="L94" s="1">
        <f>L91/'AREA DE DRENAJE'!$D$10</f>
        <v>3.5822217388264362E-2</v>
      </c>
      <c r="M94" s="1">
        <f>M91/'AREA DE DRENAJE'!$D$10</f>
        <v>3.3460483689276642E-2</v>
      </c>
      <c r="N94" s="5">
        <f>N91/'AREA DE DRENAJE'!$D$10</f>
        <v>2.4876203202324441E-2</v>
      </c>
    </row>
    <row r="100" spans="13:19" x14ac:dyDescent="0.25">
      <c r="M100" s="33"/>
      <c r="N100" s="36"/>
      <c r="O100" s="36"/>
      <c r="P100" s="36"/>
      <c r="Q100" s="36"/>
      <c r="R100" s="33"/>
      <c r="S100" s="33"/>
    </row>
    <row r="101" spans="13:19" x14ac:dyDescent="0.25">
      <c r="M101" s="33"/>
      <c r="N101" s="33"/>
      <c r="O101" s="33"/>
      <c r="P101" s="33"/>
      <c r="Q101" s="37"/>
      <c r="R101" s="33"/>
      <c r="S101" s="33"/>
    </row>
    <row r="102" spans="13:19" x14ac:dyDescent="0.25">
      <c r="M102" s="33"/>
      <c r="N102" s="33"/>
      <c r="O102" s="33"/>
      <c r="P102" s="33"/>
      <c r="Q102" s="37"/>
      <c r="R102" s="33"/>
      <c r="S102" s="33"/>
    </row>
    <row r="103" spans="13:19" x14ac:dyDescent="0.25">
      <c r="M103" s="33"/>
      <c r="N103" s="33"/>
      <c r="O103" s="33"/>
      <c r="P103" s="33"/>
      <c r="Q103" s="37"/>
      <c r="R103" s="33"/>
      <c r="S103" s="33"/>
    </row>
    <row r="104" spans="13:19" x14ac:dyDescent="0.25">
      <c r="M104" s="33"/>
      <c r="N104" s="33"/>
      <c r="O104" s="33"/>
      <c r="P104" s="33"/>
      <c r="Q104" s="37"/>
      <c r="R104" s="33"/>
      <c r="S104" s="33"/>
    </row>
    <row r="105" spans="13:19" x14ac:dyDescent="0.25">
      <c r="M105" s="33"/>
      <c r="N105" s="33"/>
      <c r="O105" s="33"/>
      <c r="P105" s="33"/>
      <c r="Q105" s="37"/>
      <c r="R105" s="33"/>
      <c r="S105" s="33"/>
    </row>
    <row r="106" spans="13:19" x14ac:dyDescent="0.25">
      <c r="M106" s="33"/>
      <c r="N106" s="33"/>
      <c r="O106" s="33"/>
      <c r="P106" s="33"/>
      <c r="Q106" s="37"/>
      <c r="R106" s="33"/>
      <c r="S106" s="33"/>
    </row>
    <row r="107" spans="13:19" x14ac:dyDescent="0.25">
      <c r="M107" s="33"/>
      <c r="N107" s="33"/>
      <c r="O107" s="33"/>
      <c r="P107" s="33"/>
      <c r="Q107" s="37"/>
      <c r="R107" s="33"/>
      <c r="S107" s="33"/>
    </row>
    <row r="108" spans="13:19" x14ac:dyDescent="0.25">
      <c r="M108" s="33"/>
      <c r="N108" s="33"/>
      <c r="O108" s="33"/>
      <c r="P108" s="33"/>
      <c r="Q108" s="37"/>
      <c r="R108" s="33"/>
      <c r="S108" s="33"/>
    </row>
    <row r="109" spans="13:19" x14ac:dyDescent="0.25">
      <c r="M109" s="33"/>
      <c r="N109" s="33"/>
      <c r="O109" s="33"/>
      <c r="P109" s="33"/>
      <c r="Q109" s="37"/>
      <c r="R109" s="33"/>
      <c r="S109" s="33"/>
    </row>
    <row r="110" spans="13:19" x14ac:dyDescent="0.25">
      <c r="M110" s="33"/>
      <c r="N110" s="33"/>
      <c r="O110" s="33"/>
      <c r="P110" s="33"/>
      <c r="Q110" s="37"/>
      <c r="R110" s="33"/>
      <c r="S110" s="33"/>
    </row>
    <row r="111" spans="13:19" x14ac:dyDescent="0.25">
      <c r="M111" s="33"/>
      <c r="N111" s="33"/>
      <c r="O111" s="33"/>
      <c r="P111" s="33"/>
      <c r="Q111" s="37"/>
      <c r="R111" s="33"/>
      <c r="S111" s="33"/>
    </row>
    <row r="112" spans="13:19" x14ac:dyDescent="0.25">
      <c r="M112" s="33"/>
      <c r="N112" s="33"/>
      <c r="O112" s="33"/>
      <c r="P112" s="33"/>
      <c r="Q112" s="37"/>
      <c r="R112" s="33"/>
      <c r="S112" s="33"/>
    </row>
    <row r="117" spans="1:16" ht="15.75" thickBot="1" x14ac:dyDescent="0.3"/>
    <row r="118" spans="1:16" ht="15.75" thickBot="1" x14ac:dyDescent="0.3">
      <c r="A118" s="124" t="s">
        <v>188</v>
      </c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6"/>
      <c r="P118" s="127" t="s">
        <v>181</v>
      </c>
    </row>
    <row r="119" spans="1:16" ht="15.75" thickBot="1" x14ac:dyDescent="0.3">
      <c r="A119" s="25" t="s">
        <v>144</v>
      </c>
      <c r="B119" s="18" t="s">
        <v>173</v>
      </c>
      <c r="C119" s="22" t="s">
        <v>162</v>
      </c>
      <c r="D119" s="22" t="s">
        <v>163</v>
      </c>
      <c r="E119" s="22" t="s">
        <v>91</v>
      </c>
      <c r="F119" s="22" t="s">
        <v>164</v>
      </c>
      <c r="G119" s="22" t="s">
        <v>165</v>
      </c>
      <c r="H119" s="22" t="s">
        <v>166</v>
      </c>
      <c r="I119" s="22" t="s">
        <v>167</v>
      </c>
      <c r="J119" s="22" t="s">
        <v>168</v>
      </c>
      <c r="K119" s="22" t="s">
        <v>169</v>
      </c>
      <c r="L119" s="22" t="s">
        <v>170</v>
      </c>
      <c r="M119" s="22" t="s">
        <v>171</v>
      </c>
      <c r="N119" s="22" t="s">
        <v>172</v>
      </c>
      <c r="O119" s="23" t="s">
        <v>161</v>
      </c>
      <c r="P119" s="128"/>
    </row>
    <row r="120" spans="1:16" x14ac:dyDescent="0.25">
      <c r="A120" s="64">
        <v>2502708</v>
      </c>
      <c r="B120" s="65" t="s">
        <v>147</v>
      </c>
      <c r="C120" s="66">
        <v>1.268</v>
      </c>
      <c r="D120" s="67">
        <v>0.89600000000000002</v>
      </c>
      <c r="E120" s="67">
        <v>0.63</v>
      </c>
      <c r="F120" s="67">
        <v>0.59799999999999998</v>
      </c>
      <c r="G120" s="67">
        <v>1.2290000000000001</v>
      </c>
      <c r="H120" s="67">
        <v>1.298</v>
      </c>
      <c r="I120" s="67">
        <v>0.88500000000000001</v>
      </c>
      <c r="J120" s="67">
        <v>1.069</v>
      </c>
      <c r="K120" s="67">
        <v>2.7040000000000002</v>
      </c>
      <c r="L120" s="67">
        <v>3.9830000000000001</v>
      </c>
      <c r="M120" s="67">
        <v>5.5960000000000001</v>
      </c>
      <c r="N120" s="67">
        <v>3.137</v>
      </c>
      <c r="O120" s="68">
        <v>1.94</v>
      </c>
      <c r="P120" s="69">
        <v>425</v>
      </c>
    </row>
    <row r="121" spans="1:16" x14ac:dyDescent="0.25">
      <c r="A121" s="64">
        <v>2502763</v>
      </c>
      <c r="B121" s="65" t="s">
        <v>148</v>
      </c>
      <c r="C121" s="66">
        <v>2041</v>
      </c>
      <c r="D121" s="67">
        <v>1798</v>
      </c>
      <c r="E121" s="67">
        <v>1850</v>
      </c>
      <c r="F121" s="67">
        <v>2177</v>
      </c>
      <c r="G121" s="67">
        <v>2881</v>
      </c>
      <c r="H121" s="67">
        <v>3025</v>
      </c>
      <c r="I121" s="67">
        <v>2606</v>
      </c>
      <c r="J121" s="67">
        <v>2440</v>
      </c>
      <c r="K121" s="67">
        <v>2558</v>
      </c>
      <c r="L121" s="67">
        <v>2981</v>
      </c>
      <c r="M121" s="67">
        <v>3493</v>
      </c>
      <c r="N121" s="67">
        <v>2868</v>
      </c>
      <c r="O121" s="68">
        <v>2559.75</v>
      </c>
      <c r="P121" s="72">
        <v>163542</v>
      </c>
    </row>
    <row r="122" spans="1:16" s="70" customFormat="1" x14ac:dyDescent="0.25">
      <c r="A122" s="64">
        <v>2502768</v>
      </c>
      <c r="B122" s="65" t="s">
        <v>149</v>
      </c>
      <c r="C122" s="66">
        <v>4066</v>
      </c>
      <c r="D122" s="67">
        <v>3298</v>
      </c>
      <c r="E122" s="67">
        <v>3009</v>
      </c>
      <c r="F122" s="67">
        <v>3377</v>
      </c>
      <c r="G122" s="67">
        <v>4706</v>
      </c>
      <c r="H122" s="67">
        <v>5722</v>
      </c>
      <c r="I122" s="67">
        <v>5418</v>
      </c>
      <c r="J122" s="67">
        <v>5226</v>
      </c>
      <c r="K122" s="67">
        <v>5415</v>
      </c>
      <c r="L122" s="67">
        <v>6038</v>
      </c>
      <c r="M122" s="67">
        <v>6946</v>
      </c>
      <c r="N122" s="67">
        <v>6321</v>
      </c>
      <c r="O122" s="68">
        <v>4961.84</v>
      </c>
      <c r="P122" s="72">
        <v>246771</v>
      </c>
    </row>
    <row r="123" spans="1:16" s="70" customFormat="1" x14ac:dyDescent="0.25">
      <c r="A123" s="64">
        <v>2801711</v>
      </c>
      <c r="B123" s="65" t="s">
        <v>150</v>
      </c>
      <c r="C123" s="66">
        <v>3.3210000000000002</v>
      </c>
      <c r="D123" s="67">
        <v>2.5840000000000001</v>
      </c>
      <c r="E123" s="67">
        <v>2.2480000000000002</v>
      </c>
      <c r="F123" s="67">
        <v>2.149</v>
      </c>
      <c r="G123" s="67">
        <v>4.3979999999999997</v>
      </c>
      <c r="H123" s="67">
        <v>4.835</v>
      </c>
      <c r="I123" s="67">
        <v>3.4590000000000001</v>
      </c>
      <c r="J123" s="67">
        <v>3.363</v>
      </c>
      <c r="K123" s="67">
        <v>4.8230000000000004</v>
      </c>
      <c r="L123" s="67">
        <v>6.5449999999999999</v>
      </c>
      <c r="M123" s="67">
        <v>7.6589999999999998</v>
      </c>
      <c r="N123" s="67">
        <v>4.4909999999999997</v>
      </c>
      <c r="O123" s="68">
        <v>4.16</v>
      </c>
      <c r="P123" s="72">
        <v>474</v>
      </c>
    </row>
    <row r="124" spans="1:16" x14ac:dyDescent="0.25">
      <c r="A124" s="64">
        <v>2802703</v>
      </c>
      <c r="B124" s="65" t="s">
        <v>151</v>
      </c>
      <c r="C124" s="66">
        <v>0.61399999999999999</v>
      </c>
      <c r="D124" s="67">
        <v>0.48499999999999999</v>
      </c>
      <c r="E124" s="67">
        <v>0.44600000000000001</v>
      </c>
      <c r="F124" s="67">
        <v>0.73599999999999999</v>
      </c>
      <c r="G124" s="67">
        <v>2.5939999999999999</v>
      </c>
      <c r="H124" s="67">
        <v>2.0649999999999999</v>
      </c>
      <c r="I124" s="67">
        <v>1.097</v>
      </c>
      <c r="J124" s="67">
        <v>1.022</v>
      </c>
      <c r="K124" s="67">
        <v>1.6359999999999999</v>
      </c>
      <c r="L124" s="67">
        <v>2.246</v>
      </c>
      <c r="M124" s="67">
        <v>3.36</v>
      </c>
      <c r="N124" s="67">
        <v>1.726</v>
      </c>
      <c r="O124" s="68">
        <v>1.5</v>
      </c>
      <c r="P124" s="72">
        <v>373</v>
      </c>
    </row>
    <row r="125" spans="1:16" s="70" customFormat="1" x14ac:dyDescent="0.25">
      <c r="A125" s="64">
        <v>2803703</v>
      </c>
      <c r="B125" s="65" t="s">
        <v>152</v>
      </c>
      <c r="C125" s="66">
        <v>5.3940000000000001</v>
      </c>
      <c r="D125" s="67">
        <v>3.0720000000000001</v>
      </c>
      <c r="E125" s="67">
        <v>2.3860000000000001</v>
      </c>
      <c r="F125" s="67">
        <v>2.9569999999999999</v>
      </c>
      <c r="G125" s="67">
        <v>13.6</v>
      </c>
      <c r="H125" s="67">
        <v>15.53</v>
      </c>
      <c r="I125" s="67">
        <v>9.23</v>
      </c>
      <c r="J125" s="67">
        <v>10</v>
      </c>
      <c r="K125" s="67">
        <v>18.82</v>
      </c>
      <c r="L125" s="67">
        <v>28.5</v>
      </c>
      <c r="M125" s="67">
        <v>28.8</v>
      </c>
      <c r="N125" s="67">
        <v>14.25</v>
      </c>
      <c r="O125" s="68">
        <v>12.71</v>
      </c>
      <c r="P125" s="72">
        <v>3754</v>
      </c>
    </row>
    <row r="126" spans="1:16" s="70" customFormat="1" x14ac:dyDescent="0.25">
      <c r="A126" s="64">
        <v>2803706</v>
      </c>
      <c r="B126" s="65" t="s">
        <v>153</v>
      </c>
      <c r="C126" s="66">
        <v>0.34599999999999997</v>
      </c>
      <c r="D126" s="67">
        <v>0.27700000000000002</v>
      </c>
      <c r="E126" s="67">
        <v>0.224</v>
      </c>
      <c r="F126" s="67">
        <v>0.26200000000000001</v>
      </c>
      <c r="G126" s="67">
        <v>0.48499999999999999</v>
      </c>
      <c r="H126" s="67">
        <v>0.54400000000000004</v>
      </c>
      <c r="I126" s="67">
        <v>0.439</v>
      </c>
      <c r="J126" s="67">
        <v>0.76200000000000001</v>
      </c>
      <c r="K126" s="67">
        <v>0.747</v>
      </c>
      <c r="L126" s="67">
        <v>0.9</v>
      </c>
      <c r="M126" s="67">
        <v>1.19</v>
      </c>
      <c r="N126" s="67">
        <v>0.85199999999999998</v>
      </c>
      <c r="O126" s="68">
        <v>0.59</v>
      </c>
      <c r="P126" s="72">
        <v>106</v>
      </c>
    </row>
    <row r="127" spans="1:16" s="70" customFormat="1" x14ac:dyDescent="0.25">
      <c r="A127" s="64">
        <v>2803709</v>
      </c>
      <c r="B127" s="65" t="s">
        <v>154</v>
      </c>
      <c r="C127" s="66">
        <v>11.67</v>
      </c>
      <c r="D127" s="67">
        <v>7.657</v>
      </c>
      <c r="E127" s="67">
        <v>6.3730000000000002</v>
      </c>
      <c r="F127" s="67">
        <v>8.5399999999999991</v>
      </c>
      <c r="G127" s="67">
        <v>26.95</v>
      </c>
      <c r="H127" s="67">
        <v>42.78</v>
      </c>
      <c r="I127" s="67">
        <v>23.55</v>
      </c>
      <c r="J127" s="67">
        <v>24.92</v>
      </c>
      <c r="K127" s="67">
        <v>46.23</v>
      </c>
      <c r="L127" s="67">
        <v>73.150000000000006</v>
      </c>
      <c r="M127" s="67">
        <v>78.59</v>
      </c>
      <c r="N127" s="67">
        <v>33.43</v>
      </c>
      <c r="O127" s="68">
        <v>31.99</v>
      </c>
      <c r="P127" s="72">
        <v>10080</v>
      </c>
    </row>
    <row r="128" spans="1:16" x14ac:dyDescent="0.25">
      <c r="A128" s="56">
        <v>2903702</v>
      </c>
      <c r="B128" s="57" t="s">
        <v>155</v>
      </c>
      <c r="C128" s="58">
        <v>5145</v>
      </c>
      <c r="D128" s="59">
        <v>3854</v>
      </c>
      <c r="E128" s="59">
        <v>3619</v>
      </c>
      <c r="F128" s="59">
        <v>4085</v>
      </c>
      <c r="G128" s="59">
        <v>5857</v>
      </c>
      <c r="H128" s="59">
        <v>7533</v>
      </c>
      <c r="I128" s="59">
        <v>7283</v>
      </c>
      <c r="J128" s="59">
        <v>6832</v>
      </c>
      <c r="K128" s="59">
        <v>7001</v>
      </c>
      <c r="L128" s="59">
        <v>7806</v>
      </c>
      <c r="M128" s="59">
        <v>9222</v>
      </c>
      <c r="N128" s="59">
        <v>8614</v>
      </c>
      <c r="O128" s="60">
        <v>6404.08</v>
      </c>
      <c r="P128" s="71">
        <v>257438</v>
      </c>
    </row>
    <row r="129" spans="1:17" x14ac:dyDescent="0.25">
      <c r="A129" s="30">
        <v>2906706</v>
      </c>
      <c r="B129" s="2" t="s">
        <v>156</v>
      </c>
      <c r="C129" s="9">
        <v>12.55</v>
      </c>
      <c r="D129" s="4">
        <v>10.91</v>
      </c>
      <c r="E129" s="4">
        <v>10</v>
      </c>
      <c r="F129" s="4">
        <v>10.98</v>
      </c>
      <c r="G129" s="4">
        <v>17.25</v>
      </c>
      <c r="H129" s="4">
        <v>17.93</v>
      </c>
      <c r="I129" s="4">
        <v>15.47</v>
      </c>
      <c r="J129" s="4">
        <v>16.329999999999998</v>
      </c>
      <c r="K129" s="4">
        <v>20.46</v>
      </c>
      <c r="L129" s="4">
        <v>23.32</v>
      </c>
      <c r="M129" s="4">
        <v>24.37</v>
      </c>
      <c r="N129" s="4">
        <v>16.760000000000002</v>
      </c>
      <c r="O129" s="8">
        <v>16.36</v>
      </c>
      <c r="P129" s="26">
        <v>957</v>
      </c>
    </row>
    <row r="130" spans="1:17" x14ac:dyDescent="0.25">
      <c r="A130" s="30">
        <v>2906712</v>
      </c>
      <c r="B130" s="2" t="s">
        <v>157</v>
      </c>
      <c r="C130" s="9">
        <v>10.6</v>
      </c>
      <c r="D130" s="4">
        <v>8.9909999999999997</v>
      </c>
      <c r="E130" s="4">
        <v>8.4350000000000005</v>
      </c>
      <c r="F130" s="4">
        <v>9.6579999999999995</v>
      </c>
      <c r="G130" s="4">
        <v>15.37</v>
      </c>
      <c r="H130" s="4">
        <v>16.420000000000002</v>
      </c>
      <c r="I130" s="4">
        <v>14.19</v>
      </c>
      <c r="J130" s="4">
        <v>15.09</v>
      </c>
      <c r="K130" s="4">
        <v>19.55</v>
      </c>
      <c r="L130" s="4">
        <v>23.05</v>
      </c>
      <c r="M130" s="4">
        <v>22.68</v>
      </c>
      <c r="N130" s="4">
        <v>16.54</v>
      </c>
      <c r="O130" s="8">
        <v>15.05</v>
      </c>
      <c r="P130" s="26">
        <v>992</v>
      </c>
    </row>
    <row r="131" spans="1:17" ht="15.75" thickBot="1" x14ac:dyDescent="0.3">
      <c r="A131" s="31">
        <v>2906715</v>
      </c>
      <c r="B131" s="1" t="s">
        <v>158</v>
      </c>
      <c r="C131" s="38">
        <v>6.8330000000000002</v>
      </c>
      <c r="D131" s="39">
        <v>5.58</v>
      </c>
      <c r="E131" s="39">
        <v>4.9059999999999997</v>
      </c>
      <c r="F131" s="39">
        <v>5.4740000000000002</v>
      </c>
      <c r="G131" s="39">
        <v>9.6460000000000008</v>
      </c>
      <c r="H131" s="39">
        <v>11.16</v>
      </c>
      <c r="I131" s="39">
        <v>9.2430000000000003</v>
      </c>
      <c r="J131" s="39">
        <v>10.39</v>
      </c>
      <c r="K131" s="39">
        <v>13.63</v>
      </c>
      <c r="L131" s="39">
        <v>16.72</v>
      </c>
      <c r="M131" s="39">
        <v>16.07</v>
      </c>
      <c r="N131" s="39">
        <v>9.6219999999999999</v>
      </c>
      <c r="O131" s="40">
        <v>9.94</v>
      </c>
      <c r="P131" s="28">
        <v>705</v>
      </c>
    </row>
    <row r="133" spans="1:17" ht="15.75" thickBot="1" x14ac:dyDescent="0.3"/>
    <row r="134" spans="1:17" x14ac:dyDescent="0.25">
      <c r="A134" s="41" t="s">
        <v>175</v>
      </c>
      <c r="B134" s="18" t="s">
        <v>176</v>
      </c>
      <c r="C134" s="22" t="s">
        <v>162</v>
      </c>
      <c r="D134" s="22" t="s">
        <v>163</v>
      </c>
      <c r="E134" s="22" t="s">
        <v>91</v>
      </c>
      <c r="F134" s="22" t="s">
        <v>164</v>
      </c>
      <c r="G134" s="22" t="s">
        <v>165</v>
      </c>
      <c r="H134" s="22" t="s">
        <v>166</v>
      </c>
      <c r="I134" s="22" t="s">
        <v>167</v>
      </c>
      <c r="J134" s="22" t="s">
        <v>168</v>
      </c>
      <c r="K134" s="22" t="s">
        <v>169</v>
      </c>
      <c r="L134" s="22" t="s">
        <v>170</v>
      </c>
      <c r="M134" s="22" t="s">
        <v>171</v>
      </c>
      <c r="N134" s="22" t="s">
        <v>172</v>
      </c>
      <c r="O134" s="23" t="s">
        <v>179</v>
      </c>
    </row>
    <row r="135" spans="1:17" x14ac:dyDescent="0.25">
      <c r="A135" s="132" t="s">
        <v>147</v>
      </c>
      <c r="B135" s="42" t="s">
        <v>182</v>
      </c>
      <c r="C135" s="43">
        <f>C$120</f>
        <v>1.268</v>
      </c>
      <c r="D135" s="43">
        <f t="shared" ref="D135:N135" si="0">D$120</f>
        <v>0.89600000000000002</v>
      </c>
      <c r="E135" s="43">
        <f t="shared" si="0"/>
        <v>0.63</v>
      </c>
      <c r="F135" s="43">
        <f t="shared" si="0"/>
        <v>0.59799999999999998</v>
      </c>
      <c r="G135" s="43">
        <f t="shared" si="0"/>
        <v>1.2290000000000001</v>
      </c>
      <c r="H135" s="43">
        <f t="shared" si="0"/>
        <v>1.298</v>
      </c>
      <c r="I135" s="43">
        <f t="shared" si="0"/>
        <v>0.88500000000000001</v>
      </c>
      <c r="J135" s="43">
        <f t="shared" si="0"/>
        <v>1.069</v>
      </c>
      <c r="K135" s="43">
        <f t="shared" si="0"/>
        <v>2.7040000000000002</v>
      </c>
      <c r="L135" s="43">
        <f t="shared" si="0"/>
        <v>3.9830000000000001</v>
      </c>
      <c r="M135" s="43">
        <f t="shared" si="0"/>
        <v>5.5960000000000001</v>
      </c>
      <c r="N135" s="43">
        <f t="shared" si="0"/>
        <v>3.137</v>
      </c>
      <c r="O135" s="44">
        <f t="shared" ref="O135:O143" si="1">AVERAGE(C135:N135)</f>
        <v>1.9410833333333333</v>
      </c>
    </row>
    <row r="136" spans="1:17" x14ac:dyDescent="0.25">
      <c r="A136" s="133"/>
      <c r="B136" s="45">
        <v>3</v>
      </c>
      <c r="C136" s="2">
        <f>C$128*($P$120/$P$128)</f>
        <v>8.4937926801793058</v>
      </c>
      <c r="D136" s="2">
        <f t="shared" ref="D136:N136" si="2">D$128*($P$120/$P$128)</f>
        <v>6.3625028162120589</v>
      </c>
      <c r="E136" s="2">
        <f t="shared" si="2"/>
        <v>5.9745453274186406</v>
      </c>
      <c r="F136" s="2">
        <f t="shared" si="2"/>
        <v>6.7438567732813341</v>
      </c>
      <c r="G136" s="2">
        <f t="shared" si="2"/>
        <v>9.6692213270768104</v>
      </c>
      <c r="H136" s="2">
        <f t="shared" si="2"/>
        <v>12.436101119492848</v>
      </c>
      <c r="I136" s="2">
        <f t="shared" si="2"/>
        <v>12.023380386733892</v>
      </c>
      <c r="J136" s="2">
        <f t="shared" si="2"/>
        <v>11.278832184836737</v>
      </c>
      <c r="K136" s="2">
        <f t="shared" si="2"/>
        <v>11.557831400181792</v>
      </c>
      <c r="L136" s="2">
        <f t="shared" si="2"/>
        <v>12.886792159665628</v>
      </c>
      <c r="M136" s="2">
        <f t="shared" si="2"/>
        <v>15.224442390012353</v>
      </c>
      <c r="N136" s="2">
        <f t="shared" si="2"/>
        <v>14.220705567942572</v>
      </c>
      <c r="O136" s="44">
        <f t="shared" si="1"/>
        <v>10.572667011086166</v>
      </c>
    </row>
    <row r="137" spans="1:17" x14ac:dyDescent="0.25">
      <c r="A137" s="133"/>
      <c r="B137" s="45" t="s">
        <v>177</v>
      </c>
      <c r="C137" s="46">
        <f t="shared" ref="C137:N137" si="3">ABS((C136-C135)/C135)</f>
        <v>5.6985746689111245</v>
      </c>
      <c r="D137" s="46">
        <f t="shared" si="3"/>
        <v>6.1010076073795299</v>
      </c>
      <c r="E137" s="46">
        <f t="shared" si="3"/>
        <v>8.4834052816168892</v>
      </c>
      <c r="F137" s="46">
        <f t="shared" si="3"/>
        <v>10.277352463681162</v>
      </c>
      <c r="G137" s="46">
        <f t="shared" si="3"/>
        <v>6.8675519341552551</v>
      </c>
      <c r="H137" s="46">
        <f t="shared" si="3"/>
        <v>8.5809715866662923</v>
      </c>
      <c r="I137" s="46">
        <f t="shared" si="3"/>
        <v>12.5857405499818</v>
      </c>
      <c r="J137" s="46">
        <f t="shared" si="3"/>
        <v>9.5508252430652369</v>
      </c>
      <c r="K137" s="46">
        <f t="shared" si="3"/>
        <v>3.2743459320198931</v>
      </c>
      <c r="L137" s="46">
        <f t="shared" si="3"/>
        <v>2.2354486968781391</v>
      </c>
      <c r="M137" s="46">
        <f t="shared" si="3"/>
        <v>1.7205937080079259</v>
      </c>
      <c r="N137" s="46">
        <f t="shared" si="3"/>
        <v>3.5332182237623755</v>
      </c>
      <c r="O137" s="62">
        <f>AVERAGE(C137:N137)</f>
        <v>6.5757529913438022</v>
      </c>
    </row>
    <row r="138" spans="1:17" x14ac:dyDescent="0.25">
      <c r="A138" s="133"/>
      <c r="B138" s="45">
        <v>4</v>
      </c>
      <c r="C138" s="2">
        <f>C$128*TAN($P$120/$P$128)</f>
        <v>8.493800396556157</v>
      </c>
      <c r="D138" s="2">
        <f t="shared" ref="D138:N138" si="4">D$128*TAN($P$120/$P$128)</f>
        <v>6.3625085963707351</v>
      </c>
      <c r="E138" s="2">
        <f t="shared" si="4"/>
        <v>5.9745507551286172</v>
      </c>
      <c r="F138" s="2">
        <f t="shared" si="4"/>
        <v>6.7438628998895833</v>
      </c>
      <c r="G138" s="2">
        <f t="shared" si="4"/>
        <v>9.6692301112982353</v>
      </c>
      <c r="H138" s="2">
        <f t="shared" si="4"/>
        <v>12.436112417348404</v>
      </c>
      <c r="I138" s="2">
        <f t="shared" si="4"/>
        <v>12.023391309644023</v>
      </c>
      <c r="J138" s="2">
        <f t="shared" si="4"/>
        <v>11.278842431345319</v>
      </c>
      <c r="K138" s="2">
        <f t="shared" si="4"/>
        <v>11.55784190015348</v>
      </c>
      <c r="L138" s="2">
        <f t="shared" si="4"/>
        <v>12.886803866961587</v>
      </c>
      <c r="M138" s="2">
        <f t="shared" si="4"/>
        <v>15.224456220999201</v>
      </c>
      <c r="N138" s="2">
        <f t="shared" si="4"/>
        <v>14.220718487062147</v>
      </c>
      <c r="O138" s="44">
        <f t="shared" si="1"/>
        <v>10.572676616063124</v>
      </c>
    </row>
    <row r="139" spans="1:17" x14ac:dyDescent="0.25">
      <c r="A139" s="133"/>
      <c r="B139" s="45" t="s">
        <v>177</v>
      </c>
      <c r="C139" s="46">
        <f t="shared" ref="C139:N139" si="5">ABS((C138-C135)/C135)</f>
        <v>5.698580754381827</v>
      </c>
      <c r="D139" s="46">
        <f t="shared" si="5"/>
        <v>6.101014058449481</v>
      </c>
      <c r="E139" s="46">
        <f t="shared" si="5"/>
        <v>8.4834138970295516</v>
      </c>
      <c r="F139" s="46">
        <f t="shared" si="5"/>
        <v>10.277362708845457</v>
      </c>
      <c r="G139" s="46">
        <f t="shared" si="5"/>
        <v>6.8675590816096284</v>
      </c>
      <c r="H139" s="46">
        <f t="shared" si="5"/>
        <v>8.5809802907152566</v>
      </c>
      <c r="I139" s="46">
        <f t="shared" si="5"/>
        <v>12.585752892253133</v>
      </c>
      <c r="J139" s="46">
        <f t="shared" si="5"/>
        <v>9.5508348281995499</v>
      </c>
      <c r="K139" s="46">
        <f t="shared" si="5"/>
        <v>3.2743498151455173</v>
      </c>
      <c r="L139" s="46">
        <f t="shared" si="5"/>
        <v>2.235451636194222</v>
      </c>
      <c r="M139" s="46">
        <f t="shared" si="5"/>
        <v>1.7205961795924234</v>
      </c>
      <c r="N139" s="46">
        <f t="shared" si="5"/>
        <v>3.533222342066352</v>
      </c>
      <c r="O139" s="62">
        <f>AVERAGE(C139:N139)</f>
        <v>6.5757598737068657</v>
      </c>
    </row>
    <row r="140" spans="1:17" ht="15.75" thickBot="1" x14ac:dyDescent="0.3">
      <c r="A140" s="133"/>
      <c r="B140" s="45">
        <v>5</v>
      </c>
      <c r="C140" s="2">
        <f>C$128*ATAN($P$120/$P$128)</f>
        <v>8.493784963823483</v>
      </c>
      <c r="D140" s="2">
        <f t="shared" ref="D140:N140" si="6">D$128*ATAN($P$120/$P$128)</f>
        <v>6.3624970360691355</v>
      </c>
      <c r="E140" s="2">
        <f t="shared" si="6"/>
        <v>5.9745398997234567</v>
      </c>
      <c r="F140" s="2">
        <f t="shared" si="6"/>
        <v>6.7438506466897818</v>
      </c>
      <c r="G140" s="2">
        <f t="shared" si="6"/>
        <v>9.6692125428793272</v>
      </c>
      <c r="H140" s="2">
        <f t="shared" si="6"/>
        <v>12.436089821668084</v>
      </c>
      <c r="I140" s="2">
        <f t="shared" si="6"/>
        <v>12.023369463853532</v>
      </c>
      <c r="J140" s="2">
        <f t="shared" si="6"/>
        <v>11.27882193835608</v>
      </c>
      <c r="K140" s="2">
        <f t="shared" si="6"/>
        <v>11.557820900238717</v>
      </c>
      <c r="L140" s="2">
        <f t="shared" si="6"/>
        <v>12.886780452401576</v>
      </c>
      <c r="M140" s="2">
        <f t="shared" si="6"/>
        <v>15.224428559063199</v>
      </c>
      <c r="N140" s="2">
        <f t="shared" si="6"/>
        <v>14.220692648858208</v>
      </c>
      <c r="O140" s="44">
        <f t="shared" si="1"/>
        <v>10.572657406135383</v>
      </c>
    </row>
    <row r="141" spans="1:17" x14ac:dyDescent="0.25">
      <c r="A141" s="133"/>
      <c r="B141" s="45" t="s">
        <v>177</v>
      </c>
      <c r="C141" s="46">
        <f t="shared" ref="C141:N141" si="7">ABS((C140-C135)/C135)</f>
        <v>5.6985685834570052</v>
      </c>
      <c r="D141" s="46">
        <f t="shared" si="7"/>
        <v>6.1010011563271602</v>
      </c>
      <c r="E141" s="46">
        <f t="shared" si="7"/>
        <v>8.4833966662277085</v>
      </c>
      <c r="F141" s="46">
        <f t="shared" si="7"/>
        <v>10.277342218544787</v>
      </c>
      <c r="G141" s="46">
        <f t="shared" si="7"/>
        <v>6.8675447867203623</v>
      </c>
      <c r="H141" s="46">
        <f t="shared" si="7"/>
        <v>8.5809628826410496</v>
      </c>
      <c r="I141" s="46">
        <f t="shared" si="7"/>
        <v>12.585728207744104</v>
      </c>
      <c r="J141" s="46">
        <f t="shared" si="7"/>
        <v>9.5508156579570436</v>
      </c>
      <c r="K141" s="46">
        <f t="shared" si="7"/>
        <v>3.2743420489048503</v>
      </c>
      <c r="L141" s="46">
        <f t="shared" si="7"/>
        <v>2.2354457575700666</v>
      </c>
      <c r="M141" s="46">
        <f t="shared" si="7"/>
        <v>1.7205912364301641</v>
      </c>
      <c r="N141" s="46">
        <f t="shared" si="7"/>
        <v>3.5332141054696229</v>
      </c>
      <c r="O141" s="62">
        <f>AVERAGE(C141:N141)</f>
        <v>6.5757461089994935</v>
      </c>
      <c r="Q141" s="47" t="s">
        <v>183</v>
      </c>
    </row>
    <row r="142" spans="1:17" ht="15.75" thickBot="1" x14ac:dyDescent="0.3">
      <c r="A142" s="133"/>
      <c r="B142" s="45" t="s">
        <v>184</v>
      </c>
      <c r="C142" s="2">
        <f>LN(C$120/C$128)/LN($P$120/$P$128)</f>
        <v>1.2968720968520302</v>
      </c>
      <c r="D142" s="2">
        <f t="shared" ref="D142:N142" si="8">LN(D$120/D$128)/LN($P$120/$P$128)</f>
        <v>1.305978851457049</v>
      </c>
      <c r="E142" s="2">
        <f t="shared" si="8"/>
        <v>1.3511375575840352</v>
      </c>
      <c r="F142" s="2">
        <f t="shared" si="8"/>
        <v>1.3781811127075898</v>
      </c>
      <c r="G142" s="2">
        <f t="shared" si="8"/>
        <v>1.3219799659804392</v>
      </c>
      <c r="H142" s="2">
        <f t="shared" si="8"/>
        <v>1.3527352527713656</v>
      </c>
      <c r="I142" s="2">
        <f t="shared" si="8"/>
        <v>1.4072493783611904</v>
      </c>
      <c r="J142" s="2">
        <f t="shared" si="8"/>
        <v>1.3677865134180081</v>
      </c>
      <c r="K142" s="2">
        <f t="shared" si="8"/>
        <v>1.2267452677384494</v>
      </c>
      <c r="L142" s="2">
        <f t="shared" si="8"/>
        <v>1.1832791219755869</v>
      </c>
      <c r="M142" s="2">
        <f t="shared" si="8"/>
        <v>1.1562255084792399</v>
      </c>
      <c r="N142" s="2">
        <f t="shared" si="8"/>
        <v>1.2359236840651999</v>
      </c>
      <c r="O142" s="48">
        <f t="shared" si="1"/>
        <v>1.2986745259491819</v>
      </c>
      <c r="Q142" s="49">
        <v>1.35</v>
      </c>
    </row>
    <row r="143" spans="1:17" x14ac:dyDescent="0.25">
      <c r="A143" s="133"/>
      <c r="B143" s="45" t="s">
        <v>185</v>
      </c>
      <c r="C143" s="2">
        <f>C$128*($P$120/$P$128)^$O142</f>
        <v>1.2534424086104821</v>
      </c>
      <c r="D143" s="2">
        <f t="shared" ref="D143:N143" si="9">D$128*($P$120/$P$128)^$O142</f>
        <v>0.93892459529344952</v>
      </c>
      <c r="E143" s="2">
        <f t="shared" si="9"/>
        <v>0.88167309558043438</v>
      </c>
      <c r="F143" s="2">
        <f t="shared" si="9"/>
        <v>0.99520160139432834</v>
      </c>
      <c r="G143" s="2">
        <f t="shared" si="9"/>
        <v>1.4269022715707664</v>
      </c>
      <c r="H143" s="2">
        <f t="shared" si="9"/>
        <v>1.8352150950559303</v>
      </c>
      <c r="I143" s="2">
        <f t="shared" si="9"/>
        <v>1.7743092442974036</v>
      </c>
      <c r="J143" s="2">
        <f t="shared" si="9"/>
        <v>1.6644350895290212</v>
      </c>
      <c r="K143" s="2">
        <f t="shared" si="9"/>
        <v>1.7056074446417853</v>
      </c>
      <c r="L143" s="2">
        <f t="shared" si="9"/>
        <v>1.9017242840842417</v>
      </c>
      <c r="M143" s="2">
        <f t="shared" si="9"/>
        <v>2.2466950227805373</v>
      </c>
      <c r="N143" s="2">
        <f t="shared" si="9"/>
        <v>2.0985719937358005</v>
      </c>
      <c r="O143" s="44">
        <f t="shared" si="1"/>
        <v>1.5602251788811816</v>
      </c>
    </row>
    <row r="144" spans="1:17" x14ac:dyDescent="0.25">
      <c r="A144" s="133"/>
      <c r="B144" s="45" t="s">
        <v>177</v>
      </c>
      <c r="C144" s="46">
        <f t="shared" ref="C144:N144" si="10">ABS((C143-C135)/C135)</f>
        <v>1.1480750307190816E-2</v>
      </c>
      <c r="D144" s="46">
        <f t="shared" si="10"/>
        <v>4.7906914390010595E-2</v>
      </c>
      <c r="E144" s="46">
        <f t="shared" si="10"/>
        <v>0.39948110409592757</v>
      </c>
      <c r="F144" s="46">
        <f t="shared" si="10"/>
        <v>0.66421672473967952</v>
      </c>
      <c r="G144" s="46">
        <f t="shared" si="10"/>
        <v>0.16102707206734446</v>
      </c>
      <c r="H144" s="46">
        <f t="shared" si="10"/>
        <v>0.41387911791674131</v>
      </c>
      <c r="I144" s="46">
        <f t="shared" si="10"/>
        <v>1.0048692025959363</v>
      </c>
      <c r="J144" s="46">
        <f t="shared" si="10"/>
        <v>0.55700195465764379</v>
      </c>
      <c r="K144" s="46">
        <f t="shared" si="10"/>
        <v>0.36922801603484279</v>
      </c>
      <c r="L144" s="46">
        <f t="shared" si="10"/>
        <v>0.52253972280084315</v>
      </c>
      <c r="M144" s="46">
        <f t="shared" si="10"/>
        <v>0.59851768713714482</v>
      </c>
      <c r="N144" s="46">
        <f t="shared" si="10"/>
        <v>0.33102582284481974</v>
      </c>
      <c r="O144" s="62">
        <f>AVERAGE(C144:N144)</f>
        <v>0.42343117413234371</v>
      </c>
    </row>
    <row r="145" spans="1:19" x14ac:dyDescent="0.25">
      <c r="A145" s="133"/>
      <c r="B145" s="42" t="s">
        <v>186</v>
      </c>
      <c r="C145" s="4">
        <f>C$128*($P$120/$P$128)^$Q142</f>
        <v>0.90219902493883741</v>
      </c>
      <c r="D145" s="4">
        <f t="shared" ref="D145:N145" si="11">D$128*($P$120/$P$128)^$Q142</f>
        <v>0.67581633471608926</v>
      </c>
      <c r="E145" s="4">
        <f t="shared" si="11"/>
        <v>0.63460802162364482</v>
      </c>
      <c r="F145" s="4">
        <f t="shared" si="11"/>
        <v>0.71632322971334317</v>
      </c>
      <c r="G145" s="4">
        <f t="shared" si="11"/>
        <v>1.0270514458827542</v>
      </c>
      <c r="H145" s="4">
        <f t="shared" si="11"/>
        <v>1.3209456277675922</v>
      </c>
      <c r="I145" s="4">
        <f t="shared" si="11"/>
        <v>1.2771069968181832</v>
      </c>
      <c r="J145" s="4">
        <f t="shared" si="11"/>
        <v>1.1980221065854493</v>
      </c>
      <c r="K145" s="4">
        <f t="shared" si="11"/>
        <v>1.2276570211072499</v>
      </c>
      <c r="L145" s="4">
        <f t="shared" si="11"/>
        <v>1.3688174127643469</v>
      </c>
      <c r="M145" s="4">
        <f t="shared" si="11"/>
        <v>1.6171194184617994</v>
      </c>
      <c r="N145" s="4">
        <f t="shared" si="11"/>
        <v>1.5105038679928369</v>
      </c>
      <c r="O145" s="51">
        <f>AVERAGE(C145:N145)</f>
        <v>1.1230142090310105</v>
      </c>
    </row>
    <row r="146" spans="1:19" ht="15.75" thickBot="1" x14ac:dyDescent="0.3">
      <c r="A146" s="134"/>
      <c r="B146" s="52" t="s">
        <v>177</v>
      </c>
      <c r="C146" s="53">
        <f t="shared" ref="C146:N146" si="12">ABS((C145-C135)/C135)</f>
        <v>0.28848657339208406</v>
      </c>
      <c r="D146" s="53">
        <f t="shared" si="12"/>
        <v>0.24574069786150754</v>
      </c>
      <c r="E146" s="53">
        <f t="shared" si="12"/>
        <v>7.3143200375314606E-3</v>
      </c>
      <c r="F146" s="53">
        <f t="shared" si="12"/>
        <v>0.19786493263100868</v>
      </c>
      <c r="G146" s="53">
        <f t="shared" si="12"/>
        <v>0.1643194093712334</v>
      </c>
      <c r="H146" s="53">
        <f t="shared" si="12"/>
        <v>1.7677679327882993E-2</v>
      </c>
      <c r="I146" s="53">
        <f t="shared" si="12"/>
        <v>0.44305875346687362</v>
      </c>
      <c r="J146" s="53">
        <f t="shared" si="12"/>
        <v>0.12069420634747365</v>
      </c>
      <c r="K146" s="53">
        <f t="shared" si="12"/>
        <v>0.54598482947217086</v>
      </c>
      <c r="L146" s="53">
        <f t="shared" si="12"/>
        <v>0.65633507086006859</v>
      </c>
      <c r="M146" s="53">
        <f t="shared" si="12"/>
        <v>0.71102226260511092</v>
      </c>
      <c r="N146" s="53">
        <f t="shared" si="12"/>
        <v>0.51848776920853146</v>
      </c>
      <c r="O146" s="63">
        <f>AVERAGE(C146:N146)</f>
        <v>0.32641554204845641</v>
      </c>
    </row>
    <row r="147" spans="1:19" x14ac:dyDescent="0.25">
      <c r="A147"/>
      <c r="B147" s="54"/>
      <c r="C147" s="55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x14ac:dyDescent="0.25">
      <c r="A148"/>
      <c r="B148" s="54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x14ac:dyDescent="0.25">
      <c r="A149"/>
      <c r="B149" s="54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x14ac:dyDescent="0.25">
      <c r="A150"/>
      <c r="B150" s="54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x14ac:dyDescent="0.25">
      <c r="A151"/>
      <c r="B151" s="54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x14ac:dyDescent="0.25">
      <c r="A152"/>
      <c r="B152" s="54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x14ac:dyDescent="0.25">
      <c r="A153"/>
      <c r="B153" s="54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x14ac:dyDescent="0.25">
      <c r="A154"/>
      <c r="B154" s="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x14ac:dyDescent="0.25">
      <c r="A155"/>
      <c r="B155" s="54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x14ac:dyDescent="0.25">
      <c r="A156"/>
      <c r="B156" s="54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x14ac:dyDescent="0.25">
      <c r="A157"/>
      <c r="B157" s="54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 s="54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 s="54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 s="54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 s="54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 s="54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 s="54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 s="5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x14ac:dyDescent="0.25">
      <c r="A165"/>
      <c r="B165" s="54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ht="15.75" thickBot="1" x14ac:dyDescent="0.3"/>
    <row r="167" spans="1:19" x14ac:dyDescent="0.25">
      <c r="A167" s="41" t="s">
        <v>175</v>
      </c>
      <c r="B167" s="18" t="s">
        <v>176</v>
      </c>
      <c r="C167" s="22" t="s">
        <v>162</v>
      </c>
      <c r="D167" s="22" t="s">
        <v>163</v>
      </c>
      <c r="E167" s="22" t="s">
        <v>91</v>
      </c>
      <c r="F167" s="22" t="s">
        <v>164</v>
      </c>
      <c r="G167" s="22" t="s">
        <v>165</v>
      </c>
      <c r="H167" s="22" t="s">
        <v>166</v>
      </c>
      <c r="I167" s="22" t="s">
        <v>167</v>
      </c>
      <c r="J167" s="22" t="s">
        <v>168</v>
      </c>
      <c r="K167" s="22" t="s">
        <v>169</v>
      </c>
      <c r="L167" s="22" t="s">
        <v>170</v>
      </c>
      <c r="M167" s="22" t="s">
        <v>171</v>
      </c>
      <c r="N167" s="22" t="s">
        <v>172</v>
      </c>
      <c r="O167" s="23" t="s">
        <v>179</v>
      </c>
    </row>
    <row r="168" spans="1:19" x14ac:dyDescent="0.25">
      <c r="A168" s="132" t="s">
        <v>148</v>
      </c>
      <c r="B168" s="42" t="s">
        <v>182</v>
      </c>
      <c r="C168" s="43">
        <f>C$121</f>
        <v>2041</v>
      </c>
      <c r="D168" s="43">
        <f t="shared" ref="D168:N168" si="13">D$121</f>
        <v>1798</v>
      </c>
      <c r="E168" s="43">
        <f t="shared" si="13"/>
        <v>1850</v>
      </c>
      <c r="F168" s="43">
        <f t="shared" si="13"/>
        <v>2177</v>
      </c>
      <c r="G168" s="43">
        <f t="shared" si="13"/>
        <v>2881</v>
      </c>
      <c r="H168" s="43">
        <f t="shared" si="13"/>
        <v>3025</v>
      </c>
      <c r="I168" s="43">
        <f t="shared" si="13"/>
        <v>2606</v>
      </c>
      <c r="J168" s="43">
        <f t="shared" si="13"/>
        <v>2440</v>
      </c>
      <c r="K168" s="43">
        <f t="shared" si="13"/>
        <v>2558</v>
      </c>
      <c r="L168" s="43">
        <f t="shared" si="13"/>
        <v>2981</v>
      </c>
      <c r="M168" s="43">
        <f t="shared" si="13"/>
        <v>3493</v>
      </c>
      <c r="N168" s="43">
        <f t="shared" si="13"/>
        <v>2868</v>
      </c>
      <c r="O168" s="44">
        <f t="shared" ref="O168:O176" si="14">AVERAGE(C168:N168)</f>
        <v>2559.8333333333335</v>
      </c>
    </row>
    <row r="169" spans="1:19" x14ac:dyDescent="0.25">
      <c r="A169" s="133"/>
      <c r="B169" s="45">
        <v>3</v>
      </c>
      <c r="C169" s="2">
        <f>C$128*($P$121/$P$128)</f>
        <v>3268.4513941220798</v>
      </c>
      <c r="D169" s="2">
        <f t="shared" ref="D169:N169" si="15">D$128*($P$121/$P$128)</f>
        <v>2448.3210248681235</v>
      </c>
      <c r="E169" s="2">
        <f t="shared" si="15"/>
        <v>2299.033157498116</v>
      </c>
      <c r="F169" s="2">
        <f t="shared" si="15"/>
        <v>2595.0678221552371</v>
      </c>
      <c r="G169" s="2">
        <f t="shared" si="15"/>
        <v>3720.7618688771663</v>
      </c>
      <c r="H169" s="2">
        <f t="shared" si="15"/>
        <v>4785.4702336096452</v>
      </c>
      <c r="I169" s="2">
        <f t="shared" si="15"/>
        <v>4626.6533534287864</v>
      </c>
      <c r="J169" s="2">
        <f t="shared" si="15"/>
        <v>4340.1477015825167</v>
      </c>
      <c r="K169" s="2">
        <f t="shared" si="15"/>
        <v>4447.5079125847778</v>
      </c>
      <c r="L169" s="2">
        <f t="shared" si="15"/>
        <v>4958.8982667671435</v>
      </c>
      <c r="M169" s="2">
        <f t="shared" si="15"/>
        <v>5858.4370761115297</v>
      </c>
      <c r="N169" s="2">
        <f t="shared" si="15"/>
        <v>5472.1944235116798</v>
      </c>
      <c r="O169" s="44">
        <f t="shared" si="14"/>
        <v>4068.4120195930668</v>
      </c>
    </row>
    <row r="170" spans="1:19" x14ac:dyDescent="0.25">
      <c r="A170" s="133"/>
      <c r="B170" s="45" t="s">
        <v>177</v>
      </c>
      <c r="C170" s="46">
        <f t="shared" ref="C170:N170" si="16">ABS((C169-C168)/C168)</f>
        <v>0.60139705738465454</v>
      </c>
      <c r="D170" s="46">
        <f t="shared" si="16"/>
        <v>0.36169133752398414</v>
      </c>
      <c r="E170" s="46">
        <f t="shared" si="16"/>
        <v>0.2427206256746573</v>
      </c>
      <c r="F170" s="46">
        <f t="shared" si="16"/>
        <v>0.19203850351641574</v>
      </c>
      <c r="G170" s="46">
        <f t="shared" si="16"/>
        <v>0.29148277295285191</v>
      </c>
      <c r="H170" s="46">
        <f t="shared" si="16"/>
        <v>0.58197363094533727</v>
      </c>
      <c r="I170" s="46">
        <f t="shared" si="16"/>
        <v>0.77538501666492188</v>
      </c>
      <c r="J170" s="46">
        <f t="shared" si="16"/>
        <v>0.77874905802562155</v>
      </c>
      <c r="K170" s="46">
        <f t="shared" si="16"/>
        <v>0.73866611125284509</v>
      </c>
      <c r="L170" s="46">
        <f t="shared" si="16"/>
        <v>0.66350159904969586</v>
      </c>
      <c r="M170" s="46">
        <f t="shared" si="16"/>
        <v>0.67719355170670759</v>
      </c>
      <c r="N170" s="46">
        <f t="shared" si="16"/>
        <v>0.90801758141969313</v>
      </c>
      <c r="O170" s="62">
        <f>AVERAGE(C170:N170)</f>
        <v>0.56773473717644884</v>
      </c>
    </row>
    <row r="171" spans="1:19" x14ac:dyDescent="0.25">
      <c r="A171" s="133"/>
      <c r="B171" s="45">
        <v>4</v>
      </c>
      <c r="C171" s="2">
        <f>C$128*TAN($P$121/$P$128)</f>
        <v>3792.9644228300217</v>
      </c>
      <c r="D171" s="2">
        <f t="shared" ref="D171:N171" si="17">D$128*TAN($P$121/$P$128)</f>
        <v>2841.2215521062981</v>
      </c>
      <c r="E171" s="2">
        <f t="shared" si="17"/>
        <v>2667.9763355144505</v>
      </c>
      <c r="F171" s="2">
        <f t="shared" si="17"/>
        <v>3011.5179139476459</v>
      </c>
      <c r="G171" s="2">
        <f t="shared" si="17"/>
        <v>4317.8605684189379</v>
      </c>
      <c r="H171" s="2">
        <f t="shared" si="17"/>
        <v>5553.4307088782416</v>
      </c>
      <c r="I171" s="2">
        <f t="shared" si="17"/>
        <v>5369.1272869720206</v>
      </c>
      <c r="J171" s="2">
        <f t="shared" si="17"/>
        <v>5036.6439138531987</v>
      </c>
      <c r="K171" s="2">
        <f t="shared" si="17"/>
        <v>5161.233027061804</v>
      </c>
      <c r="L171" s="2">
        <f t="shared" si="17"/>
        <v>5754.6900455998348</v>
      </c>
      <c r="M171" s="2">
        <f t="shared" si="17"/>
        <v>6798.5846272766685</v>
      </c>
      <c r="N171" s="2">
        <f t="shared" si="17"/>
        <v>6350.3587052007397</v>
      </c>
      <c r="O171" s="44">
        <f t="shared" si="14"/>
        <v>4721.3007589716553</v>
      </c>
    </row>
    <row r="172" spans="1:19" x14ac:dyDescent="0.25">
      <c r="A172" s="133"/>
      <c r="B172" s="45" t="s">
        <v>177</v>
      </c>
      <c r="C172" s="46">
        <f t="shared" ref="C172:N172" si="18">ABS((C171-C168)/C168)</f>
        <v>0.85838531250858485</v>
      </c>
      <c r="D172" s="46">
        <f t="shared" si="18"/>
        <v>0.58021220918036598</v>
      </c>
      <c r="E172" s="46">
        <f t="shared" si="18"/>
        <v>0.44214937054835163</v>
      </c>
      <c r="F172" s="46">
        <f t="shared" si="18"/>
        <v>0.38333390626901509</v>
      </c>
      <c r="G172" s="46">
        <f t="shared" si="18"/>
        <v>0.49873674710827415</v>
      </c>
      <c r="H172" s="46">
        <f t="shared" si="18"/>
        <v>0.83584486243908818</v>
      </c>
      <c r="I172" s="46">
        <f t="shared" si="18"/>
        <v>1.0602944309178897</v>
      </c>
      <c r="J172" s="46">
        <f t="shared" si="18"/>
        <v>1.0641983253496716</v>
      </c>
      <c r="K172" s="46">
        <f t="shared" si="18"/>
        <v>1.017682966013215</v>
      </c>
      <c r="L172" s="46">
        <f t="shared" si="18"/>
        <v>0.93045623804087041</v>
      </c>
      <c r="M172" s="46">
        <f t="shared" si="18"/>
        <v>0.94634544153354383</v>
      </c>
      <c r="N172" s="46">
        <f t="shared" si="18"/>
        <v>1.2142115429570222</v>
      </c>
      <c r="O172" s="62">
        <f>AVERAGE(C172:N172)</f>
        <v>0.81932094607215766</v>
      </c>
    </row>
    <row r="173" spans="1:19" ht="15.75" thickBot="1" x14ac:dyDescent="0.3">
      <c r="A173" s="133"/>
      <c r="B173" s="45">
        <v>5</v>
      </c>
      <c r="C173" s="2">
        <f>C$128*ATAN($P$121/$P$128)</f>
        <v>2911.8058234129353</v>
      </c>
      <c r="D173" s="2">
        <f t="shared" ref="D173:N173" si="19">D$128*ATAN($P$121/$P$128)</f>
        <v>2181.1661114545095</v>
      </c>
      <c r="E173" s="2">
        <f t="shared" si="19"/>
        <v>2048.1681778292345</v>
      </c>
      <c r="F173" s="2">
        <f t="shared" si="19"/>
        <v>2311.9002504648861</v>
      </c>
      <c r="G173" s="2">
        <f t="shared" si="19"/>
        <v>3314.7612648648319</v>
      </c>
      <c r="H173" s="2">
        <f t="shared" si="19"/>
        <v>4263.2912085072185</v>
      </c>
      <c r="I173" s="2">
        <f t="shared" si="19"/>
        <v>4121.8040450760755</v>
      </c>
      <c r="J173" s="2">
        <f t="shared" si="19"/>
        <v>3866.5612022462919</v>
      </c>
      <c r="K173" s="2">
        <f t="shared" si="19"/>
        <v>3962.2065247257451</v>
      </c>
      <c r="L173" s="2">
        <f t="shared" si="19"/>
        <v>4417.7951909740277</v>
      </c>
      <c r="M173" s="2">
        <f t="shared" si="19"/>
        <v>5219.178484648025</v>
      </c>
      <c r="N173" s="2">
        <f t="shared" si="19"/>
        <v>4875.081703183484</v>
      </c>
      <c r="O173" s="44">
        <f t="shared" si="14"/>
        <v>3624.4766656156048</v>
      </c>
    </row>
    <row r="174" spans="1:19" x14ac:dyDescent="0.25">
      <c r="A174" s="133"/>
      <c r="B174" s="45" t="s">
        <v>177</v>
      </c>
      <c r="C174" s="46">
        <f t="shared" ref="C174:N174" si="20">ABS((C173-C168)/C168)</f>
        <v>0.42665645439144306</v>
      </c>
      <c r="D174" s="46">
        <f t="shared" si="20"/>
        <v>0.21310684730506646</v>
      </c>
      <c r="E174" s="46">
        <f t="shared" si="20"/>
        <v>0.1071179339617484</v>
      </c>
      <c r="F174" s="46">
        <f t="shared" si="20"/>
        <v>6.1966123318734995E-2</v>
      </c>
      <c r="G174" s="46">
        <f t="shared" si="20"/>
        <v>0.15055927277501974</v>
      </c>
      <c r="H174" s="46">
        <f t="shared" si="20"/>
        <v>0.409352465622221</v>
      </c>
      <c r="I174" s="46">
        <f t="shared" si="20"/>
        <v>0.58165926518652167</v>
      </c>
      <c r="J174" s="46">
        <f t="shared" si="20"/>
        <v>0.58465623042880821</v>
      </c>
      <c r="K174" s="46">
        <f t="shared" si="20"/>
        <v>0.54894703859489646</v>
      </c>
      <c r="L174" s="46">
        <f t="shared" si="20"/>
        <v>0.48198429754244471</v>
      </c>
      <c r="M174" s="46">
        <f t="shared" si="20"/>
        <v>0.4941822171909605</v>
      </c>
      <c r="N174" s="46">
        <f t="shared" si="20"/>
        <v>0.69981928283942962</v>
      </c>
      <c r="O174" s="62">
        <f>AVERAGE(C174:N174)</f>
        <v>0.39666728576310795</v>
      </c>
      <c r="Q174" s="47" t="s">
        <v>183</v>
      </c>
    </row>
    <row r="175" spans="1:19" ht="15.75" thickBot="1" x14ac:dyDescent="0.3">
      <c r="A175" s="133"/>
      <c r="B175" s="45" t="s">
        <v>184</v>
      </c>
      <c r="C175" s="2">
        <f>LN(C$121/C$128)/LN($P$121/$P$128)</f>
        <v>2.0378377548372013</v>
      </c>
      <c r="D175" s="2">
        <f t="shared" ref="D175:N175" si="21">LN(D$121/D$128)/LN($P$121/$P$128)</f>
        <v>1.6804526815055492</v>
      </c>
      <c r="E175" s="2">
        <f t="shared" si="21"/>
        <v>1.478947943732116</v>
      </c>
      <c r="F175" s="2">
        <f t="shared" si="21"/>
        <v>1.3871751280578295</v>
      </c>
      <c r="G175" s="2">
        <f t="shared" si="21"/>
        <v>1.5637775570719608</v>
      </c>
      <c r="H175" s="2">
        <f t="shared" si="21"/>
        <v>2.0109412065110068</v>
      </c>
      <c r="I175" s="2">
        <f t="shared" si="21"/>
        <v>2.2651660285165254</v>
      </c>
      <c r="J175" s="2">
        <f t="shared" si="21"/>
        <v>2.269338373190219</v>
      </c>
      <c r="K175" s="2">
        <f t="shared" si="21"/>
        <v>2.2191032654266856</v>
      </c>
      <c r="L175" s="2">
        <f t="shared" si="21"/>
        <v>2.1216984721759924</v>
      </c>
      <c r="M175" s="2">
        <f t="shared" si="21"/>
        <v>2.1397653664149821</v>
      </c>
      <c r="N175" s="2">
        <f t="shared" si="21"/>
        <v>2.4239626696244088</v>
      </c>
      <c r="O175" s="48">
        <f t="shared" si="14"/>
        <v>1.9665138705887062</v>
      </c>
      <c r="Q175" s="49">
        <v>2.12</v>
      </c>
    </row>
    <row r="176" spans="1:19" x14ac:dyDescent="0.25">
      <c r="A176" s="133"/>
      <c r="B176" s="45" t="s">
        <v>185</v>
      </c>
      <c r="C176" s="2">
        <f>C$128*($P$121/$P$128)^$O175</f>
        <v>2108.1276364999476</v>
      </c>
      <c r="D176" s="2">
        <f t="shared" ref="D176:N176" si="22">D$128*($P$121/$P$128)^$O175</f>
        <v>1579.1494482158985</v>
      </c>
      <c r="E176" s="2">
        <f t="shared" si="22"/>
        <v>1482.8598477149289</v>
      </c>
      <c r="F176" s="2">
        <f t="shared" si="22"/>
        <v>1673.800076793447</v>
      </c>
      <c r="G176" s="2">
        <f t="shared" si="22"/>
        <v>2399.8646388688421</v>
      </c>
      <c r="H176" s="2">
        <f t="shared" si="22"/>
        <v>3086.5938747821388</v>
      </c>
      <c r="I176" s="2">
        <f t="shared" si="22"/>
        <v>2984.1581295683413</v>
      </c>
      <c r="J176" s="2">
        <f t="shared" si="22"/>
        <v>2799.3640452026511</v>
      </c>
      <c r="K176" s="2">
        <f t="shared" si="22"/>
        <v>2868.6106089671785</v>
      </c>
      <c r="L176" s="2">
        <f t="shared" si="22"/>
        <v>3198.4537085556053</v>
      </c>
      <c r="M176" s="2">
        <f t="shared" si="22"/>
        <v>3778.6497694465529</v>
      </c>
      <c r="N176" s="2">
        <f t="shared" si="22"/>
        <v>3529.5260370865981</v>
      </c>
      <c r="O176" s="44">
        <f t="shared" si="14"/>
        <v>2624.0964851418439</v>
      </c>
    </row>
    <row r="177" spans="1:19" x14ac:dyDescent="0.25">
      <c r="A177" s="133"/>
      <c r="B177" s="45" t="s">
        <v>177</v>
      </c>
      <c r="C177" s="46">
        <f t="shared" ref="C177:N177" si="23">ABS((C176-C168)/C168)</f>
        <v>3.288958182261028E-2</v>
      </c>
      <c r="D177" s="46">
        <f t="shared" si="23"/>
        <v>0.1217188830834825</v>
      </c>
      <c r="E177" s="46">
        <f t="shared" si="23"/>
        <v>0.19845413637030868</v>
      </c>
      <c r="F177" s="46">
        <f t="shared" si="23"/>
        <v>0.23114374056341433</v>
      </c>
      <c r="G177" s="46">
        <f t="shared" si="23"/>
        <v>0.1670029021628455</v>
      </c>
      <c r="H177" s="46">
        <f t="shared" si="23"/>
        <v>2.0361611498227686E-2</v>
      </c>
      <c r="I177" s="46">
        <f t="shared" si="23"/>
        <v>0.14511056391724533</v>
      </c>
      <c r="J177" s="46">
        <f t="shared" si="23"/>
        <v>0.14728034639452917</v>
      </c>
      <c r="K177" s="46">
        <f t="shared" si="23"/>
        <v>0.12142713407630119</v>
      </c>
      <c r="L177" s="46">
        <f t="shared" si="23"/>
        <v>7.2946564426570049E-2</v>
      </c>
      <c r="M177" s="46">
        <f t="shared" si="23"/>
        <v>8.177777539265757E-2</v>
      </c>
      <c r="N177" s="46">
        <f t="shared" si="23"/>
        <v>0.230657614046931</v>
      </c>
      <c r="O177" s="62">
        <f>AVERAGE(C177:N177)</f>
        <v>0.13089757114626027</v>
      </c>
    </row>
    <row r="178" spans="1:19" x14ac:dyDescent="0.25">
      <c r="A178" s="133"/>
      <c r="B178" s="42" t="s">
        <v>186</v>
      </c>
      <c r="C178" s="4">
        <f>C$128*($P$121/$P$128)^$Q175</f>
        <v>1966.3167594013935</v>
      </c>
      <c r="D178" s="4">
        <f t="shared" ref="D178:N178" si="24">D$128*($P$121/$P$128)^$Q175</f>
        <v>1472.9222139422682</v>
      </c>
      <c r="E178" s="4">
        <f t="shared" si="24"/>
        <v>1383.1098838238372</v>
      </c>
      <c r="F178" s="4">
        <f t="shared" si="24"/>
        <v>1561.2058235480451</v>
      </c>
      <c r="G178" s="4">
        <f t="shared" si="24"/>
        <v>2238.429010653831</v>
      </c>
      <c r="H178" s="4">
        <f t="shared" si="24"/>
        <v>2878.9629054559177</v>
      </c>
      <c r="I178" s="4">
        <f t="shared" si="24"/>
        <v>2783.4178734150337</v>
      </c>
      <c r="J178" s="4">
        <f t="shared" si="24"/>
        <v>2611.0546356132791</v>
      </c>
      <c r="K178" s="4">
        <f t="shared" si="24"/>
        <v>2675.6430772729163</v>
      </c>
      <c r="L178" s="4">
        <f t="shared" si="24"/>
        <v>2983.2980804445633</v>
      </c>
      <c r="M178" s="4">
        <f t="shared" si="24"/>
        <v>3524.4651419241304</v>
      </c>
      <c r="N178" s="4">
        <f t="shared" si="24"/>
        <v>3292.0996240007003</v>
      </c>
      <c r="O178" s="51">
        <f>AVERAGE(C178:N178)</f>
        <v>2447.5770857913262</v>
      </c>
    </row>
    <row r="179" spans="1:19" ht="15.75" thickBot="1" x14ac:dyDescent="0.3">
      <c r="A179" s="134"/>
      <c r="B179" s="52" t="s">
        <v>177</v>
      </c>
      <c r="C179" s="53">
        <f t="shared" ref="C179:N179" si="25">ABS((C178-C168)/C168)</f>
        <v>3.65914946587979E-2</v>
      </c>
      <c r="D179" s="53">
        <f t="shared" si="25"/>
        <v>0.18079965854156385</v>
      </c>
      <c r="E179" s="53">
        <f t="shared" si="25"/>
        <v>0.25237303577089881</v>
      </c>
      <c r="F179" s="53">
        <f t="shared" si="25"/>
        <v>0.28286365477811432</v>
      </c>
      <c r="G179" s="53">
        <f t="shared" si="25"/>
        <v>0.22303748328572334</v>
      </c>
      <c r="H179" s="53">
        <f t="shared" si="25"/>
        <v>4.8276725469118105E-2</v>
      </c>
      <c r="I179" s="53">
        <f t="shared" si="25"/>
        <v>6.8080534694947695E-2</v>
      </c>
      <c r="J179" s="53">
        <f t="shared" si="25"/>
        <v>7.0104358857901256E-2</v>
      </c>
      <c r="K179" s="53">
        <f t="shared" si="25"/>
        <v>4.5990256947973554E-2</v>
      </c>
      <c r="L179" s="53">
        <f t="shared" si="25"/>
        <v>7.7090924004136576E-4</v>
      </c>
      <c r="M179" s="53">
        <f t="shared" si="25"/>
        <v>9.0080566630777043E-3</v>
      </c>
      <c r="N179" s="53">
        <f t="shared" si="25"/>
        <v>0.14787295118573929</v>
      </c>
      <c r="O179" s="63">
        <f>AVERAGE(C179:N179)</f>
        <v>0.11381409334115812</v>
      </c>
    </row>
    <row r="180" spans="1:19" x14ac:dyDescent="0.25">
      <c r="A180"/>
      <c r="B180" s="54"/>
      <c r="C180" s="55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x14ac:dyDescent="0.25">
      <c r="A181"/>
      <c r="B181" s="54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x14ac:dyDescent="0.25">
      <c r="A182"/>
      <c r="B182" s="54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x14ac:dyDescent="0.25">
      <c r="A183"/>
      <c r="B183" s="54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x14ac:dyDescent="0.25">
      <c r="A184"/>
      <c r="B184" s="5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x14ac:dyDescent="0.25">
      <c r="A185"/>
      <c r="B185" s="54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x14ac:dyDescent="0.25">
      <c r="A186"/>
      <c r="B186" s="54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x14ac:dyDescent="0.25">
      <c r="A187"/>
      <c r="B187" s="54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x14ac:dyDescent="0.25">
      <c r="A188"/>
      <c r="B188" s="54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 s="54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x14ac:dyDescent="0.25">
      <c r="A190"/>
      <c r="B190" s="54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 s="54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 s="54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 s="54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 s="5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 s="54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 s="54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 s="54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 s="54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ht="15.75" thickBot="1" x14ac:dyDescent="0.3"/>
    <row r="200" spans="1:19" x14ac:dyDescent="0.25">
      <c r="A200" s="41" t="s">
        <v>175</v>
      </c>
      <c r="B200" s="18" t="s">
        <v>176</v>
      </c>
      <c r="C200" s="22" t="s">
        <v>162</v>
      </c>
      <c r="D200" s="22" t="s">
        <v>163</v>
      </c>
      <c r="E200" s="22" t="s">
        <v>91</v>
      </c>
      <c r="F200" s="22" t="s">
        <v>164</v>
      </c>
      <c r="G200" s="22" t="s">
        <v>165</v>
      </c>
      <c r="H200" s="22" t="s">
        <v>166</v>
      </c>
      <c r="I200" s="22" t="s">
        <v>167</v>
      </c>
      <c r="J200" s="22" t="s">
        <v>168</v>
      </c>
      <c r="K200" s="22" t="s">
        <v>169</v>
      </c>
      <c r="L200" s="22" t="s">
        <v>170</v>
      </c>
      <c r="M200" s="22" t="s">
        <v>171</v>
      </c>
      <c r="N200" s="22" t="s">
        <v>172</v>
      </c>
      <c r="O200" s="23" t="s">
        <v>179</v>
      </c>
    </row>
    <row r="201" spans="1:19" x14ac:dyDescent="0.25">
      <c r="A201" s="132" t="s">
        <v>178</v>
      </c>
      <c r="B201" s="42" t="s">
        <v>182</v>
      </c>
      <c r="C201" s="43">
        <f>C$122</f>
        <v>4066</v>
      </c>
      <c r="D201" s="43">
        <f t="shared" ref="D201:N201" si="26">D$122</f>
        <v>3298</v>
      </c>
      <c r="E201" s="43">
        <f t="shared" si="26"/>
        <v>3009</v>
      </c>
      <c r="F201" s="43">
        <f t="shared" si="26"/>
        <v>3377</v>
      </c>
      <c r="G201" s="43">
        <f t="shared" si="26"/>
        <v>4706</v>
      </c>
      <c r="H201" s="43">
        <f t="shared" si="26"/>
        <v>5722</v>
      </c>
      <c r="I201" s="43">
        <f t="shared" si="26"/>
        <v>5418</v>
      </c>
      <c r="J201" s="43">
        <f t="shared" si="26"/>
        <v>5226</v>
      </c>
      <c r="K201" s="43">
        <f t="shared" si="26"/>
        <v>5415</v>
      </c>
      <c r="L201" s="43">
        <f t="shared" si="26"/>
        <v>6038</v>
      </c>
      <c r="M201" s="43">
        <f t="shared" si="26"/>
        <v>6946</v>
      </c>
      <c r="N201" s="43">
        <f t="shared" si="26"/>
        <v>6321</v>
      </c>
      <c r="O201" s="44">
        <f t="shared" ref="O201:O209" si="27">AVERAGE(C201:N201)</f>
        <v>4961.833333333333</v>
      </c>
    </row>
    <row r="202" spans="1:19" x14ac:dyDescent="0.25">
      <c r="A202" s="133"/>
      <c r="B202" s="45">
        <v>3</v>
      </c>
      <c r="C202" s="2">
        <f>C$128*($P$122/$P$128)</f>
        <v>4931.8157964247703</v>
      </c>
      <c r="D202" s="2">
        <f t="shared" ref="D202:N202" si="28">D$128*($P$122/$P$128)</f>
        <v>3694.3086646105085</v>
      </c>
      <c r="E202" s="2">
        <f t="shared" si="28"/>
        <v>3469.045941158648</v>
      </c>
      <c r="F202" s="2">
        <f t="shared" si="28"/>
        <v>3915.7371289397838</v>
      </c>
      <c r="G202" s="2">
        <f t="shared" si="28"/>
        <v>5614.3139202448747</v>
      </c>
      <c r="H202" s="2">
        <f t="shared" si="28"/>
        <v>7220.8684926079286</v>
      </c>
      <c r="I202" s="2">
        <f t="shared" si="28"/>
        <v>6981.2272974463758</v>
      </c>
      <c r="J202" s="2">
        <f t="shared" si="28"/>
        <v>6548.9145813749328</v>
      </c>
      <c r="K202" s="2">
        <f t="shared" si="28"/>
        <v>6710.9120293041433</v>
      </c>
      <c r="L202" s="2">
        <f t="shared" si="28"/>
        <v>7482.5566777243457</v>
      </c>
      <c r="M202" s="2">
        <f t="shared" si="28"/>
        <v>8839.8844071193835</v>
      </c>
      <c r="N202" s="2">
        <f t="shared" si="28"/>
        <v>8257.0770204864857</v>
      </c>
      <c r="O202" s="44">
        <f t="shared" si="27"/>
        <v>6138.8884964535146</v>
      </c>
    </row>
    <row r="203" spans="1:19" x14ac:dyDescent="0.25">
      <c r="A203" s="133"/>
      <c r="B203" s="45" t="s">
        <v>177</v>
      </c>
      <c r="C203" s="46">
        <f t="shared" ref="C203:N203" si="29">ABS((C202-C201)/C201)</f>
        <v>0.21294043197854656</v>
      </c>
      <c r="D203" s="46">
        <f t="shared" si="29"/>
        <v>0.12016636282914143</v>
      </c>
      <c r="E203" s="46">
        <f t="shared" si="29"/>
        <v>0.15288997712151811</v>
      </c>
      <c r="F203" s="46">
        <f t="shared" si="29"/>
        <v>0.15953127892797864</v>
      </c>
      <c r="G203" s="46">
        <f t="shared" si="29"/>
        <v>0.193011882754967</v>
      </c>
      <c r="H203" s="46">
        <f t="shared" si="29"/>
        <v>0.26194835592588755</v>
      </c>
      <c r="I203" s="46">
        <f t="shared" si="29"/>
        <v>0.28852478727323289</v>
      </c>
      <c r="J203" s="46">
        <f t="shared" si="29"/>
        <v>0.2531409455367265</v>
      </c>
      <c r="K203" s="46">
        <f t="shared" si="29"/>
        <v>0.23931893431286119</v>
      </c>
      <c r="L203" s="46">
        <f t="shared" si="29"/>
        <v>0.23924423281290919</v>
      </c>
      <c r="M203" s="46">
        <f t="shared" si="29"/>
        <v>0.27265827917065699</v>
      </c>
      <c r="N203" s="46">
        <f t="shared" si="29"/>
        <v>0.30629283665345447</v>
      </c>
      <c r="O203" s="62">
        <f>AVERAGE(C203:N203)</f>
        <v>0.22497235877482338</v>
      </c>
    </row>
    <row r="204" spans="1:19" x14ac:dyDescent="0.25">
      <c r="A204" s="133"/>
      <c r="B204" s="45">
        <v>4</v>
      </c>
      <c r="C204" s="2">
        <f>C$128*TAN($P$122/$P$128)</f>
        <v>7326.4957093722796</v>
      </c>
      <c r="D204" s="2">
        <f t="shared" ref="D204:N204" si="30">D$128*TAN($P$122/$P$128)</f>
        <v>5488.1077675259021</v>
      </c>
      <c r="E204" s="2">
        <f t="shared" si="30"/>
        <v>5153.4670499938347</v>
      </c>
      <c r="F204" s="2">
        <f t="shared" si="30"/>
        <v>5817.0524728446571</v>
      </c>
      <c r="G204" s="2">
        <f t="shared" si="30"/>
        <v>8340.3858833417762</v>
      </c>
      <c r="H204" s="2">
        <f t="shared" si="30"/>
        <v>10727.015000719413</v>
      </c>
      <c r="I204" s="2">
        <f t="shared" si="30"/>
        <v>10371.014237387428</v>
      </c>
      <c r="J204" s="2">
        <f t="shared" si="30"/>
        <v>9728.7888603365245</v>
      </c>
      <c r="K204" s="2">
        <f t="shared" si="30"/>
        <v>9969.4453763489473</v>
      </c>
      <c r="L204" s="2">
        <f t="shared" si="30"/>
        <v>11115.767834277944</v>
      </c>
      <c r="M204" s="2">
        <f t="shared" si="30"/>
        <v>13132.156157790314</v>
      </c>
      <c r="N204" s="2">
        <f t="shared" si="30"/>
        <v>12266.362301366922</v>
      </c>
      <c r="O204" s="44">
        <f t="shared" si="27"/>
        <v>9119.6715542754955</v>
      </c>
    </row>
    <row r="205" spans="1:19" x14ac:dyDescent="0.25">
      <c r="A205" s="133"/>
      <c r="B205" s="45" t="s">
        <v>177</v>
      </c>
      <c r="C205" s="46">
        <f t="shared" ref="C205:N205" si="31">ABS((C204-C201)/C201)</f>
        <v>0.80189269782889316</v>
      </c>
      <c r="D205" s="46">
        <f t="shared" si="31"/>
        <v>0.6640714880308981</v>
      </c>
      <c r="E205" s="46">
        <f t="shared" si="31"/>
        <v>0.71268429710662506</v>
      </c>
      <c r="F205" s="46">
        <f t="shared" si="31"/>
        <v>0.72255033249767753</v>
      </c>
      <c r="G205" s="46">
        <f t="shared" si="31"/>
        <v>0.77228769301780198</v>
      </c>
      <c r="H205" s="46">
        <f t="shared" si="31"/>
        <v>0.87469678446686705</v>
      </c>
      <c r="I205" s="46">
        <f t="shared" si="31"/>
        <v>0.91417760010842153</v>
      </c>
      <c r="J205" s="46">
        <f t="shared" si="31"/>
        <v>0.86161287032845857</v>
      </c>
      <c r="K205" s="46">
        <f t="shared" si="31"/>
        <v>0.84107947855012877</v>
      </c>
      <c r="L205" s="46">
        <f t="shared" si="31"/>
        <v>0.84096850518018273</v>
      </c>
      <c r="M205" s="46">
        <f t="shared" si="31"/>
        <v>0.8906069907558759</v>
      </c>
      <c r="N205" s="46">
        <f t="shared" si="31"/>
        <v>0.94057305827668436</v>
      </c>
      <c r="O205" s="62">
        <f>AVERAGE(C205:N205)</f>
        <v>0.81976681634570936</v>
      </c>
    </row>
    <row r="206" spans="1:19" ht="15.75" thickBot="1" x14ac:dyDescent="0.3">
      <c r="A206" s="133"/>
      <c r="B206" s="45">
        <v>5</v>
      </c>
      <c r="C206" s="2">
        <f>C$128*ATAN($P$122/$P$128)</f>
        <v>3932.0426306662857</v>
      </c>
      <c r="D206" s="2">
        <f t="shared" ref="D206:N206" si="32">D$128*ATAN($P$122/$P$128)</f>
        <v>2945.4018073057073</v>
      </c>
      <c r="E206" s="2">
        <f t="shared" si="32"/>
        <v>2765.80413612853</v>
      </c>
      <c r="F206" s="2">
        <f t="shared" si="32"/>
        <v>3121.9424968458266</v>
      </c>
      <c r="G206" s="2">
        <f t="shared" si="32"/>
        <v>4476.1853620626698</v>
      </c>
      <c r="H206" s="2">
        <f t="shared" si="32"/>
        <v>5757.060667990113</v>
      </c>
      <c r="I206" s="2">
        <f t="shared" si="32"/>
        <v>5565.9993156739665</v>
      </c>
      <c r="J206" s="2">
        <f t="shared" si="32"/>
        <v>5221.3246360956391</v>
      </c>
      <c r="K206" s="2">
        <f t="shared" si="32"/>
        <v>5350.4821102613541</v>
      </c>
      <c r="L206" s="2">
        <f t="shared" si="32"/>
        <v>5965.6996647193437</v>
      </c>
      <c r="M206" s="2">
        <f t="shared" si="32"/>
        <v>7047.8711642379949</v>
      </c>
      <c r="N206" s="2">
        <f t="shared" si="32"/>
        <v>6583.2099554051283</v>
      </c>
      <c r="O206" s="44">
        <f t="shared" si="27"/>
        <v>4894.4186622827137</v>
      </c>
    </row>
    <row r="207" spans="1:19" x14ac:dyDescent="0.25">
      <c r="A207" s="133"/>
      <c r="B207" s="45" t="s">
        <v>177</v>
      </c>
      <c r="C207" s="46">
        <f t="shared" ref="C207:N207" si="33">ABS((C206-C201)/C201)</f>
        <v>3.2945737662005474E-2</v>
      </c>
      <c r="D207" s="46">
        <f t="shared" si="33"/>
        <v>0.10691273277571034</v>
      </c>
      <c r="E207" s="46">
        <f t="shared" si="33"/>
        <v>8.0822819498660686E-2</v>
      </c>
      <c r="F207" s="46">
        <f t="shared" si="33"/>
        <v>7.5527836290842004E-2</v>
      </c>
      <c r="G207" s="46">
        <f t="shared" si="33"/>
        <v>4.8834389701940116E-2</v>
      </c>
      <c r="H207" s="46">
        <f t="shared" si="33"/>
        <v>6.1273449825433347E-3</v>
      </c>
      <c r="I207" s="46">
        <f t="shared" si="33"/>
        <v>2.7316226591725088E-2</v>
      </c>
      <c r="J207" s="46">
        <f t="shared" si="33"/>
        <v>8.9463526681226419E-4</v>
      </c>
      <c r="K207" s="46">
        <f t="shared" si="33"/>
        <v>1.1914661078235616E-2</v>
      </c>
      <c r="L207" s="46">
        <f t="shared" si="33"/>
        <v>1.1974219158770508E-2</v>
      </c>
      <c r="M207" s="46">
        <f t="shared" si="33"/>
        <v>1.466616242988697E-2</v>
      </c>
      <c r="N207" s="46">
        <f t="shared" si="33"/>
        <v>4.148235333098059E-2</v>
      </c>
      <c r="O207" s="62">
        <f>AVERAGE(C207:N207)</f>
        <v>3.8284926564009419E-2</v>
      </c>
      <c r="Q207" s="47" t="s">
        <v>183</v>
      </c>
    </row>
    <row r="208" spans="1:19" ht="15.75" thickBot="1" x14ac:dyDescent="0.3">
      <c r="A208" s="133"/>
      <c r="B208" s="45" t="s">
        <v>184</v>
      </c>
      <c r="C208" s="2">
        <f>LN(C$122/C$128)/LN($P$122/$P$128)</f>
        <v>5.5618155980324024</v>
      </c>
      <c r="D208" s="2">
        <f t="shared" ref="D208:N208" si="34">LN(D$122/D$128)/LN($P$122/$P$128)</f>
        <v>3.6815268908432106</v>
      </c>
      <c r="E208" s="2">
        <f t="shared" si="34"/>
        <v>4.3619586303253639</v>
      </c>
      <c r="F208" s="2">
        <f t="shared" si="34"/>
        <v>4.4976933502133294</v>
      </c>
      <c r="G208" s="2">
        <f t="shared" si="34"/>
        <v>5.1703423460106643</v>
      </c>
      <c r="H208" s="2">
        <f t="shared" si="34"/>
        <v>6.4978049012291228</v>
      </c>
      <c r="I208" s="2">
        <f t="shared" si="34"/>
        <v>6.9902922987872866</v>
      </c>
      <c r="J208" s="2">
        <f t="shared" si="34"/>
        <v>6.3323041034547156</v>
      </c>
      <c r="K208" s="2">
        <f t="shared" si="34"/>
        <v>6.0702137660310429</v>
      </c>
      <c r="L208" s="2">
        <f t="shared" si="34"/>
        <v>6.068789363214198</v>
      </c>
      <c r="M208" s="2">
        <f t="shared" si="34"/>
        <v>6.697506650345959</v>
      </c>
      <c r="N208" s="2">
        <f t="shared" si="34"/>
        <v>7.3139181416249528</v>
      </c>
      <c r="O208" s="48">
        <f t="shared" si="27"/>
        <v>5.7703471700093543</v>
      </c>
      <c r="Q208" s="49">
        <v>6.07</v>
      </c>
    </row>
    <row r="209" spans="1:19" x14ac:dyDescent="0.25">
      <c r="A209" s="133"/>
      <c r="B209" s="45" t="s">
        <v>185</v>
      </c>
      <c r="C209" s="2">
        <f>C$128*($P$122/$P$128)^$O208</f>
        <v>4030.2767591918268</v>
      </c>
      <c r="D209" s="2">
        <f t="shared" ref="D209:N209" si="35">D$128*($P$122/$P$128)^$O208</f>
        <v>3018.9867113557434</v>
      </c>
      <c r="E209" s="2">
        <f t="shared" si="35"/>
        <v>2834.9021557852711</v>
      </c>
      <c r="F209" s="2">
        <f t="shared" si="35"/>
        <v>3199.937912788846</v>
      </c>
      <c r="G209" s="2">
        <f t="shared" si="35"/>
        <v>4588.0137956436402</v>
      </c>
      <c r="H209" s="2">
        <f t="shared" si="35"/>
        <v>5900.8891792015611</v>
      </c>
      <c r="I209" s="2">
        <f t="shared" si="35"/>
        <v>5705.0545456159525</v>
      </c>
      <c r="J209" s="2">
        <f t="shared" si="35"/>
        <v>5351.7688666275144</v>
      </c>
      <c r="K209" s="2">
        <f t="shared" si="35"/>
        <v>5484.1530789313856</v>
      </c>
      <c r="L209" s="2">
        <f t="shared" si="35"/>
        <v>6114.7405990770458</v>
      </c>
      <c r="M209" s="2">
        <f t="shared" si="35"/>
        <v>7223.947963705933</v>
      </c>
      <c r="N209" s="2">
        <f t="shared" si="35"/>
        <v>6747.6781348257327</v>
      </c>
      <c r="O209" s="44">
        <f t="shared" si="27"/>
        <v>5016.6958085625383</v>
      </c>
    </row>
    <row r="210" spans="1:19" x14ac:dyDescent="0.25">
      <c r="A210" s="133"/>
      <c r="B210" s="45" t="s">
        <v>177</v>
      </c>
      <c r="C210" s="46">
        <f t="shared" ref="C210:N210" si="36">ABS((C209-C201)/C201)</f>
        <v>8.7858437796785923E-3</v>
      </c>
      <c r="D210" s="46">
        <f t="shared" si="36"/>
        <v>8.4600754591951668E-2</v>
      </c>
      <c r="E210" s="46">
        <f t="shared" si="36"/>
        <v>5.7859037625366858E-2</v>
      </c>
      <c r="F210" s="46">
        <f t="shared" si="36"/>
        <v>5.2431769976652054E-2</v>
      </c>
      <c r="G210" s="46">
        <f t="shared" si="36"/>
        <v>2.5071441639685475E-2</v>
      </c>
      <c r="H210" s="46">
        <f t="shared" si="36"/>
        <v>3.1263400769234721E-2</v>
      </c>
      <c r="I210" s="46">
        <f t="shared" si="36"/>
        <v>5.2981643709108996E-2</v>
      </c>
      <c r="J210" s="46">
        <f t="shared" si="36"/>
        <v>2.4065990552528588E-2</v>
      </c>
      <c r="K210" s="46">
        <f t="shared" si="36"/>
        <v>1.2770651695546743E-2</v>
      </c>
      <c r="L210" s="46">
        <f t="shared" si="36"/>
        <v>1.2709605676887342E-2</v>
      </c>
      <c r="M210" s="46">
        <f t="shared" si="36"/>
        <v>4.0015543291956959E-2</v>
      </c>
      <c r="N210" s="46">
        <f t="shared" si="36"/>
        <v>6.7501682459378695E-2</v>
      </c>
      <c r="O210" s="62">
        <f>AVERAGE(C210:N210)</f>
        <v>3.9171447147331388E-2</v>
      </c>
    </row>
    <row r="211" spans="1:19" x14ac:dyDescent="0.25">
      <c r="A211" s="133"/>
      <c r="B211" s="42" t="s">
        <v>186</v>
      </c>
      <c r="C211" s="4">
        <f>C$128*($P$122/$P$128)^$Q208</f>
        <v>3979.4925052537133</v>
      </c>
      <c r="D211" s="4">
        <f t="shared" ref="D211:N211" si="37">D$128*($P$122/$P$128)^$Q208</f>
        <v>2980.9454062677964</v>
      </c>
      <c r="E211" s="4">
        <f t="shared" si="37"/>
        <v>2799.1804424709794</v>
      </c>
      <c r="F211" s="4">
        <f t="shared" si="37"/>
        <v>3159.6164983404119</v>
      </c>
      <c r="G211" s="4">
        <f t="shared" si="37"/>
        <v>4530.2016721615164</v>
      </c>
      <c r="H211" s="4">
        <f t="shared" si="37"/>
        <v>5826.5339246017929</v>
      </c>
      <c r="I211" s="4">
        <f t="shared" si="37"/>
        <v>5633.1669418392212</v>
      </c>
      <c r="J211" s="4">
        <f t="shared" si="37"/>
        <v>5284.3329049355434</v>
      </c>
      <c r="K211" s="4">
        <f t="shared" si="37"/>
        <v>5415.0489852830415</v>
      </c>
      <c r="L211" s="4">
        <f t="shared" si="37"/>
        <v>6037.6906697785207</v>
      </c>
      <c r="M211" s="4">
        <f t="shared" si="37"/>
        <v>7132.921260145723</v>
      </c>
      <c r="N211" s="4">
        <f t="shared" si="37"/>
        <v>6662.65275806715</v>
      </c>
      <c r="O211" s="51">
        <f>AVERAGE(C211:N211)</f>
        <v>4953.4819974287857</v>
      </c>
    </row>
    <row r="212" spans="1:19" ht="15.75" thickBot="1" x14ac:dyDescent="0.3">
      <c r="A212" s="134"/>
      <c r="B212" s="52" t="s">
        <v>177</v>
      </c>
      <c r="C212" s="53">
        <f t="shared" ref="C212:N212" si="38">ABS((C211-C201)/C201)</f>
        <v>2.1275822613449763E-2</v>
      </c>
      <c r="D212" s="53">
        <f t="shared" si="38"/>
        <v>9.6135413502790645E-2</v>
      </c>
      <c r="E212" s="53">
        <f t="shared" si="38"/>
        <v>6.9730660528089267E-2</v>
      </c>
      <c r="F212" s="53">
        <f t="shared" si="38"/>
        <v>6.4371780177550519E-2</v>
      </c>
      <c r="G212" s="53">
        <f t="shared" si="38"/>
        <v>3.7356210760408758E-2</v>
      </c>
      <c r="H212" s="53">
        <f t="shared" si="38"/>
        <v>1.8268773960467131E-2</v>
      </c>
      <c r="I212" s="53">
        <f t="shared" si="38"/>
        <v>3.9713352129793503E-2</v>
      </c>
      <c r="J212" s="53">
        <f t="shared" si="38"/>
        <v>1.1162056053490894E-2</v>
      </c>
      <c r="K212" s="53">
        <f t="shared" si="38"/>
        <v>9.0462203216019874E-6</v>
      </c>
      <c r="L212" s="53">
        <f t="shared" si="38"/>
        <v>5.1230576594780672E-5</v>
      </c>
      <c r="M212" s="53">
        <f t="shared" si="38"/>
        <v>2.6910633479084789E-2</v>
      </c>
      <c r="N212" s="53">
        <f t="shared" si="38"/>
        <v>5.4050428423849071E-2</v>
      </c>
      <c r="O212" s="63">
        <f>AVERAGE(C212:N212)</f>
        <v>3.6586284035490892E-2</v>
      </c>
    </row>
    <row r="213" spans="1:19" x14ac:dyDescent="0.25">
      <c r="A213"/>
      <c r="B213" s="54"/>
      <c r="C213" s="55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x14ac:dyDescent="0.25">
      <c r="A214"/>
      <c r="B214" s="5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x14ac:dyDescent="0.25">
      <c r="A215"/>
      <c r="B215" s="54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x14ac:dyDescent="0.25">
      <c r="A216"/>
      <c r="B216" s="54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x14ac:dyDescent="0.25">
      <c r="A217"/>
      <c r="B217" s="54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x14ac:dyDescent="0.25">
      <c r="A218"/>
      <c r="B218" s="54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 s="54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 s="54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 s="54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 s="54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 s="54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 s="5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 s="54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 s="54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 s="54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 s="54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 s="54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 s="54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 s="54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ht="15.75" thickBot="1" x14ac:dyDescent="0.3"/>
    <row r="233" spans="1:19" x14ac:dyDescent="0.25">
      <c r="A233" s="41" t="s">
        <v>175</v>
      </c>
      <c r="B233" s="18" t="s">
        <v>176</v>
      </c>
      <c r="C233" s="22" t="s">
        <v>162</v>
      </c>
      <c r="D233" s="22" t="s">
        <v>163</v>
      </c>
      <c r="E233" s="22" t="s">
        <v>91</v>
      </c>
      <c r="F233" s="22" t="s">
        <v>164</v>
      </c>
      <c r="G233" s="22" t="s">
        <v>165</v>
      </c>
      <c r="H233" s="22" t="s">
        <v>166</v>
      </c>
      <c r="I233" s="22" t="s">
        <v>167</v>
      </c>
      <c r="J233" s="22" t="s">
        <v>168</v>
      </c>
      <c r="K233" s="22" t="s">
        <v>169</v>
      </c>
      <c r="L233" s="22" t="s">
        <v>170</v>
      </c>
      <c r="M233" s="22" t="s">
        <v>171</v>
      </c>
      <c r="N233" s="22" t="s">
        <v>172</v>
      </c>
      <c r="O233" s="23" t="s">
        <v>179</v>
      </c>
    </row>
    <row r="234" spans="1:19" x14ac:dyDescent="0.25">
      <c r="A234" s="132" t="s">
        <v>150</v>
      </c>
      <c r="B234" s="42" t="s">
        <v>182</v>
      </c>
      <c r="C234" s="43">
        <f>C$123</f>
        <v>3.3210000000000002</v>
      </c>
      <c r="D234" s="43">
        <f t="shared" ref="D234:N234" si="39">D$123</f>
        <v>2.5840000000000001</v>
      </c>
      <c r="E234" s="43">
        <f t="shared" si="39"/>
        <v>2.2480000000000002</v>
      </c>
      <c r="F234" s="43">
        <f t="shared" si="39"/>
        <v>2.149</v>
      </c>
      <c r="G234" s="43">
        <f t="shared" si="39"/>
        <v>4.3979999999999997</v>
      </c>
      <c r="H234" s="43">
        <f t="shared" si="39"/>
        <v>4.835</v>
      </c>
      <c r="I234" s="43">
        <f t="shared" si="39"/>
        <v>3.4590000000000001</v>
      </c>
      <c r="J234" s="43">
        <f t="shared" si="39"/>
        <v>3.363</v>
      </c>
      <c r="K234" s="43">
        <f t="shared" si="39"/>
        <v>4.8230000000000004</v>
      </c>
      <c r="L234" s="43">
        <f t="shared" si="39"/>
        <v>6.5449999999999999</v>
      </c>
      <c r="M234" s="43">
        <f t="shared" si="39"/>
        <v>7.6589999999999998</v>
      </c>
      <c r="N234" s="43">
        <f t="shared" si="39"/>
        <v>4.4909999999999997</v>
      </c>
      <c r="O234" s="44">
        <f t="shared" ref="O234:O242" si="40">AVERAGE(C234:N234)</f>
        <v>4.15625</v>
      </c>
    </row>
    <row r="235" spans="1:19" x14ac:dyDescent="0.25">
      <c r="A235" s="133"/>
      <c r="B235" s="45">
        <v>3</v>
      </c>
      <c r="C235" s="2">
        <f>C$128*($P$123/$P$128)</f>
        <v>9.473077012717626</v>
      </c>
      <c r="D235" s="2">
        <f t="shared" ref="D235:N235" si="41">D$128*($P$123/$P$128)</f>
        <v>7.0960619644341554</v>
      </c>
      <c r="E235" s="2">
        <f t="shared" si="41"/>
        <v>6.6633752592857309</v>
      </c>
      <c r="F235" s="2">
        <f t="shared" si="41"/>
        <v>7.5213837894949469</v>
      </c>
      <c r="G235" s="2">
        <f t="shared" si="41"/>
        <v>10.784025668316255</v>
      </c>
      <c r="H235" s="2">
        <f t="shared" si="41"/>
        <v>13.869910425034378</v>
      </c>
      <c r="I235" s="2">
        <f t="shared" si="41"/>
        <v>13.40960541955733</v>
      </c>
      <c r="J235" s="2">
        <f t="shared" si="41"/>
        <v>12.579215189676738</v>
      </c>
      <c r="K235" s="2">
        <f t="shared" si="41"/>
        <v>12.890381373379222</v>
      </c>
      <c r="L235" s="2">
        <f t="shared" si="41"/>
        <v>14.372563491015313</v>
      </c>
      <c r="M235" s="2">
        <f t="shared" si="41"/>
        <v>16.979731042037308</v>
      </c>
      <c r="N235" s="2">
        <f t="shared" si="41"/>
        <v>15.860269268717129</v>
      </c>
      <c r="O235" s="44">
        <f t="shared" si="40"/>
        <v>11.791633325305511</v>
      </c>
    </row>
    <row r="236" spans="1:19" x14ac:dyDescent="0.25">
      <c r="A236" s="133"/>
      <c r="B236" s="45" t="s">
        <v>177</v>
      </c>
      <c r="C236" s="46">
        <f t="shared" ref="C236:N236" si="42">ABS((C235-C234)/C234)</f>
        <v>1.8524772697132268</v>
      </c>
      <c r="D236" s="46">
        <f t="shared" si="42"/>
        <v>1.7461540110039298</v>
      </c>
      <c r="E236" s="46">
        <f t="shared" si="42"/>
        <v>1.9641349018174956</v>
      </c>
      <c r="F236" s="46">
        <f t="shared" si="42"/>
        <v>2.4999459234504173</v>
      </c>
      <c r="G236" s="46">
        <f t="shared" si="42"/>
        <v>1.4520294834734553</v>
      </c>
      <c r="H236" s="46">
        <f t="shared" si="42"/>
        <v>1.8686474508861177</v>
      </c>
      <c r="I236" s="46">
        <f t="shared" si="42"/>
        <v>2.8767289446537525</v>
      </c>
      <c r="J236" s="46">
        <f t="shared" si="42"/>
        <v>2.7404743353186851</v>
      </c>
      <c r="K236" s="46">
        <f t="shared" si="42"/>
        <v>1.6726894823510723</v>
      </c>
      <c r="L236" s="46">
        <f t="shared" si="42"/>
        <v>1.195960808405701</v>
      </c>
      <c r="M236" s="46">
        <f t="shared" si="42"/>
        <v>1.2169644917139717</v>
      </c>
      <c r="N236" s="46">
        <f t="shared" si="42"/>
        <v>2.5315674167706814</v>
      </c>
      <c r="O236" s="62">
        <f>AVERAGE(C236:N236)</f>
        <v>1.9681478766298754</v>
      </c>
    </row>
    <row r="237" spans="1:19" x14ac:dyDescent="0.25">
      <c r="A237" s="133"/>
      <c r="B237" s="45">
        <v>4</v>
      </c>
      <c r="C237" s="2">
        <f>C$128*TAN($P$123/$P$128)</f>
        <v>9.4730877175970498</v>
      </c>
      <c r="D237" s="2">
        <f t="shared" ref="D237:N237" si="43">D$128*TAN($P$123/$P$128)</f>
        <v>7.0960699832106959</v>
      </c>
      <c r="E237" s="2">
        <f t="shared" si="43"/>
        <v>6.6633827891124824</v>
      </c>
      <c r="F237" s="2">
        <f t="shared" si="43"/>
        <v>7.5213922888987268</v>
      </c>
      <c r="G237" s="2">
        <f t="shared" si="43"/>
        <v>10.784037854609508</v>
      </c>
      <c r="H237" s="2">
        <f t="shared" si="43"/>
        <v>13.869926098475913</v>
      </c>
      <c r="I237" s="2">
        <f t="shared" si="43"/>
        <v>13.409620572839517</v>
      </c>
      <c r="J237" s="2">
        <f t="shared" si="43"/>
        <v>12.579229404591457</v>
      </c>
      <c r="K237" s="2">
        <f t="shared" si="43"/>
        <v>12.89039593992166</v>
      </c>
      <c r="L237" s="2">
        <f t="shared" si="43"/>
        <v>14.372579732470859</v>
      </c>
      <c r="M237" s="2">
        <f t="shared" si="43"/>
        <v>16.97975022967541</v>
      </c>
      <c r="N237" s="2">
        <f t="shared" si="43"/>
        <v>15.860287191327695</v>
      </c>
      <c r="O237" s="44">
        <f t="shared" si="40"/>
        <v>11.791646650227582</v>
      </c>
    </row>
    <row r="238" spans="1:19" x14ac:dyDescent="0.25">
      <c r="A238" s="133"/>
      <c r="B238" s="45" t="s">
        <v>177</v>
      </c>
      <c r="C238" s="46">
        <f t="shared" ref="C238:N238" si="44">ABS((C237-C234)/C234)</f>
        <v>1.8524804931035983</v>
      </c>
      <c r="D238" s="46">
        <f t="shared" si="44"/>
        <v>1.7461571142456251</v>
      </c>
      <c r="E238" s="46">
        <f t="shared" si="44"/>
        <v>1.964138251384556</v>
      </c>
      <c r="F238" s="46">
        <f t="shared" si="44"/>
        <v>2.4999498785010363</v>
      </c>
      <c r="G238" s="46">
        <f t="shared" si="44"/>
        <v>1.4520322543450452</v>
      </c>
      <c r="H238" s="46">
        <f t="shared" si="44"/>
        <v>1.86865069254931</v>
      </c>
      <c r="I238" s="46">
        <f t="shared" si="44"/>
        <v>2.8767333254812133</v>
      </c>
      <c r="J238" s="46">
        <f t="shared" si="44"/>
        <v>2.7404785621740877</v>
      </c>
      <c r="K238" s="46">
        <f t="shared" si="44"/>
        <v>1.6726925025755046</v>
      </c>
      <c r="L238" s="46">
        <f t="shared" si="44"/>
        <v>1.195963289911514</v>
      </c>
      <c r="M238" s="46">
        <f t="shared" si="44"/>
        <v>1.2169669969546171</v>
      </c>
      <c r="N238" s="46">
        <f t="shared" si="44"/>
        <v>2.5315714075545972</v>
      </c>
      <c r="O238" s="62">
        <f>AVERAGE(C238:N238)</f>
        <v>1.9681512307317257</v>
      </c>
    </row>
    <row r="239" spans="1:19" ht="15.75" thickBot="1" x14ac:dyDescent="0.3">
      <c r="A239" s="133"/>
      <c r="B239" s="45">
        <v>5</v>
      </c>
      <c r="C239" s="2">
        <f>C$128*ATAN($P$123/$P$128)</f>
        <v>9.4730663078744914</v>
      </c>
      <c r="D239" s="2">
        <f t="shared" ref="D239:N239" si="45">D$128*ATAN($P$123/$P$128)</f>
        <v>7.0960539456847984</v>
      </c>
      <c r="E239" s="2">
        <f t="shared" si="45"/>
        <v>6.6633677294845057</v>
      </c>
      <c r="F239" s="2">
        <f t="shared" si="45"/>
        <v>7.5213752901199795</v>
      </c>
      <c r="G239" s="2">
        <f t="shared" si="45"/>
        <v>10.784013482064314</v>
      </c>
      <c r="H239" s="2">
        <f t="shared" si="45"/>
        <v>13.869894751645974</v>
      </c>
      <c r="I239" s="2">
        <f t="shared" si="45"/>
        <v>13.409590266326514</v>
      </c>
      <c r="J239" s="2">
        <f t="shared" si="45"/>
        <v>12.57920097481021</v>
      </c>
      <c r="K239" s="2">
        <f t="shared" si="45"/>
        <v>12.890366806886163</v>
      </c>
      <c r="L239" s="2">
        <f t="shared" si="45"/>
        <v>14.372547249614826</v>
      </c>
      <c r="M239" s="2">
        <f t="shared" si="45"/>
        <v>16.979711854464249</v>
      </c>
      <c r="N239" s="2">
        <f t="shared" si="45"/>
        <v>15.86025134616732</v>
      </c>
      <c r="O239" s="44">
        <f t="shared" si="40"/>
        <v>11.791620000428614</v>
      </c>
    </row>
    <row r="240" spans="1:19" x14ac:dyDescent="0.25">
      <c r="A240" s="133"/>
      <c r="B240" s="45" t="s">
        <v>177</v>
      </c>
      <c r="C240" s="46">
        <f t="shared" ref="C240:N240" si="46">ABS((C239-C234)/C234)</f>
        <v>1.8524740463337823</v>
      </c>
      <c r="D240" s="46">
        <f t="shared" si="46"/>
        <v>1.7461509077727546</v>
      </c>
      <c r="E240" s="46">
        <f t="shared" si="46"/>
        <v>1.9641315522617906</v>
      </c>
      <c r="F240" s="46">
        <f t="shared" si="46"/>
        <v>2.4999419684132058</v>
      </c>
      <c r="G240" s="46">
        <f t="shared" si="46"/>
        <v>1.4520267126112585</v>
      </c>
      <c r="H240" s="46">
        <f t="shared" si="46"/>
        <v>1.8686442092339142</v>
      </c>
      <c r="I240" s="46">
        <f t="shared" si="46"/>
        <v>2.8767245638411434</v>
      </c>
      <c r="J240" s="46">
        <f t="shared" si="46"/>
        <v>2.7404701084776124</v>
      </c>
      <c r="K240" s="46">
        <f t="shared" si="46"/>
        <v>1.672686462136878</v>
      </c>
      <c r="L240" s="46">
        <f t="shared" si="46"/>
        <v>1.1959583269083003</v>
      </c>
      <c r="M240" s="46">
        <f t="shared" si="46"/>
        <v>1.2169619864818189</v>
      </c>
      <c r="N240" s="46">
        <f t="shared" si="46"/>
        <v>2.5315634260002944</v>
      </c>
      <c r="O240" s="62">
        <f>AVERAGE(C240:N240)</f>
        <v>1.9681445225393961</v>
      </c>
      <c r="Q240" s="47" t="s">
        <v>183</v>
      </c>
    </row>
    <row r="241" spans="1:19" ht="15.75" thickBot="1" x14ac:dyDescent="0.3">
      <c r="A241" s="133"/>
      <c r="B241" s="45" t="s">
        <v>184</v>
      </c>
      <c r="C241" s="2">
        <f>LN(C$123/C$128)/LN($P$123/$P$128)</f>
        <v>1.1664496468943879</v>
      </c>
      <c r="D241" s="2">
        <f t="shared" ref="D241:N241" si="47">LN(D$123/D$128)/LN($P$123/$P$128)</f>
        <v>1.1604174933166067</v>
      </c>
      <c r="E241" s="2">
        <f t="shared" si="47"/>
        <v>1.1725470571830789</v>
      </c>
      <c r="F241" s="2">
        <f t="shared" si="47"/>
        <v>1.1989332209453807</v>
      </c>
      <c r="G241" s="2">
        <f t="shared" si="47"/>
        <v>1.1424280588462705</v>
      </c>
      <c r="H241" s="2">
        <f t="shared" si="47"/>
        <v>1.1673472996861303</v>
      </c>
      <c r="I241" s="2">
        <f t="shared" si="47"/>
        <v>1.2151693520391356</v>
      </c>
      <c r="J241" s="2">
        <f t="shared" si="47"/>
        <v>1.2094876854714687</v>
      </c>
      <c r="K241" s="2">
        <f t="shared" si="47"/>
        <v>1.1561115187791486</v>
      </c>
      <c r="L241" s="2">
        <f t="shared" si="47"/>
        <v>1.124913267598229</v>
      </c>
      <c r="M241" s="2">
        <f t="shared" si="47"/>
        <v>1.1264248990657453</v>
      </c>
      <c r="N241" s="2">
        <f t="shared" si="47"/>
        <v>1.2003614907585842</v>
      </c>
      <c r="O241" s="48">
        <f t="shared" si="40"/>
        <v>1.1700492492153474</v>
      </c>
      <c r="Q241" s="73">
        <f>O241</f>
        <v>1.1700492492153474</v>
      </c>
    </row>
    <row r="242" spans="1:19" x14ac:dyDescent="0.25">
      <c r="A242" s="133"/>
      <c r="B242" s="45" t="s">
        <v>185</v>
      </c>
      <c r="C242" s="2">
        <f>C$128*($P$123/$P$128)^$O241</f>
        <v>3.2465668039340136</v>
      </c>
      <c r="D242" s="2">
        <f t="shared" ref="D242:N242" si="48">D$128*($P$123/$P$128)^$O241</f>
        <v>2.4319277866592204</v>
      </c>
      <c r="E242" s="2">
        <f t="shared" si="48"/>
        <v>2.2836395069848776</v>
      </c>
      <c r="F242" s="2">
        <f t="shared" si="48"/>
        <v>2.5776920105093191</v>
      </c>
      <c r="G242" s="2">
        <f t="shared" si="48"/>
        <v>3.6958487406494691</v>
      </c>
      <c r="H242" s="2">
        <f t="shared" si="48"/>
        <v>4.7534281310077597</v>
      </c>
      <c r="I242" s="2">
        <f t="shared" si="48"/>
        <v>4.5956746419925016</v>
      </c>
      <c r="J242" s="2">
        <f t="shared" si="48"/>
        <v>4.311087347808976</v>
      </c>
      <c r="K242" s="2">
        <f t="shared" si="48"/>
        <v>4.4177287063832908</v>
      </c>
      <c r="L242" s="2">
        <f t="shared" si="48"/>
        <v>4.9256949410124218</v>
      </c>
      <c r="M242" s="2">
        <f t="shared" si="48"/>
        <v>5.8192107027948445</v>
      </c>
      <c r="N242" s="2">
        <f t="shared" si="48"/>
        <v>5.4355542175097362</v>
      </c>
      <c r="O242" s="44">
        <f t="shared" si="40"/>
        <v>4.0411711281038691</v>
      </c>
    </row>
    <row r="243" spans="1:19" x14ac:dyDescent="0.25">
      <c r="A243" s="133"/>
      <c r="B243" s="45" t="s">
        <v>177</v>
      </c>
      <c r="C243" s="46">
        <f t="shared" ref="C243:N243" si="49">ABS((C242-C234)/C234)</f>
        <v>2.2412886499845384E-2</v>
      </c>
      <c r="D243" s="46">
        <f t="shared" si="49"/>
        <v>5.885147575107573E-2</v>
      </c>
      <c r="E243" s="46">
        <f t="shared" si="49"/>
        <v>1.5853873213913426E-2</v>
      </c>
      <c r="F243" s="46">
        <f t="shared" si="49"/>
        <v>0.19948441624444813</v>
      </c>
      <c r="G243" s="46">
        <f t="shared" si="49"/>
        <v>0.15965240094373137</v>
      </c>
      <c r="H243" s="46">
        <f t="shared" si="49"/>
        <v>1.6871120784330968E-2</v>
      </c>
      <c r="I243" s="46">
        <f t="shared" si="49"/>
        <v>0.32861365770237105</v>
      </c>
      <c r="J243" s="46">
        <f t="shared" si="49"/>
        <v>0.28191714178084326</v>
      </c>
      <c r="K243" s="46">
        <f t="shared" si="49"/>
        <v>8.4028881114806039E-2</v>
      </c>
      <c r="L243" s="46">
        <f t="shared" si="49"/>
        <v>0.24741100977655892</v>
      </c>
      <c r="M243" s="46">
        <f t="shared" si="49"/>
        <v>0.24021272975651589</v>
      </c>
      <c r="N243" s="46">
        <f t="shared" si="49"/>
        <v>0.21032158038515622</v>
      </c>
      <c r="O243" s="62">
        <f>AVERAGE(C243:N243)</f>
        <v>0.15546926449613302</v>
      </c>
    </row>
    <row r="244" spans="1:19" x14ac:dyDescent="0.25">
      <c r="A244" s="133"/>
      <c r="B244" s="42" t="s">
        <v>186</v>
      </c>
      <c r="C244" s="4">
        <f>C$128*($P$123/$P$128)^$Q241</f>
        <v>3.2465668039340136</v>
      </c>
      <c r="D244" s="4">
        <f t="shared" ref="D244:N244" si="50">D$128*($P$123/$P$128)^$Q241</f>
        <v>2.4319277866592204</v>
      </c>
      <c r="E244" s="4">
        <f t="shared" si="50"/>
        <v>2.2836395069848776</v>
      </c>
      <c r="F244" s="4">
        <f t="shared" si="50"/>
        <v>2.5776920105093191</v>
      </c>
      <c r="G244" s="4">
        <f t="shared" si="50"/>
        <v>3.6958487406494691</v>
      </c>
      <c r="H244" s="4">
        <f t="shared" si="50"/>
        <v>4.7534281310077597</v>
      </c>
      <c r="I244" s="4">
        <f t="shared" si="50"/>
        <v>4.5956746419925016</v>
      </c>
      <c r="J244" s="4">
        <f t="shared" si="50"/>
        <v>4.311087347808976</v>
      </c>
      <c r="K244" s="4">
        <f t="shared" si="50"/>
        <v>4.4177287063832908</v>
      </c>
      <c r="L244" s="4">
        <f t="shared" si="50"/>
        <v>4.9256949410124218</v>
      </c>
      <c r="M244" s="4">
        <f t="shared" si="50"/>
        <v>5.8192107027948445</v>
      </c>
      <c r="N244" s="4">
        <f t="shared" si="50"/>
        <v>5.4355542175097362</v>
      </c>
      <c r="O244" s="51">
        <f>AVERAGE(C244:N244)</f>
        <v>4.0411711281038691</v>
      </c>
    </row>
    <row r="245" spans="1:19" ht="15.75" thickBot="1" x14ac:dyDescent="0.3">
      <c r="A245" s="134"/>
      <c r="B245" s="52" t="s">
        <v>177</v>
      </c>
      <c r="C245" s="53">
        <f t="shared" ref="C245:N245" si="51">ABS((C244-C234)/C234)</f>
        <v>2.2412886499845384E-2</v>
      </c>
      <c r="D245" s="53">
        <f t="shared" si="51"/>
        <v>5.885147575107573E-2</v>
      </c>
      <c r="E245" s="53">
        <f t="shared" si="51"/>
        <v>1.5853873213913426E-2</v>
      </c>
      <c r="F245" s="53">
        <f t="shared" si="51"/>
        <v>0.19948441624444813</v>
      </c>
      <c r="G245" s="53">
        <f t="shared" si="51"/>
        <v>0.15965240094373137</v>
      </c>
      <c r="H245" s="53">
        <f t="shared" si="51"/>
        <v>1.6871120784330968E-2</v>
      </c>
      <c r="I245" s="53">
        <f t="shared" si="51"/>
        <v>0.32861365770237105</v>
      </c>
      <c r="J245" s="53">
        <f t="shared" si="51"/>
        <v>0.28191714178084326</v>
      </c>
      <c r="K245" s="53">
        <f t="shared" si="51"/>
        <v>8.4028881114806039E-2</v>
      </c>
      <c r="L245" s="53">
        <f t="shared" si="51"/>
        <v>0.24741100977655892</v>
      </c>
      <c r="M245" s="53">
        <f t="shared" si="51"/>
        <v>0.24021272975651589</v>
      </c>
      <c r="N245" s="53">
        <f t="shared" si="51"/>
        <v>0.21032158038515622</v>
      </c>
      <c r="O245" s="63">
        <f>AVERAGE(C245:N245)</f>
        <v>0.15546926449613302</v>
      </c>
    </row>
    <row r="246" spans="1:19" x14ac:dyDescent="0.25">
      <c r="A246"/>
      <c r="B246" s="54"/>
      <c r="C246" s="55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x14ac:dyDescent="0.25">
      <c r="A247"/>
      <c r="B247" s="54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x14ac:dyDescent="0.25">
      <c r="A248"/>
      <c r="B248" s="54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x14ac:dyDescent="0.25">
      <c r="A249"/>
      <c r="B249" s="54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x14ac:dyDescent="0.25">
      <c r="A250"/>
      <c r="B250" s="54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x14ac:dyDescent="0.25">
      <c r="A251"/>
      <c r="B251" s="54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 s="54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 s="54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 s="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 s="54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 s="54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 s="54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 s="54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 s="54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 s="54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 s="54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 s="54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 s="54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 s="5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ht="15.75" thickBot="1" x14ac:dyDescent="0.3"/>
    <row r="266" spans="1:19" x14ac:dyDescent="0.25">
      <c r="A266" s="41" t="s">
        <v>175</v>
      </c>
      <c r="B266" s="18" t="s">
        <v>176</v>
      </c>
      <c r="C266" s="22" t="s">
        <v>162</v>
      </c>
      <c r="D266" s="22" t="s">
        <v>163</v>
      </c>
      <c r="E266" s="22" t="s">
        <v>91</v>
      </c>
      <c r="F266" s="22" t="s">
        <v>164</v>
      </c>
      <c r="G266" s="22" t="s">
        <v>165</v>
      </c>
      <c r="H266" s="22" t="s">
        <v>166</v>
      </c>
      <c r="I266" s="22" t="s">
        <v>167</v>
      </c>
      <c r="J266" s="22" t="s">
        <v>168</v>
      </c>
      <c r="K266" s="22" t="s">
        <v>169</v>
      </c>
      <c r="L266" s="22" t="s">
        <v>170</v>
      </c>
      <c r="M266" s="22" t="s">
        <v>171</v>
      </c>
      <c r="N266" s="22" t="s">
        <v>172</v>
      </c>
      <c r="O266" s="23" t="s">
        <v>179</v>
      </c>
    </row>
    <row r="267" spans="1:19" x14ac:dyDescent="0.25">
      <c r="A267" s="132" t="s">
        <v>180</v>
      </c>
      <c r="B267" s="42" t="s">
        <v>182</v>
      </c>
      <c r="C267" s="43">
        <f>C$124</f>
        <v>0.61399999999999999</v>
      </c>
      <c r="D267" s="43">
        <f t="shared" ref="D267:N267" si="52">D$124</f>
        <v>0.48499999999999999</v>
      </c>
      <c r="E267" s="43">
        <f t="shared" si="52"/>
        <v>0.44600000000000001</v>
      </c>
      <c r="F267" s="43">
        <f t="shared" si="52"/>
        <v>0.73599999999999999</v>
      </c>
      <c r="G267" s="43">
        <f t="shared" si="52"/>
        <v>2.5939999999999999</v>
      </c>
      <c r="H267" s="43">
        <f t="shared" si="52"/>
        <v>2.0649999999999999</v>
      </c>
      <c r="I267" s="43">
        <f t="shared" si="52"/>
        <v>1.097</v>
      </c>
      <c r="J267" s="43">
        <f t="shared" si="52"/>
        <v>1.022</v>
      </c>
      <c r="K267" s="43">
        <f t="shared" si="52"/>
        <v>1.6359999999999999</v>
      </c>
      <c r="L267" s="43">
        <f t="shared" si="52"/>
        <v>2.246</v>
      </c>
      <c r="M267" s="43">
        <f t="shared" si="52"/>
        <v>3.36</v>
      </c>
      <c r="N267" s="43">
        <f t="shared" si="52"/>
        <v>1.726</v>
      </c>
      <c r="O267" s="44">
        <f t="shared" ref="O267:O275" si="53">AVERAGE(C267:N267)</f>
        <v>1.5022499999999999</v>
      </c>
    </row>
    <row r="268" spans="1:19" x14ac:dyDescent="0.25">
      <c r="A268" s="133"/>
      <c r="B268" s="45">
        <v>3</v>
      </c>
      <c r="C268" s="2">
        <f>C$128*($P$124/$P$128)</f>
        <v>7.4545521640161896</v>
      </c>
      <c r="D268" s="2">
        <f t="shared" ref="D268:N268" si="54">D$128*($P$124/$P$128)</f>
        <v>5.5840318834049363</v>
      </c>
      <c r="E268" s="2">
        <f t="shared" si="54"/>
        <v>5.2435421344168303</v>
      </c>
      <c r="F268" s="2">
        <f t="shared" si="54"/>
        <v>5.9187260621975</v>
      </c>
      <c r="G268" s="2">
        <f t="shared" si="54"/>
        <v>8.4861636588227061</v>
      </c>
      <c r="H268" s="2">
        <f t="shared" si="54"/>
        <v>10.9145075707549</v>
      </c>
      <c r="I268" s="2">
        <f t="shared" si="54"/>
        <v>10.55228443353351</v>
      </c>
      <c r="J268" s="2">
        <f t="shared" si="54"/>
        <v>9.898833893986124</v>
      </c>
      <c r="K268" s="2">
        <f t="shared" si="54"/>
        <v>10.143696734747783</v>
      </c>
      <c r="L268" s="2">
        <f t="shared" si="54"/>
        <v>11.310055236600656</v>
      </c>
      <c r="M268" s="2">
        <f t="shared" si="54"/>
        <v>13.361687085822606</v>
      </c>
      <c r="N268" s="2">
        <f t="shared" si="54"/>
        <v>12.480760416100187</v>
      </c>
      <c r="O268" s="44">
        <f t="shared" si="53"/>
        <v>9.2790701062003276</v>
      </c>
    </row>
    <row r="269" spans="1:19" x14ac:dyDescent="0.25">
      <c r="A269" s="133"/>
      <c r="B269" s="45" t="s">
        <v>177</v>
      </c>
      <c r="C269" s="46">
        <f t="shared" ref="C269:N269" si="55">ABS((C268-C267)/C267)</f>
        <v>11.140964436508453</v>
      </c>
      <c r="D269" s="46">
        <f t="shared" si="55"/>
        <v>10.51346780083492</v>
      </c>
      <c r="E269" s="46">
        <f t="shared" si="55"/>
        <v>10.756820929185718</v>
      </c>
      <c r="F269" s="46">
        <f t="shared" si="55"/>
        <v>7.0417473671161686</v>
      </c>
      <c r="G269" s="46">
        <f t="shared" si="55"/>
        <v>2.271458619438206</v>
      </c>
      <c r="H269" s="46">
        <f t="shared" si="55"/>
        <v>4.2854758211888138</v>
      </c>
      <c r="I269" s="46">
        <f t="shared" si="55"/>
        <v>8.6192200852629988</v>
      </c>
      <c r="J269" s="46">
        <f t="shared" si="55"/>
        <v>8.6857474500842695</v>
      </c>
      <c r="K269" s="46">
        <f t="shared" si="55"/>
        <v>5.2003036275964449</v>
      </c>
      <c r="L269" s="46">
        <f t="shared" si="55"/>
        <v>4.035643471327095</v>
      </c>
      <c r="M269" s="46">
        <f t="shared" si="55"/>
        <v>2.9766925850662518</v>
      </c>
      <c r="N269" s="46">
        <f t="shared" si="55"/>
        <v>6.2310315272886365</v>
      </c>
      <c r="O269" s="62">
        <f>AVERAGE(C269:N269)</f>
        <v>6.8132144767414973</v>
      </c>
    </row>
    <row r="270" spans="1:19" x14ac:dyDescent="0.25">
      <c r="A270" s="133"/>
      <c r="B270" s="45">
        <v>4</v>
      </c>
      <c r="C270" s="2">
        <f>C$128*TAN($P$124/$P$128)</f>
        <v>7.4545573804418925</v>
      </c>
      <c r="D270" s="2">
        <f t="shared" ref="D270:N270" si="56">D$128*TAN($P$124/$P$128)</f>
        <v>5.5840357909082714</v>
      </c>
      <c r="E270" s="2">
        <f t="shared" si="56"/>
        <v>5.2435458036577662</v>
      </c>
      <c r="F270" s="2">
        <f t="shared" si="56"/>
        <v>5.9187302039077032</v>
      </c>
      <c r="G270" s="2">
        <f t="shared" si="56"/>
        <v>8.4861695971327826</v>
      </c>
      <c r="H270" s="2">
        <f t="shared" si="56"/>
        <v>10.914515208332125</v>
      </c>
      <c r="I270" s="2">
        <f t="shared" si="56"/>
        <v>10.552291817640098</v>
      </c>
      <c r="J270" s="2">
        <f t="shared" si="56"/>
        <v>9.8988408208316834</v>
      </c>
      <c r="K270" s="2">
        <f t="shared" si="56"/>
        <v>10.143703832939492</v>
      </c>
      <c r="L270" s="2">
        <f t="shared" si="56"/>
        <v>11.310063150967816</v>
      </c>
      <c r="M270" s="2">
        <f t="shared" si="56"/>
        <v>13.361696435847451</v>
      </c>
      <c r="N270" s="2">
        <f t="shared" si="56"/>
        <v>12.480769149684443</v>
      </c>
      <c r="O270" s="44">
        <f t="shared" si="53"/>
        <v>9.2790765993576283</v>
      </c>
    </row>
    <row r="271" spans="1:19" x14ac:dyDescent="0.25">
      <c r="A271" s="133"/>
      <c r="B271" s="45" t="s">
        <v>177</v>
      </c>
      <c r="C271" s="46">
        <f t="shared" ref="C271:N271" si="57">ABS((C270-C267)/C267)</f>
        <v>11.140972932315787</v>
      </c>
      <c r="D271" s="46">
        <f t="shared" si="57"/>
        <v>10.513475857542828</v>
      </c>
      <c r="E271" s="46">
        <f t="shared" si="57"/>
        <v>10.756829156183333</v>
      </c>
      <c r="F271" s="46">
        <f t="shared" si="57"/>
        <v>7.0417529944398147</v>
      </c>
      <c r="G271" s="46">
        <f t="shared" si="57"/>
        <v>2.271460908686501</v>
      </c>
      <c r="H271" s="46">
        <f t="shared" si="57"/>
        <v>4.2854795197734266</v>
      </c>
      <c r="I271" s="46">
        <f t="shared" si="57"/>
        <v>8.6192268164449395</v>
      </c>
      <c r="J271" s="46">
        <f t="shared" si="57"/>
        <v>8.6857542278196505</v>
      </c>
      <c r="K271" s="46">
        <f t="shared" si="57"/>
        <v>5.2003079663444334</v>
      </c>
      <c r="L271" s="46">
        <f t="shared" si="57"/>
        <v>4.035646995088074</v>
      </c>
      <c r="M271" s="46">
        <f t="shared" si="57"/>
        <v>2.9766953678117414</v>
      </c>
      <c r="N271" s="46">
        <f t="shared" si="57"/>
        <v>6.2310365873026896</v>
      </c>
      <c r="O271" s="62">
        <f>AVERAGE(C271:N271)</f>
        <v>6.813219944146101</v>
      </c>
    </row>
    <row r="272" spans="1:19" ht="15.75" thickBot="1" x14ac:dyDescent="0.3">
      <c r="A272" s="133"/>
      <c r="B272" s="45">
        <v>5</v>
      </c>
      <c r="C272" s="2">
        <f>C$128*ATAN($P$124/$P$128)</f>
        <v>7.4545469476014379</v>
      </c>
      <c r="D272" s="2">
        <f t="shared" ref="D272:N272" si="58">D$128*ATAN($P$124/$P$128)</f>
        <v>5.5840279759098044</v>
      </c>
      <c r="E272" s="2">
        <f t="shared" si="58"/>
        <v>5.2435384651835966</v>
      </c>
      <c r="F272" s="2">
        <f t="shared" si="58"/>
        <v>5.9187219204959911</v>
      </c>
      <c r="G272" s="2">
        <f t="shared" si="58"/>
        <v>8.486157720525096</v>
      </c>
      <c r="H272" s="2">
        <f t="shared" si="58"/>
        <v>10.914499933193708</v>
      </c>
      <c r="I272" s="2">
        <f t="shared" si="58"/>
        <v>10.552277049442424</v>
      </c>
      <c r="J272" s="2">
        <f t="shared" si="58"/>
        <v>9.8988269671551077</v>
      </c>
      <c r="K272" s="2">
        <f t="shared" si="58"/>
        <v>10.143689636570976</v>
      </c>
      <c r="L272" s="2">
        <f t="shared" si="58"/>
        <v>11.310047322250112</v>
      </c>
      <c r="M272" s="2">
        <f t="shared" si="58"/>
        <v>13.361677735817388</v>
      </c>
      <c r="N272" s="2">
        <f t="shared" si="58"/>
        <v>12.480751682534263</v>
      </c>
      <c r="O272" s="44">
        <f t="shared" si="53"/>
        <v>9.2790636130566586</v>
      </c>
    </row>
    <row r="273" spans="1:19" x14ac:dyDescent="0.25">
      <c r="A273" s="133"/>
      <c r="B273" s="45" t="s">
        <v>177</v>
      </c>
      <c r="C273" s="46">
        <f t="shared" ref="C273:N273" si="59">ABS((C272-C267)/C267)</f>
        <v>11.140955940718955</v>
      </c>
      <c r="D273" s="46">
        <f t="shared" si="59"/>
        <v>10.513459744143926</v>
      </c>
      <c r="E273" s="46">
        <f t="shared" si="59"/>
        <v>10.756812702205373</v>
      </c>
      <c r="F273" s="46">
        <f t="shared" si="59"/>
        <v>7.041741739804336</v>
      </c>
      <c r="G273" s="46">
        <f t="shared" si="59"/>
        <v>2.2714563301947175</v>
      </c>
      <c r="H273" s="46">
        <f t="shared" si="59"/>
        <v>4.2854721226119654</v>
      </c>
      <c r="I273" s="46">
        <f t="shared" si="59"/>
        <v>8.6192133540951907</v>
      </c>
      <c r="J273" s="46">
        <f t="shared" si="59"/>
        <v>8.685740672363119</v>
      </c>
      <c r="K273" s="46">
        <f t="shared" si="59"/>
        <v>5.2002992888575656</v>
      </c>
      <c r="L273" s="46">
        <f t="shared" si="59"/>
        <v>4.0356399475735136</v>
      </c>
      <c r="M273" s="46">
        <f t="shared" si="59"/>
        <v>2.9766898023266037</v>
      </c>
      <c r="N273" s="46">
        <f t="shared" si="59"/>
        <v>6.2310264672852043</v>
      </c>
      <c r="O273" s="62">
        <f>AVERAGE(C273:N273)</f>
        <v>6.8132090093483733</v>
      </c>
      <c r="Q273" s="47" t="s">
        <v>183</v>
      </c>
    </row>
    <row r="274" spans="1:19" ht="15.75" thickBot="1" x14ac:dyDescent="0.3">
      <c r="A274" s="133"/>
      <c r="B274" s="45" t="s">
        <v>184</v>
      </c>
      <c r="C274" s="2">
        <f>LN(C$124/C$128)/LN($P$124/$P$128)</f>
        <v>1.3819186348752934</v>
      </c>
      <c r="D274" s="2">
        <f t="shared" ref="D274:N274" si="60">LN(D$124/D$128)/LN($P$124/$P$128)</f>
        <v>1.3738005193608418</v>
      </c>
      <c r="E274" s="2">
        <f t="shared" si="60"/>
        <v>1.3770001912311693</v>
      </c>
      <c r="F274" s="2">
        <f t="shared" si="60"/>
        <v>1.3189017129603759</v>
      </c>
      <c r="G274" s="2">
        <f t="shared" si="60"/>
        <v>1.1813131352674846</v>
      </c>
      <c r="H274" s="2">
        <f t="shared" si="60"/>
        <v>1.2547000018489365</v>
      </c>
      <c r="I274" s="2">
        <f t="shared" si="60"/>
        <v>1.3463023565591408</v>
      </c>
      <c r="J274" s="2">
        <f t="shared" si="60"/>
        <v>1.3473567128987913</v>
      </c>
      <c r="K274" s="2">
        <f t="shared" si="60"/>
        <v>1.2791204845489936</v>
      </c>
      <c r="L274" s="2">
        <f t="shared" si="60"/>
        <v>1.247292680816902</v>
      </c>
      <c r="M274" s="2">
        <f t="shared" si="60"/>
        <v>1.211176350707899</v>
      </c>
      <c r="N274" s="2">
        <f t="shared" si="60"/>
        <v>1.3026457219039218</v>
      </c>
      <c r="O274" s="48">
        <f t="shared" si="53"/>
        <v>1.3017940419149789</v>
      </c>
      <c r="Q274" s="49">
        <v>1.35</v>
      </c>
    </row>
    <row r="275" spans="1:19" x14ac:dyDescent="0.25">
      <c r="A275" s="133"/>
      <c r="B275" s="45" t="s">
        <v>185</v>
      </c>
      <c r="C275" s="2">
        <f>C$128*($P$124/$P$128)^$O274</f>
        <v>1.036666803727907</v>
      </c>
      <c r="D275" s="2">
        <f t="shared" ref="D275:N275" si="61">D$128*($P$124/$P$128)^$O274</f>
        <v>0.77654302460006874</v>
      </c>
      <c r="E275" s="2">
        <f t="shared" si="61"/>
        <v>0.72919284017323527</v>
      </c>
      <c r="F275" s="2">
        <f t="shared" si="61"/>
        <v>0.82308724844091352</v>
      </c>
      <c r="G275" s="2">
        <f t="shared" si="61"/>
        <v>1.1801277880338876</v>
      </c>
      <c r="H275" s="2">
        <f t="shared" si="61"/>
        <v>1.5178252735631339</v>
      </c>
      <c r="I275" s="2">
        <f t="shared" si="61"/>
        <v>1.4674527369388428</v>
      </c>
      <c r="J275" s="2">
        <f t="shared" si="61"/>
        <v>1.3765806808686221</v>
      </c>
      <c r="K275" s="2">
        <f t="shared" si="61"/>
        <v>1.4106325156266428</v>
      </c>
      <c r="L275" s="2">
        <f t="shared" si="61"/>
        <v>1.5728320835568594</v>
      </c>
      <c r="M275" s="2">
        <f t="shared" si="61"/>
        <v>1.8581421309968431</v>
      </c>
      <c r="N275" s="2">
        <f t="shared" si="61"/>
        <v>1.7356361219265677</v>
      </c>
      <c r="O275" s="44">
        <f t="shared" si="53"/>
        <v>1.2903932707044603</v>
      </c>
    </row>
    <row r="276" spans="1:19" x14ac:dyDescent="0.25">
      <c r="A276" s="133"/>
      <c r="B276" s="45" t="s">
        <v>177</v>
      </c>
      <c r="C276" s="46">
        <f t="shared" ref="C276:N276" si="62">ABS((C275-C267)/C267)</f>
        <v>0.68838241649496257</v>
      </c>
      <c r="D276" s="46">
        <f t="shared" si="62"/>
        <v>0.60111963835065729</v>
      </c>
      <c r="E276" s="46">
        <f t="shared" si="62"/>
        <v>0.63496152505209702</v>
      </c>
      <c r="F276" s="46">
        <f t="shared" si="62"/>
        <v>0.1183250658164586</v>
      </c>
      <c r="G276" s="46">
        <f t="shared" si="62"/>
        <v>0.54505482342564082</v>
      </c>
      <c r="H276" s="46">
        <f t="shared" si="62"/>
        <v>0.26497565444884552</v>
      </c>
      <c r="I276" s="46">
        <f t="shared" si="62"/>
        <v>0.33769620504908193</v>
      </c>
      <c r="J276" s="46">
        <f t="shared" si="62"/>
        <v>0.34694782863857343</v>
      </c>
      <c r="K276" s="46">
        <f t="shared" si="62"/>
        <v>0.13775518604728429</v>
      </c>
      <c r="L276" s="46">
        <f t="shared" si="62"/>
        <v>0.299718573661238</v>
      </c>
      <c r="M276" s="46">
        <f t="shared" si="62"/>
        <v>0.4469815086318919</v>
      </c>
      <c r="N276" s="46">
        <f t="shared" si="62"/>
        <v>5.5829211625537129E-3</v>
      </c>
      <c r="O276" s="62">
        <f>AVERAGE(C276:N276)</f>
        <v>0.3689584455649404</v>
      </c>
    </row>
    <row r="277" spans="1:19" x14ac:dyDescent="0.25">
      <c r="A277" s="133"/>
      <c r="B277" s="42" t="s">
        <v>186</v>
      </c>
      <c r="C277" s="4">
        <f>C$128*($P$124/$P$128)^$Q274</f>
        <v>0.75645695596388773</v>
      </c>
      <c r="D277" s="4">
        <f t="shared" ref="D277:N277" si="63">D$128*($P$124/$P$128)^$Q274</f>
        <v>0.56664433591541752</v>
      </c>
      <c r="E277" s="4">
        <f t="shared" si="63"/>
        <v>0.53209285201813594</v>
      </c>
      <c r="F277" s="4">
        <f t="shared" si="63"/>
        <v>0.60060770944849007</v>
      </c>
      <c r="G277" s="4">
        <f t="shared" si="63"/>
        <v>0.86114060079309818</v>
      </c>
      <c r="H277" s="4">
        <f t="shared" si="63"/>
        <v>1.1075588433966892</v>
      </c>
      <c r="I277" s="4">
        <f t="shared" si="63"/>
        <v>1.0708019456336237</v>
      </c>
      <c r="J277" s="4">
        <f t="shared" si="63"/>
        <v>1.0044925020690536</v>
      </c>
      <c r="K277" s="4">
        <f t="shared" si="63"/>
        <v>1.0293401649568859</v>
      </c>
      <c r="L277" s="4">
        <f t="shared" si="63"/>
        <v>1.1476973757539568</v>
      </c>
      <c r="M277" s="4">
        <f t="shared" si="63"/>
        <v>1.3558884446839596</v>
      </c>
      <c r="N277" s="4">
        <f t="shared" si="63"/>
        <v>1.2664956693241844</v>
      </c>
      <c r="O277" s="51">
        <f>AVERAGE(C277:N277)</f>
        <v>0.94160144999644857</v>
      </c>
    </row>
    <row r="278" spans="1:19" ht="15.75" thickBot="1" x14ac:dyDescent="0.3">
      <c r="A278" s="134"/>
      <c r="B278" s="52" t="s">
        <v>177</v>
      </c>
      <c r="C278" s="53">
        <f t="shared" ref="C278:N278" si="64">ABS((C277-C267)/C267)</f>
        <v>0.2320145862604035</v>
      </c>
      <c r="D278" s="53">
        <f t="shared" si="64"/>
        <v>0.16833883693900523</v>
      </c>
      <c r="E278" s="53">
        <f t="shared" si="64"/>
        <v>0.19303330048909403</v>
      </c>
      <c r="F278" s="53">
        <f t="shared" si="64"/>
        <v>0.18395691651020371</v>
      </c>
      <c r="G278" s="53">
        <f t="shared" si="64"/>
        <v>0.66802598273203617</v>
      </c>
      <c r="H278" s="53">
        <f t="shared" si="64"/>
        <v>0.46365189181758393</v>
      </c>
      <c r="I278" s="53">
        <f t="shared" si="64"/>
        <v>2.3881544545466028E-2</v>
      </c>
      <c r="J278" s="53">
        <f t="shared" si="64"/>
        <v>1.7130624198577703E-2</v>
      </c>
      <c r="K278" s="53">
        <f t="shared" si="64"/>
        <v>0.37081897007525311</v>
      </c>
      <c r="L278" s="53">
        <f t="shared" si="64"/>
        <v>0.48900383982459628</v>
      </c>
      <c r="M278" s="53">
        <f t="shared" si="64"/>
        <v>0.59646177241548815</v>
      </c>
      <c r="N278" s="53">
        <f t="shared" si="64"/>
        <v>0.26622498880406464</v>
      </c>
      <c r="O278" s="63">
        <f>AVERAGE(C278:N278)</f>
        <v>0.30604527121764774</v>
      </c>
    </row>
    <row r="279" spans="1:19" x14ac:dyDescent="0.25">
      <c r="A279"/>
      <c r="B279" s="54"/>
      <c r="C279" s="55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x14ac:dyDescent="0.25">
      <c r="A280"/>
      <c r="B280" s="54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x14ac:dyDescent="0.25">
      <c r="A281"/>
      <c r="B281" s="54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x14ac:dyDescent="0.25">
      <c r="A282"/>
      <c r="B282" s="54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x14ac:dyDescent="0.25">
      <c r="A283"/>
      <c r="B283" s="54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x14ac:dyDescent="0.25">
      <c r="A284"/>
      <c r="B284" s="5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 s="54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 s="54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 s="54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 s="54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 s="54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 s="54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 s="54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 s="54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 s="54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 s="5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 s="54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 s="54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 s="54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ht="15.75" thickBot="1" x14ac:dyDescent="0.3"/>
    <row r="299" spans="1:19" x14ac:dyDescent="0.25">
      <c r="A299" s="41" t="s">
        <v>175</v>
      </c>
      <c r="B299" s="18" t="s">
        <v>176</v>
      </c>
      <c r="C299" s="22" t="s">
        <v>162</v>
      </c>
      <c r="D299" s="22" t="s">
        <v>163</v>
      </c>
      <c r="E299" s="22" t="s">
        <v>91</v>
      </c>
      <c r="F299" s="22" t="s">
        <v>164</v>
      </c>
      <c r="G299" s="22" t="s">
        <v>165</v>
      </c>
      <c r="H299" s="22" t="s">
        <v>166</v>
      </c>
      <c r="I299" s="22" t="s">
        <v>167</v>
      </c>
      <c r="J299" s="22" t="s">
        <v>168</v>
      </c>
      <c r="K299" s="22" t="s">
        <v>169</v>
      </c>
      <c r="L299" s="22" t="s">
        <v>170</v>
      </c>
      <c r="M299" s="22" t="s">
        <v>171</v>
      </c>
      <c r="N299" s="22" t="s">
        <v>172</v>
      </c>
      <c r="O299" s="23" t="s">
        <v>179</v>
      </c>
    </row>
    <row r="300" spans="1:19" x14ac:dyDescent="0.25">
      <c r="A300" s="132" t="s">
        <v>152</v>
      </c>
      <c r="B300" s="42" t="s">
        <v>182</v>
      </c>
      <c r="C300" s="43">
        <f>C$125</f>
        <v>5.3940000000000001</v>
      </c>
      <c r="D300" s="43">
        <f t="shared" ref="D300:N300" si="65">D$125</f>
        <v>3.0720000000000001</v>
      </c>
      <c r="E300" s="43">
        <f t="shared" si="65"/>
        <v>2.3860000000000001</v>
      </c>
      <c r="F300" s="43">
        <f t="shared" si="65"/>
        <v>2.9569999999999999</v>
      </c>
      <c r="G300" s="43">
        <f t="shared" si="65"/>
        <v>13.6</v>
      </c>
      <c r="H300" s="43">
        <f t="shared" si="65"/>
        <v>15.53</v>
      </c>
      <c r="I300" s="43">
        <f t="shared" si="65"/>
        <v>9.23</v>
      </c>
      <c r="J300" s="43">
        <f t="shared" si="65"/>
        <v>10</v>
      </c>
      <c r="K300" s="43">
        <f t="shared" si="65"/>
        <v>18.82</v>
      </c>
      <c r="L300" s="43">
        <f t="shared" si="65"/>
        <v>28.5</v>
      </c>
      <c r="M300" s="43">
        <f t="shared" si="65"/>
        <v>28.8</v>
      </c>
      <c r="N300" s="43">
        <f t="shared" si="65"/>
        <v>14.25</v>
      </c>
      <c r="O300" s="44">
        <f t="shared" ref="O300:O308" si="66">AVERAGE(C300:N300)</f>
        <v>12.711583333333335</v>
      </c>
    </row>
    <row r="301" spans="1:19" x14ac:dyDescent="0.25">
      <c r="A301" s="133"/>
      <c r="B301" s="45">
        <v>3</v>
      </c>
      <c r="C301" s="2">
        <f>C$128*($P$125/$P$128)</f>
        <v>75.025171109160269</v>
      </c>
      <c r="D301" s="2">
        <f t="shared" ref="D301:N301" si="67">D$128*($P$125/$P$128)</f>
        <v>56.199613110729572</v>
      </c>
      <c r="E301" s="2">
        <f t="shared" si="67"/>
        <v>52.772807433246065</v>
      </c>
      <c r="F301" s="2">
        <f t="shared" si="67"/>
        <v>59.568090180936771</v>
      </c>
      <c r="G301" s="2">
        <f t="shared" si="67"/>
        <v>85.407663204344345</v>
      </c>
      <c r="H301" s="2">
        <f t="shared" si="67"/>
        <v>109.84734965312036</v>
      </c>
      <c r="I301" s="2">
        <f t="shared" si="67"/>
        <v>106.20181169835067</v>
      </c>
      <c r="J301" s="2">
        <f t="shared" si="67"/>
        <v>99.62526122794614</v>
      </c>
      <c r="K301" s="2">
        <f t="shared" si="67"/>
        <v>102.08964488537046</v>
      </c>
      <c r="L301" s="2">
        <f t="shared" si="67"/>
        <v>113.82827709972887</v>
      </c>
      <c r="M301" s="2">
        <f t="shared" si="67"/>
        <v>134.4766040755444</v>
      </c>
      <c r="N301" s="2">
        <f t="shared" si="67"/>
        <v>125.61065576954451</v>
      </c>
      <c r="O301" s="44">
        <f t="shared" si="66"/>
        <v>93.38774578733522</v>
      </c>
    </row>
    <row r="302" spans="1:19" x14ac:dyDescent="0.25">
      <c r="A302" s="133"/>
      <c r="B302" s="45" t="s">
        <v>177</v>
      </c>
      <c r="C302" s="46">
        <f t="shared" ref="C302:N302" si="68">ABS((C301-C300)/C300)</f>
        <v>12.909004655016734</v>
      </c>
      <c r="D302" s="46">
        <f t="shared" si="68"/>
        <v>17.294144892815616</v>
      </c>
      <c r="E302" s="46">
        <f t="shared" si="68"/>
        <v>21.11768961996901</v>
      </c>
      <c r="F302" s="46">
        <f t="shared" si="68"/>
        <v>19.144771789292111</v>
      </c>
      <c r="G302" s="46">
        <f t="shared" si="68"/>
        <v>5.2799752356135556</v>
      </c>
      <c r="H302" s="46">
        <f t="shared" si="68"/>
        <v>6.0732356505550777</v>
      </c>
      <c r="I302" s="46">
        <f t="shared" si="68"/>
        <v>10.506155113580787</v>
      </c>
      <c r="J302" s="46">
        <f t="shared" si="68"/>
        <v>8.962526122794614</v>
      </c>
      <c r="K302" s="46">
        <f t="shared" si="68"/>
        <v>4.4245294838135214</v>
      </c>
      <c r="L302" s="46">
        <f t="shared" si="68"/>
        <v>2.9939746350782057</v>
      </c>
      <c r="M302" s="46">
        <f t="shared" si="68"/>
        <v>3.6693265304008471</v>
      </c>
      <c r="N302" s="46">
        <f t="shared" si="68"/>
        <v>7.8147828610206673</v>
      </c>
      <c r="O302" s="62">
        <f>AVERAGE(C302:N302)</f>
        <v>10.015843049162562</v>
      </c>
    </row>
    <row r="303" spans="1:19" x14ac:dyDescent="0.25">
      <c r="A303" s="133"/>
      <c r="B303" s="45">
        <v>4</v>
      </c>
      <c r="C303" s="2">
        <f>C$128*TAN($P$125/$P$128)</f>
        <v>75.030489324417999</v>
      </c>
      <c r="D303" s="2">
        <f t="shared" ref="D303:N303" si="69">D$128*TAN($P$125/$P$128)</f>
        <v>56.203596862255971</v>
      </c>
      <c r="E303" s="2">
        <f t="shared" si="69"/>
        <v>52.776548273094022</v>
      </c>
      <c r="F303" s="2">
        <f t="shared" si="69"/>
        <v>59.572312709474737</v>
      </c>
      <c r="G303" s="2">
        <f t="shared" si="69"/>
        <v>85.413717390304413</v>
      </c>
      <c r="H303" s="2">
        <f t="shared" si="69"/>
        <v>109.85513626449772</v>
      </c>
      <c r="I303" s="2">
        <f t="shared" si="69"/>
        <v>106.20933989304883</v>
      </c>
      <c r="J303" s="2">
        <f t="shared" si="69"/>
        <v>99.632323238955053</v>
      </c>
      <c r="K303" s="2">
        <f t="shared" si="69"/>
        <v>102.09688158605449</v>
      </c>
      <c r="L303" s="2">
        <f t="shared" si="69"/>
        <v>113.8363459021199</v>
      </c>
      <c r="M303" s="2">
        <f t="shared" si="69"/>
        <v>134.48613655000636</v>
      </c>
      <c r="N303" s="2">
        <f t="shared" si="69"/>
        <v>125.61955977464268</v>
      </c>
      <c r="O303" s="44">
        <f t="shared" si="66"/>
        <v>93.394365647406019</v>
      </c>
    </row>
    <row r="304" spans="1:19" x14ac:dyDescent="0.25">
      <c r="A304" s="133"/>
      <c r="B304" s="45" t="s">
        <v>177</v>
      </c>
      <c r="C304" s="46">
        <f t="shared" ref="C304:N304" si="70">ABS((C303-C300)/C300)</f>
        <v>12.909990605194288</v>
      </c>
      <c r="D304" s="46">
        <f t="shared" si="70"/>
        <v>17.295441686932282</v>
      </c>
      <c r="E304" s="46">
        <f t="shared" si="70"/>
        <v>21.119257448907803</v>
      </c>
      <c r="F304" s="46">
        <f t="shared" si="70"/>
        <v>19.146199766477761</v>
      </c>
      <c r="G304" s="46">
        <f t="shared" si="70"/>
        <v>5.2804203963459129</v>
      </c>
      <c r="H304" s="46">
        <f t="shared" si="70"/>
        <v>6.0737370421440904</v>
      </c>
      <c r="I304" s="46">
        <f t="shared" si="70"/>
        <v>10.506970735974955</v>
      </c>
      <c r="J304" s="46">
        <f t="shared" si="70"/>
        <v>8.9632323238955056</v>
      </c>
      <c r="K304" s="46">
        <f t="shared" si="70"/>
        <v>4.424914005635201</v>
      </c>
      <c r="L304" s="46">
        <f t="shared" si="70"/>
        <v>2.9942577509515753</v>
      </c>
      <c r="M304" s="46">
        <f t="shared" si="70"/>
        <v>3.6696575190974432</v>
      </c>
      <c r="N304" s="46">
        <f t="shared" si="70"/>
        <v>7.8154077034836966</v>
      </c>
      <c r="O304" s="62">
        <f>AVERAGE(C304:N304)</f>
        <v>10.016623915420045</v>
      </c>
    </row>
    <row r="305" spans="1:19" ht="15.75" thickBot="1" x14ac:dyDescent="0.3">
      <c r="A305" s="133"/>
      <c r="B305" s="45">
        <v>5</v>
      </c>
      <c r="C305" s="2">
        <f>C$128*ATAN($P$125/$P$128)</f>
        <v>75.019854024603021</v>
      </c>
      <c r="D305" s="2">
        <f t="shared" ref="D305:N305" si="71">D$128*ATAN($P$125/$P$128)</f>
        <v>56.195630206184653</v>
      </c>
      <c r="E305" s="2">
        <f t="shared" si="71"/>
        <v>52.769067388734371</v>
      </c>
      <c r="F305" s="2">
        <f t="shared" si="71"/>
        <v>59.563868550146417</v>
      </c>
      <c r="G305" s="2">
        <f t="shared" si="71"/>
        <v>85.401610305558776</v>
      </c>
      <c r="H305" s="2">
        <f t="shared" si="71"/>
        <v>109.83956469724676</v>
      </c>
      <c r="I305" s="2">
        <f t="shared" si="71"/>
        <v>106.19428510421453</v>
      </c>
      <c r="J305" s="2">
        <f t="shared" si="71"/>
        <v>99.618200718384415</v>
      </c>
      <c r="K305" s="2">
        <f t="shared" si="71"/>
        <v>102.0824097232742</v>
      </c>
      <c r="L305" s="2">
        <f t="shared" si="71"/>
        <v>113.82021001283793</v>
      </c>
      <c r="M305" s="2">
        <f t="shared" si="71"/>
        <v>134.46707362777241</v>
      </c>
      <c r="N305" s="2">
        <f t="shared" si="71"/>
        <v>125.60175365751806</v>
      </c>
      <c r="O305" s="44">
        <f t="shared" si="66"/>
        <v>93.381127334706278</v>
      </c>
    </row>
    <row r="306" spans="1:19" x14ac:dyDescent="0.25">
      <c r="A306" s="133"/>
      <c r="B306" s="45" t="s">
        <v>177</v>
      </c>
      <c r="C306" s="46">
        <f t="shared" ref="C306:N306" si="72">ABS((C305-C300)/C300)</f>
        <v>12.908018914461071</v>
      </c>
      <c r="D306" s="46">
        <f t="shared" si="72"/>
        <v>17.292848374409065</v>
      </c>
      <c r="E306" s="46">
        <f t="shared" si="72"/>
        <v>21.116122124364779</v>
      </c>
      <c r="F306" s="46">
        <f t="shared" si="72"/>
        <v>19.143344115707276</v>
      </c>
      <c r="G306" s="46">
        <f t="shared" si="72"/>
        <v>5.2795301695263808</v>
      </c>
      <c r="H306" s="46">
        <f t="shared" si="72"/>
        <v>6.0727343655664363</v>
      </c>
      <c r="I306" s="46">
        <f t="shared" si="72"/>
        <v>10.50533966459529</v>
      </c>
      <c r="J306" s="46">
        <f t="shared" si="72"/>
        <v>8.9618200718384422</v>
      </c>
      <c r="K306" s="46">
        <f t="shared" si="72"/>
        <v>4.4241450437446437</v>
      </c>
      <c r="L306" s="46">
        <f t="shared" si="72"/>
        <v>2.9936915793978223</v>
      </c>
      <c r="M306" s="46">
        <f t="shared" si="72"/>
        <v>3.668995612075431</v>
      </c>
      <c r="N306" s="46">
        <f t="shared" si="72"/>
        <v>7.8141581514047758</v>
      </c>
      <c r="O306" s="62">
        <f>AVERAGE(C306:N306)</f>
        <v>10.015062348924284</v>
      </c>
      <c r="Q306" s="47" t="s">
        <v>183</v>
      </c>
    </row>
    <row r="307" spans="1:19" ht="15.75" thickBot="1" x14ac:dyDescent="0.3">
      <c r="A307" s="133"/>
      <c r="B307" s="45" t="s">
        <v>184</v>
      </c>
      <c r="C307" s="2">
        <f>LN(C$125/C$128)/LN($P$125/$P$128)</f>
        <v>1.6226497720033657</v>
      </c>
      <c r="D307" s="2">
        <f t="shared" ref="D307:N307" si="73">LN(D$125/D$128)/LN($P$125/$P$128)</f>
        <v>1.6874670375710485</v>
      </c>
      <c r="E307" s="2">
        <f t="shared" si="73"/>
        <v>1.7323579073848456</v>
      </c>
      <c r="F307" s="2">
        <f t="shared" si="73"/>
        <v>1.7102590700529798</v>
      </c>
      <c r="G307" s="2">
        <f t="shared" si="73"/>
        <v>1.4345753865094319</v>
      </c>
      <c r="H307" s="2">
        <f t="shared" si="73"/>
        <v>1.4627100146491097</v>
      </c>
      <c r="I307" s="2">
        <f t="shared" si="73"/>
        <v>1.5777925681782425</v>
      </c>
      <c r="J307" s="2">
        <f t="shared" si="73"/>
        <v>1.5437213952599709</v>
      </c>
      <c r="K307" s="2">
        <f t="shared" si="73"/>
        <v>1.3999404852201278</v>
      </c>
      <c r="L307" s="2">
        <f t="shared" si="73"/>
        <v>1.3275309781996447</v>
      </c>
      <c r="M307" s="2">
        <f t="shared" si="73"/>
        <v>1.3644821501336117</v>
      </c>
      <c r="N307" s="2">
        <f t="shared" si="73"/>
        <v>1.5147711282013043</v>
      </c>
      <c r="O307" s="48">
        <f t="shared" si="66"/>
        <v>1.5315214911136403</v>
      </c>
      <c r="Q307" s="49">
        <v>1.62</v>
      </c>
    </row>
    <row r="308" spans="1:19" x14ac:dyDescent="0.25">
      <c r="A308" s="133"/>
      <c r="B308" s="45" t="s">
        <v>185</v>
      </c>
      <c r="C308" s="2">
        <f>C$128*($P$125/$P$128)^$O307</f>
        <v>7.929370700108163</v>
      </c>
      <c r="D308" s="2">
        <f t="shared" ref="D308:N308" si="74">D$128*($P$125/$P$128)^$O307</f>
        <v>5.9397074204503131</v>
      </c>
      <c r="E308" s="2">
        <f t="shared" si="74"/>
        <v>5.577530138715538</v>
      </c>
      <c r="F308" s="2">
        <f t="shared" si="74"/>
        <v>6.2957199824959851</v>
      </c>
      <c r="G308" s="2">
        <f t="shared" si="74"/>
        <v>9.0266908047684176</v>
      </c>
      <c r="H308" s="2">
        <f t="shared" si="74"/>
        <v>11.60970835450239</v>
      </c>
      <c r="I308" s="2">
        <f t="shared" si="74"/>
        <v>11.22441337393348</v>
      </c>
      <c r="J308" s="2">
        <f t="shared" si="74"/>
        <v>10.529341228987166</v>
      </c>
      <c r="K308" s="2">
        <f t="shared" si="74"/>
        <v>10.78980063585175</v>
      </c>
      <c r="L308" s="2">
        <f t="shared" si="74"/>
        <v>12.030450473283638</v>
      </c>
      <c r="M308" s="2">
        <f t="shared" si="74"/>
        <v>14.212761243225943</v>
      </c>
      <c r="N308" s="2">
        <f t="shared" si="74"/>
        <v>13.275723850482354</v>
      </c>
      <c r="O308" s="44">
        <f t="shared" si="66"/>
        <v>9.8701015172337616</v>
      </c>
    </row>
    <row r="309" spans="1:19" x14ac:dyDescent="0.25">
      <c r="A309" s="133"/>
      <c r="B309" s="45" t="s">
        <v>177</v>
      </c>
      <c r="C309" s="46">
        <f t="shared" ref="C309:N309" si="75">ABS((C308-C300)/C300)</f>
        <v>0.47003535411719743</v>
      </c>
      <c r="D309" s="46">
        <f t="shared" si="75"/>
        <v>0.93349850926116962</v>
      </c>
      <c r="E309" s="46">
        <f t="shared" si="75"/>
        <v>1.3376069315656067</v>
      </c>
      <c r="F309" s="46">
        <f t="shared" si="75"/>
        <v>1.1290902882975939</v>
      </c>
      <c r="G309" s="46">
        <f t="shared" si="75"/>
        <v>0.33627273494349869</v>
      </c>
      <c r="H309" s="46">
        <f t="shared" si="75"/>
        <v>0.25243346075322665</v>
      </c>
      <c r="I309" s="46">
        <f t="shared" si="75"/>
        <v>0.21607945546408228</v>
      </c>
      <c r="J309" s="46">
        <f t="shared" si="75"/>
        <v>5.2934122898716574E-2</v>
      </c>
      <c r="K309" s="46">
        <f t="shared" si="75"/>
        <v>0.42668434453497611</v>
      </c>
      <c r="L309" s="46">
        <f t="shared" si="75"/>
        <v>0.57787893076197772</v>
      </c>
      <c r="M309" s="46">
        <f t="shared" si="75"/>
        <v>0.50650134572132144</v>
      </c>
      <c r="N309" s="46">
        <f t="shared" si="75"/>
        <v>6.8370256106501465E-2</v>
      </c>
      <c r="O309" s="62">
        <f>AVERAGE(C309:N309)</f>
        <v>0.52561547786882235</v>
      </c>
    </row>
    <row r="310" spans="1:19" x14ac:dyDescent="0.25">
      <c r="A310" s="133"/>
      <c r="B310" s="42" t="s">
        <v>186</v>
      </c>
      <c r="C310" s="4">
        <f>C$128*($P$125/$P$128)^$Q307</f>
        <v>5.4547694081660207</v>
      </c>
      <c r="D310" s="4">
        <f t="shared" ref="D310:N310" si="76">D$128*($P$125/$P$128)^$Q307</f>
        <v>4.0860410688186288</v>
      </c>
      <c r="E310" s="4">
        <f t="shared" si="76"/>
        <v>3.836892223158956</v>
      </c>
      <c r="F310" s="4">
        <f t="shared" si="76"/>
        <v>4.3309490830628175</v>
      </c>
      <c r="G310" s="4">
        <f t="shared" si="76"/>
        <v>6.2096374001221344</v>
      </c>
      <c r="H310" s="4">
        <f t="shared" si="76"/>
        <v>7.9865457632098416</v>
      </c>
      <c r="I310" s="4">
        <f t="shared" si="76"/>
        <v>7.7214937997421043</v>
      </c>
      <c r="J310" s="4">
        <f t="shared" si="76"/>
        <v>7.2433400576463081</v>
      </c>
      <c r="K310" s="4">
        <f t="shared" si="76"/>
        <v>7.4225151849504973</v>
      </c>
      <c r="L310" s="4">
        <f t="shared" si="76"/>
        <v>8.2759825073166091</v>
      </c>
      <c r="M310" s="4">
        <f t="shared" si="76"/>
        <v>9.7772368283978697</v>
      </c>
      <c r="N310" s="4">
        <f t="shared" si="76"/>
        <v>9.1326304532443352</v>
      </c>
      <c r="O310" s="51">
        <f>AVERAGE(C310:N310)</f>
        <v>6.7898361481530101</v>
      </c>
    </row>
    <row r="311" spans="1:19" ht="15.75" thickBot="1" x14ac:dyDescent="0.3">
      <c r="A311" s="134"/>
      <c r="B311" s="52" t="s">
        <v>177</v>
      </c>
      <c r="C311" s="53">
        <f t="shared" ref="C311:N311" si="77">ABS((C310-C300)/C300)</f>
        <v>1.1266112007048686E-2</v>
      </c>
      <c r="D311" s="53">
        <f t="shared" si="77"/>
        <v>0.33009149375606406</v>
      </c>
      <c r="E311" s="53">
        <f t="shared" si="77"/>
        <v>0.60808559227114656</v>
      </c>
      <c r="F311" s="53">
        <f t="shared" si="77"/>
        <v>0.464642909388846</v>
      </c>
      <c r="G311" s="53">
        <f t="shared" si="77"/>
        <v>0.54340901469690184</v>
      </c>
      <c r="H311" s="53">
        <f t="shared" si="77"/>
        <v>0.48573433591694515</v>
      </c>
      <c r="I311" s="53">
        <f t="shared" si="77"/>
        <v>0.16343512462165721</v>
      </c>
      <c r="J311" s="53">
        <f t="shared" si="77"/>
        <v>0.27566599423536919</v>
      </c>
      <c r="K311" s="53">
        <f t="shared" si="77"/>
        <v>0.60560493172420304</v>
      </c>
      <c r="L311" s="53">
        <f t="shared" si="77"/>
        <v>0.70961464886608394</v>
      </c>
      <c r="M311" s="53">
        <f t="shared" si="77"/>
        <v>0.6605126101250739</v>
      </c>
      <c r="N311" s="53">
        <f t="shared" si="77"/>
        <v>0.3591136524039063</v>
      </c>
      <c r="O311" s="63">
        <f>AVERAGE(C311:N311)</f>
        <v>0.43476470166777054</v>
      </c>
    </row>
    <row r="312" spans="1:19" x14ac:dyDescent="0.25">
      <c r="A312"/>
      <c r="B312" s="54"/>
      <c r="C312" s="55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x14ac:dyDescent="0.25">
      <c r="A313"/>
      <c r="B313" s="54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x14ac:dyDescent="0.25">
      <c r="A314"/>
      <c r="B314" s="5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x14ac:dyDescent="0.25">
      <c r="A315"/>
      <c r="B315" s="54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 s="54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x14ac:dyDescent="0.25">
      <c r="A317"/>
      <c r="B317" s="54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 s="54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 s="54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 s="54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 s="54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 s="54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 s="54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 s="5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 s="54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 s="54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 s="54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 s="54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 s="54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 s="54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ht="15.75" thickBot="1" x14ac:dyDescent="0.3"/>
    <row r="332" spans="1:19" x14ac:dyDescent="0.25">
      <c r="A332" s="41" t="s">
        <v>175</v>
      </c>
      <c r="B332" s="18" t="s">
        <v>176</v>
      </c>
      <c r="C332" s="22" t="s">
        <v>162</v>
      </c>
      <c r="D332" s="22" t="s">
        <v>163</v>
      </c>
      <c r="E332" s="22" t="s">
        <v>91</v>
      </c>
      <c r="F332" s="22" t="s">
        <v>164</v>
      </c>
      <c r="G332" s="22" t="s">
        <v>165</v>
      </c>
      <c r="H332" s="22" t="s">
        <v>166</v>
      </c>
      <c r="I332" s="22" t="s">
        <v>167</v>
      </c>
      <c r="J332" s="22" t="s">
        <v>168</v>
      </c>
      <c r="K332" s="22" t="s">
        <v>169</v>
      </c>
      <c r="L332" s="22" t="s">
        <v>170</v>
      </c>
      <c r="M332" s="22" t="s">
        <v>171</v>
      </c>
      <c r="N332" s="22" t="s">
        <v>172</v>
      </c>
      <c r="O332" s="23" t="s">
        <v>179</v>
      </c>
    </row>
    <row r="333" spans="1:19" x14ac:dyDescent="0.25">
      <c r="A333" s="132" t="s">
        <v>153</v>
      </c>
      <c r="B333" s="42" t="s">
        <v>182</v>
      </c>
      <c r="C333" s="43">
        <f>C$126</f>
        <v>0.34599999999999997</v>
      </c>
      <c r="D333" s="43">
        <f t="shared" ref="D333:N333" si="78">D$126</f>
        <v>0.27700000000000002</v>
      </c>
      <c r="E333" s="43">
        <f t="shared" si="78"/>
        <v>0.224</v>
      </c>
      <c r="F333" s="43">
        <f t="shared" si="78"/>
        <v>0.26200000000000001</v>
      </c>
      <c r="G333" s="43">
        <f t="shared" si="78"/>
        <v>0.48499999999999999</v>
      </c>
      <c r="H333" s="43">
        <f t="shared" si="78"/>
        <v>0.54400000000000004</v>
      </c>
      <c r="I333" s="43">
        <f t="shared" si="78"/>
        <v>0.439</v>
      </c>
      <c r="J333" s="43">
        <f t="shared" si="78"/>
        <v>0.76200000000000001</v>
      </c>
      <c r="K333" s="43">
        <f t="shared" si="78"/>
        <v>0.747</v>
      </c>
      <c r="L333" s="43">
        <f t="shared" si="78"/>
        <v>0.9</v>
      </c>
      <c r="M333" s="43">
        <f t="shared" si="78"/>
        <v>1.19</v>
      </c>
      <c r="N333" s="43">
        <f t="shared" si="78"/>
        <v>0.85199999999999998</v>
      </c>
      <c r="O333" s="44">
        <f t="shared" ref="O333:O341" si="79">AVERAGE(C333:N333)</f>
        <v>0.58566666666666667</v>
      </c>
    </row>
    <row r="334" spans="1:19" x14ac:dyDescent="0.25">
      <c r="A334" s="133"/>
      <c r="B334" s="45">
        <v>3</v>
      </c>
      <c r="C334" s="2">
        <f>C$128*($P$126/$P$128)</f>
        <v>2.118451821409427</v>
      </c>
      <c r="D334" s="2">
        <f t="shared" ref="D334:N334" si="80">D$128*($P$126/$P$128)</f>
        <v>1.5868830553375959</v>
      </c>
      <c r="E334" s="2">
        <f t="shared" si="80"/>
        <v>1.4901218934267668</v>
      </c>
      <c r="F334" s="2">
        <f t="shared" si="80"/>
        <v>1.6819972187478152</v>
      </c>
      <c r="G334" s="2">
        <f t="shared" si="80"/>
        <v>2.411617554517981</v>
      </c>
      <c r="H334" s="2">
        <f t="shared" si="80"/>
        <v>3.1017099262735108</v>
      </c>
      <c r="I334" s="2">
        <f t="shared" si="80"/>
        <v>2.9987725199853945</v>
      </c>
      <c r="J334" s="2">
        <f t="shared" si="80"/>
        <v>2.8130734390416334</v>
      </c>
      <c r="K334" s="2">
        <f t="shared" si="80"/>
        <v>2.8826591256923999</v>
      </c>
      <c r="L334" s="2">
        <f t="shared" si="80"/>
        <v>3.2141175739401331</v>
      </c>
      <c r="M334" s="2">
        <f t="shared" si="80"/>
        <v>3.7971550431560224</v>
      </c>
      <c r="N334" s="2">
        <f t="shared" si="80"/>
        <v>3.5468112710633242</v>
      </c>
      <c r="O334" s="44">
        <f t="shared" si="79"/>
        <v>2.6369475368826669</v>
      </c>
    </row>
    <row r="335" spans="1:19" x14ac:dyDescent="0.25">
      <c r="A335" s="133"/>
      <c r="B335" s="45" t="s">
        <v>177</v>
      </c>
      <c r="C335" s="46">
        <f t="shared" ref="C335:N335" si="81">ABS((C334-C333)/C333)</f>
        <v>5.1226931254607715</v>
      </c>
      <c r="D335" s="46">
        <f t="shared" si="81"/>
        <v>4.7288196943595517</v>
      </c>
      <c r="E335" s="46">
        <f t="shared" si="81"/>
        <v>5.6523298813694947</v>
      </c>
      <c r="F335" s="46">
        <f t="shared" si="81"/>
        <v>5.4198367127779203</v>
      </c>
      <c r="G335" s="46">
        <f t="shared" si="81"/>
        <v>3.9724073289030541</v>
      </c>
      <c r="H335" s="46">
        <f t="shared" si="81"/>
        <v>4.7016726585910122</v>
      </c>
      <c r="I335" s="46">
        <f t="shared" si="81"/>
        <v>5.8309169020168437</v>
      </c>
      <c r="J335" s="46">
        <f t="shared" si="81"/>
        <v>2.6916974265638234</v>
      </c>
      <c r="K335" s="46">
        <f t="shared" si="81"/>
        <v>2.8589814266297191</v>
      </c>
      <c r="L335" s="46">
        <f t="shared" si="81"/>
        <v>2.57124174882237</v>
      </c>
      <c r="M335" s="46">
        <f t="shared" si="81"/>
        <v>2.190886590887414</v>
      </c>
      <c r="N335" s="46">
        <f t="shared" si="81"/>
        <v>3.1629240270696295</v>
      </c>
      <c r="O335" s="62">
        <f>AVERAGE(C335:N335)</f>
        <v>4.0753672936209666</v>
      </c>
    </row>
    <row r="336" spans="1:19" x14ac:dyDescent="0.25">
      <c r="A336" s="133"/>
      <c r="B336" s="45">
        <v>4</v>
      </c>
      <c r="C336" s="2">
        <f>C$128*TAN($P$126/$P$128)</f>
        <v>2.1184519411286225</v>
      </c>
      <c r="D336" s="2">
        <f t="shared" ref="D336:N336" si="82">D$128*TAN($P$126/$P$128)</f>
        <v>1.5868831450164649</v>
      </c>
      <c r="E336" s="2">
        <f t="shared" si="82"/>
        <v>1.4901219776374122</v>
      </c>
      <c r="F336" s="2">
        <f t="shared" si="82"/>
        <v>1.6819973138018316</v>
      </c>
      <c r="G336" s="2">
        <f t="shared" si="82"/>
        <v>2.4116176908047313</v>
      </c>
      <c r="H336" s="2">
        <f t="shared" si="82"/>
        <v>3.101710101559167</v>
      </c>
      <c r="I336" s="2">
        <f t="shared" si="82"/>
        <v>2.9987726894537916</v>
      </c>
      <c r="J336" s="2">
        <f t="shared" si="82"/>
        <v>2.8130735980156949</v>
      </c>
      <c r="K336" s="2">
        <f t="shared" si="82"/>
        <v>2.8826592885989286</v>
      </c>
      <c r="L336" s="2">
        <f t="shared" si="82"/>
        <v>3.2141177555782368</v>
      </c>
      <c r="M336" s="2">
        <f t="shared" si="82"/>
        <v>3.797155257743082</v>
      </c>
      <c r="N336" s="2">
        <f t="shared" si="82"/>
        <v>3.5468114715028096</v>
      </c>
      <c r="O336" s="44">
        <f t="shared" si="79"/>
        <v>2.6369476859033978</v>
      </c>
    </row>
    <row r="337" spans="1:19" x14ac:dyDescent="0.25">
      <c r="A337" s="133"/>
      <c r="B337" s="45" t="s">
        <v>177</v>
      </c>
      <c r="C337" s="46">
        <f t="shared" ref="C337:N337" si="83">ABS((C336-C333)/C333)</f>
        <v>5.122693471470007</v>
      </c>
      <c r="D337" s="46">
        <f t="shared" si="83"/>
        <v>4.7288200181099809</v>
      </c>
      <c r="E337" s="46">
        <f t="shared" si="83"/>
        <v>5.6523302573098757</v>
      </c>
      <c r="F337" s="46">
        <f t="shared" si="83"/>
        <v>5.41983707557951</v>
      </c>
      <c r="G337" s="46">
        <f t="shared" si="83"/>
        <v>3.972407609906663</v>
      </c>
      <c r="H337" s="46">
        <f t="shared" si="83"/>
        <v>4.7016729808072917</v>
      </c>
      <c r="I337" s="46">
        <f t="shared" si="83"/>
        <v>5.8309172880496387</v>
      </c>
      <c r="J337" s="46">
        <f t="shared" si="83"/>
        <v>2.6916976351912005</v>
      </c>
      <c r="K337" s="46">
        <f t="shared" si="83"/>
        <v>2.8589816447107479</v>
      </c>
      <c r="L337" s="46">
        <f t="shared" si="83"/>
        <v>2.5712419506424853</v>
      </c>
      <c r="M337" s="46">
        <f t="shared" si="83"/>
        <v>2.1908867712126741</v>
      </c>
      <c r="N337" s="46">
        <f t="shared" si="83"/>
        <v>3.1629242623272416</v>
      </c>
      <c r="O337" s="62">
        <f>AVERAGE(C337:N337)</f>
        <v>4.0753675804431104</v>
      </c>
    </row>
    <row r="338" spans="1:19" ht="15.75" thickBot="1" x14ac:dyDescent="0.3">
      <c r="A338" s="133"/>
      <c r="B338" s="45">
        <v>5</v>
      </c>
      <c r="C338" s="2">
        <f>C$128*ATAN($P$126/$P$128)</f>
        <v>2.1184517016902511</v>
      </c>
      <c r="D338" s="2">
        <f t="shared" ref="D338:N338" si="84">D$128*ATAN($P$126/$P$128)</f>
        <v>1.586882965658742</v>
      </c>
      <c r="E338" s="2">
        <f t="shared" si="84"/>
        <v>1.4901218092161359</v>
      </c>
      <c r="F338" s="2">
        <f t="shared" si="84"/>
        <v>1.6819971236938145</v>
      </c>
      <c r="G338" s="2">
        <f t="shared" si="84"/>
        <v>2.4116174182312538</v>
      </c>
      <c r="H338" s="2">
        <f t="shared" si="84"/>
        <v>3.1017097509878835</v>
      </c>
      <c r="I338" s="2">
        <f t="shared" si="84"/>
        <v>2.9987723505170258</v>
      </c>
      <c r="J338" s="2">
        <f t="shared" si="84"/>
        <v>2.8130732800675986</v>
      </c>
      <c r="K338" s="2">
        <f t="shared" si="84"/>
        <v>2.8826589627858987</v>
      </c>
      <c r="L338" s="2">
        <f t="shared" si="84"/>
        <v>3.2141173923020601</v>
      </c>
      <c r="M338" s="2">
        <f t="shared" si="84"/>
        <v>3.7971548285689982</v>
      </c>
      <c r="N338" s="2">
        <f t="shared" si="84"/>
        <v>3.5468110706238725</v>
      </c>
      <c r="O338" s="44">
        <f t="shared" si="79"/>
        <v>2.6369473878619614</v>
      </c>
    </row>
    <row r="339" spans="1:19" x14ac:dyDescent="0.25">
      <c r="A339" s="133"/>
      <c r="B339" s="45" t="s">
        <v>177</v>
      </c>
      <c r="C339" s="46">
        <f t="shared" ref="C339:N339" si="85">ABS((C338-C333)/C333)</f>
        <v>5.1226927794515928</v>
      </c>
      <c r="D339" s="46">
        <f t="shared" si="85"/>
        <v>4.7288193706091759</v>
      </c>
      <c r="E339" s="46">
        <f t="shared" si="85"/>
        <v>5.6523295054291784</v>
      </c>
      <c r="F339" s="46">
        <f t="shared" si="85"/>
        <v>5.4198363499763911</v>
      </c>
      <c r="G339" s="46">
        <f t="shared" si="85"/>
        <v>3.9724070478994928</v>
      </c>
      <c r="H339" s="46">
        <f t="shared" si="85"/>
        <v>4.7016723363747852</v>
      </c>
      <c r="I339" s="46">
        <f t="shared" si="85"/>
        <v>5.8309165159841134</v>
      </c>
      <c r="J339" s="46">
        <f t="shared" si="85"/>
        <v>2.6916972179364809</v>
      </c>
      <c r="K339" s="46">
        <f t="shared" si="85"/>
        <v>2.8589812085487267</v>
      </c>
      <c r="L339" s="46">
        <f t="shared" si="85"/>
        <v>2.5712415470022889</v>
      </c>
      <c r="M339" s="46">
        <f t="shared" si="85"/>
        <v>2.1908864105621837</v>
      </c>
      <c r="N339" s="46">
        <f t="shared" si="85"/>
        <v>3.162923791812057</v>
      </c>
      <c r="O339" s="62">
        <f>AVERAGE(C339:N339)</f>
        <v>4.0753670067988716</v>
      </c>
      <c r="Q339" s="47" t="s">
        <v>183</v>
      </c>
    </row>
    <row r="340" spans="1:19" ht="15.75" thickBot="1" x14ac:dyDescent="0.3">
      <c r="A340" s="133"/>
      <c r="B340" s="45" t="s">
        <v>184</v>
      </c>
      <c r="C340" s="2">
        <f>LN(C$126/C$128)/LN($P$126/$P$128)</f>
        <v>1.232454130428204</v>
      </c>
      <c r="D340" s="2">
        <f t="shared" ref="D340:N340" si="86">LN(D$126/D$128)/LN($P$126/$P$128)</f>
        <v>1.2239240830616795</v>
      </c>
      <c r="E340" s="2">
        <f t="shared" si="86"/>
        <v>1.2430973743452545</v>
      </c>
      <c r="F340" s="2">
        <f t="shared" si="86"/>
        <v>1.2385336752854488</v>
      </c>
      <c r="G340" s="2">
        <f t="shared" si="86"/>
        <v>1.2057581176910082</v>
      </c>
      <c r="H340" s="2">
        <f t="shared" si="86"/>
        <v>1.2233147329823382</v>
      </c>
      <c r="I340" s="2">
        <f t="shared" si="86"/>
        <v>1.246495890860656</v>
      </c>
      <c r="J340" s="2">
        <f t="shared" si="86"/>
        <v>1.1675523316707817</v>
      </c>
      <c r="K340" s="2">
        <f t="shared" si="86"/>
        <v>1.1732375618697941</v>
      </c>
      <c r="L340" s="2">
        <f t="shared" si="86"/>
        <v>1.1632967074682548</v>
      </c>
      <c r="M340" s="2">
        <f t="shared" si="86"/>
        <v>1.1488498589922784</v>
      </c>
      <c r="N340" s="2">
        <f t="shared" si="86"/>
        <v>1.182963478997775</v>
      </c>
      <c r="O340" s="48">
        <f t="shared" si="79"/>
        <v>1.204123161971123</v>
      </c>
      <c r="Q340" s="49">
        <v>1.22</v>
      </c>
    </row>
    <row r="341" spans="1:19" x14ac:dyDescent="0.25">
      <c r="A341" s="133"/>
      <c r="B341" s="45" t="s">
        <v>185</v>
      </c>
      <c r="C341" s="2">
        <f>C$128*($P$126/$P$128)^$O340</f>
        <v>0.43150597973045624</v>
      </c>
      <c r="D341" s="2">
        <f t="shared" ref="D341:N341" si="87">D$128*($P$126/$P$128)^$O340</f>
        <v>0.3232311070711717</v>
      </c>
      <c r="E341" s="2">
        <f t="shared" si="87"/>
        <v>0.30352189322536854</v>
      </c>
      <c r="F341" s="2">
        <f t="shared" si="87"/>
        <v>0.34260484493662074</v>
      </c>
      <c r="G341" s="2">
        <f t="shared" si="87"/>
        <v>0.49122070423348535</v>
      </c>
      <c r="H341" s="2">
        <f t="shared" si="87"/>
        <v>0.63178514000185171</v>
      </c>
      <c r="I341" s="2">
        <f t="shared" si="87"/>
        <v>0.61081789122972063</v>
      </c>
      <c r="J341" s="2">
        <f t="shared" si="87"/>
        <v>0.57299297444479635</v>
      </c>
      <c r="K341" s="2">
        <f t="shared" si="87"/>
        <v>0.58716683461475683</v>
      </c>
      <c r="L341" s="2">
        <f t="shared" si="87"/>
        <v>0.65468137566101869</v>
      </c>
      <c r="M341" s="2">
        <f t="shared" si="87"/>
        <v>0.77343987270636883</v>
      </c>
      <c r="N341" s="2">
        <f t="shared" si="87"/>
        <v>0.72244752369254617</v>
      </c>
      <c r="O341" s="44">
        <f t="shared" si="79"/>
        <v>0.53711801179568019</v>
      </c>
    </row>
    <row r="342" spans="1:19" x14ac:dyDescent="0.25">
      <c r="A342" s="133"/>
      <c r="B342" s="45" t="s">
        <v>177</v>
      </c>
      <c r="C342" s="46">
        <f t="shared" ref="C342:N342" si="88">ABS((C341-C333)/C333)</f>
        <v>0.24712710904756147</v>
      </c>
      <c r="D342" s="46">
        <f t="shared" si="88"/>
        <v>0.16689930350603491</v>
      </c>
      <c r="E342" s="46">
        <f t="shared" si="88"/>
        <v>0.35500845189896668</v>
      </c>
      <c r="F342" s="46">
        <f t="shared" si="88"/>
        <v>0.30765207991076615</v>
      </c>
      <c r="G342" s="46">
        <f t="shared" si="88"/>
        <v>1.2826194295846111E-2</v>
      </c>
      <c r="H342" s="46">
        <f t="shared" si="88"/>
        <v>0.16136974265046261</v>
      </c>
      <c r="I342" s="46">
        <f t="shared" si="88"/>
        <v>0.39138471806314495</v>
      </c>
      <c r="J342" s="46">
        <f t="shared" si="88"/>
        <v>0.24804071595171084</v>
      </c>
      <c r="K342" s="46">
        <f t="shared" si="88"/>
        <v>0.21396675419711267</v>
      </c>
      <c r="L342" s="46">
        <f t="shared" si="88"/>
        <v>0.27257624926553481</v>
      </c>
      <c r="M342" s="46">
        <f t="shared" si="88"/>
        <v>0.35005052713750517</v>
      </c>
      <c r="N342" s="46">
        <f t="shared" si="88"/>
        <v>0.15205689707447631</v>
      </c>
      <c r="O342" s="62">
        <f>AVERAGE(C342:N342)</f>
        <v>0.23991322858326025</v>
      </c>
    </row>
    <row r="343" spans="1:19" x14ac:dyDescent="0.25">
      <c r="A343" s="133"/>
      <c r="B343" s="42" t="s">
        <v>186</v>
      </c>
      <c r="C343" s="4">
        <f>C$128*($P$126/$P$128)^$Q340</f>
        <v>0.38127462123481931</v>
      </c>
      <c r="D343" s="4">
        <f t="shared" ref="D343:N343" si="89">D$128*($P$126/$P$128)^$Q340</f>
        <v>0.28560396311739428</v>
      </c>
      <c r="E343" s="4">
        <f t="shared" si="89"/>
        <v>0.2681890873175532</v>
      </c>
      <c r="F343" s="4">
        <f t="shared" si="89"/>
        <v>0.30272241549936579</v>
      </c>
      <c r="G343" s="4">
        <f t="shared" si="89"/>
        <v>0.43403798961561452</v>
      </c>
      <c r="H343" s="4">
        <f t="shared" si="89"/>
        <v>0.55823940170299202</v>
      </c>
      <c r="I343" s="4">
        <f t="shared" si="89"/>
        <v>0.53971293808613974</v>
      </c>
      <c r="J343" s="4">
        <f t="shared" si="89"/>
        <v>0.50629119772133835</v>
      </c>
      <c r="K343" s="4">
        <f t="shared" si="89"/>
        <v>0.5188150871263304</v>
      </c>
      <c r="L343" s="4">
        <f t="shared" si="89"/>
        <v>0.57847029997259469</v>
      </c>
      <c r="M343" s="4">
        <f t="shared" si="89"/>
        <v>0.68340418989844576</v>
      </c>
      <c r="N343" s="4">
        <f t="shared" si="89"/>
        <v>0.63834783038226117</v>
      </c>
      <c r="O343" s="51">
        <f>AVERAGE(C343:N343)</f>
        <v>0.47459241847290407</v>
      </c>
    </row>
    <row r="344" spans="1:19" ht="15.75" thickBot="1" x14ac:dyDescent="0.3">
      <c r="A344" s="134"/>
      <c r="B344" s="52" t="s">
        <v>177</v>
      </c>
      <c r="C344" s="53">
        <f t="shared" ref="C344:N344" si="90">ABS((C343-C333)/C333)</f>
        <v>0.10194977235496919</v>
      </c>
      <c r="D344" s="53">
        <f t="shared" si="90"/>
        <v>3.1061238690953979E-2</v>
      </c>
      <c r="E344" s="53">
        <f t="shared" si="90"/>
        <v>0.19727271123907675</v>
      </c>
      <c r="F344" s="53">
        <f t="shared" si="90"/>
        <v>0.15542906679147245</v>
      </c>
      <c r="G344" s="53">
        <f t="shared" si="90"/>
        <v>0.10507631007089788</v>
      </c>
      <c r="H344" s="53">
        <f t="shared" si="90"/>
        <v>2.6175370777558792E-2</v>
      </c>
      <c r="I344" s="53">
        <f t="shared" si="90"/>
        <v>0.22941443755384905</v>
      </c>
      <c r="J344" s="53">
        <f t="shared" si="90"/>
        <v>0.33557585600874235</v>
      </c>
      <c r="K344" s="53">
        <f t="shared" si="90"/>
        <v>0.30546842419500614</v>
      </c>
      <c r="L344" s="53">
        <f t="shared" si="90"/>
        <v>0.35725522225267259</v>
      </c>
      <c r="M344" s="53">
        <f t="shared" si="90"/>
        <v>0.42571076479122205</v>
      </c>
      <c r="N344" s="53">
        <f t="shared" si="90"/>
        <v>0.25076545729781552</v>
      </c>
      <c r="O344" s="63">
        <f>AVERAGE(C344:N344)</f>
        <v>0.21009621933535305</v>
      </c>
    </row>
    <row r="345" spans="1:19" x14ac:dyDescent="0.25">
      <c r="A345"/>
      <c r="B345" s="54"/>
      <c r="C345" s="5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x14ac:dyDescent="0.25">
      <c r="A346"/>
      <c r="B346" s="54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x14ac:dyDescent="0.25">
      <c r="A347"/>
      <c r="B347" s="54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x14ac:dyDescent="0.25">
      <c r="A348"/>
      <c r="B348" s="54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x14ac:dyDescent="0.25">
      <c r="A349"/>
      <c r="B349" s="54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x14ac:dyDescent="0.25">
      <c r="A350"/>
      <c r="B350" s="54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 s="54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 s="54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 s="54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 s="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 s="54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 s="54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 s="54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 s="54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 s="54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 s="54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 s="54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 s="54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 s="54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ht="15.75" thickBot="1" x14ac:dyDescent="0.3"/>
    <row r="365" spans="1:19" x14ac:dyDescent="0.25">
      <c r="A365" s="41" t="s">
        <v>175</v>
      </c>
      <c r="B365" s="18" t="s">
        <v>176</v>
      </c>
      <c r="C365" s="22" t="s">
        <v>162</v>
      </c>
      <c r="D365" s="22" t="s">
        <v>163</v>
      </c>
      <c r="E365" s="22" t="s">
        <v>91</v>
      </c>
      <c r="F365" s="22" t="s">
        <v>164</v>
      </c>
      <c r="G365" s="22" t="s">
        <v>165</v>
      </c>
      <c r="H365" s="22" t="s">
        <v>166</v>
      </c>
      <c r="I365" s="22" t="s">
        <v>167</v>
      </c>
      <c r="J365" s="22" t="s">
        <v>168</v>
      </c>
      <c r="K365" s="22" t="s">
        <v>169</v>
      </c>
      <c r="L365" s="22" t="s">
        <v>170</v>
      </c>
      <c r="M365" s="22" t="s">
        <v>171</v>
      </c>
      <c r="N365" s="22" t="s">
        <v>172</v>
      </c>
      <c r="O365" s="23" t="s">
        <v>179</v>
      </c>
    </row>
    <row r="366" spans="1:19" x14ac:dyDescent="0.25">
      <c r="A366" s="132" t="s">
        <v>154</v>
      </c>
      <c r="B366" s="42" t="s">
        <v>182</v>
      </c>
      <c r="C366" s="43">
        <f>C$127</f>
        <v>11.67</v>
      </c>
      <c r="D366" s="43">
        <f t="shared" ref="D366:N366" si="91">D$127</f>
        <v>7.657</v>
      </c>
      <c r="E366" s="43">
        <f t="shared" si="91"/>
        <v>6.3730000000000002</v>
      </c>
      <c r="F366" s="43">
        <f t="shared" si="91"/>
        <v>8.5399999999999991</v>
      </c>
      <c r="G366" s="43">
        <f t="shared" si="91"/>
        <v>26.95</v>
      </c>
      <c r="H366" s="43">
        <f t="shared" si="91"/>
        <v>42.78</v>
      </c>
      <c r="I366" s="43">
        <f t="shared" si="91"/>
        <v>23.55</v>
      </c>
      <c r="J366" s="43">
        <f t="shared" si="91"/>
        <v>24.92</v>
      </c>
      <c r="K366" s="43">
        <f t="shared" si="91"/>
        <v>46.23</v>
      </c>
      <c r="L366" s="43">
        <f t="shared" si="91"/>
        <v>73.150000000000006</v>
      </c>
      <c r="M366" s="43">
        <f t="shared" si="91"/>
        <v>78.59</v>
      </c>
      <c r="N366" s="43">
        <f t="shared" si="91"/>
        <v>33.43</v>
      </c>
      <c r="O366" s="44">
        <f t="shared" ref="O366:O374" si="92">AVERAGE(C366:N366)</f>
        <v>31.986666666666665</v>
      </c>
    </row>
    <row r="367" spans="1:19" x14ac:dyDescent="0.25">
      <c r="A367" s="133"/>
      <c r="B367" s="45">
        <v>3</v>
      </c>
      <c r="C367" s="2">
        <f>C$128*($P$127/$P$128)</f>
        <v>201.45277697931152</v>
      </c>
      <c r="D367" s="2">
        <f t="shared" ref="D367:N367" si="93">D$128*($P$127/$P$128)</f>
        <v>150.90359620568836</v>
      </c>
      <c r="E367" s="2">
        <f t="shared" si="93"/>
        <v>141.70215741265858</v>
      </c>
      <c r="F367" s="2">
        <f t="shared" si="93"/>
        <v>159.94841476394316</v>
      </c>
      <c r="G367" s="2">
        <f t="shared" si="93"/>
        <v>229.33117876925706</v>
      </c>
      <c r="H367" s="2">
        <f t="shared" si="93"/>
        <v>294.95505713997159</v>
      </c>
      <c r="I367" s="2">
        <f t="shared" si="93"/>
        <v>285.16629246653565</v>
      </c>
      <c r="J367" s="2">
        <f t="shared" si="93"/>
        <v>267.50736099565722</v>
      </c>
      <c r="K367" s="2">
        <f t="shared" si="93"/>
        <v>274.1245659148999</v>
      </c>
      <c r="L367" s="2">
        <f t="shared" si="93"/>
        <v>305.6443881633636</v>
      </c>
      <c r="M367" s="2">
        <f t="shared" si="93"/>
        <v>361.08795127370473</v>
      </c>
      <c r="N367" s="2">
        <f t="shared" si="93"/>
        <v>337.28167558790852</v>
      </c>
      <c r="O367" s="44">
        <f t="shared" si="92"/>
        <v>250.7587846394083</v>
      </c>
    </row>
    <row r="368" spans="1:19" x14ac:dyDescent="0.25">
      <c r="A368" s="133"/>
      <c r="B368" s="45" t="s">
        <v>177</v>
      </c>
      <c r="C368" s="46">
        <f t="shared" ref="C368:N368" si="94">ABS((C367-C366)/C366)</f>
        <v>16.262448755725067</v>
      </c>
      <c r="D368" s="46">
        <f t="shared" si="94"/>
        <v>18.707926891169954</v>
      </c>
      <c r="E368" s="46">
        <f t="shared" si="94"/>
        <v>21.234765010616442</v>
      </c>
      <c r="F368" s="46">
        <f t="shared" si="94"/>
        <v>17.729322571890304</v>
      </c>
      <c r="G368" s="46">
        <f t="shared" si="94"/>
        <v>7.509505705723825</v>
      </c>
      <c r="H368" s="46">
        <f t="shared" si="94"/>
        <v>5.8946951178113975</v>
      </c>
      <c r="I368" s="46">
        <f t="shared" si="94"/>
        <v>11.108972079258413</v>
      </c>
      <c r="J368" s="46">
        <f t="shared" si="94"/>
        <v>9.7346453048016528</v>
      </c>
      <c r="K368" s="46">
        <f t="shared" si="94"/>
        <v>4.9295817848777839</v>
      </c>
      <c r="L368" s="46">
        <f t="shared" si="94"/>
        <v>3.1783238299844645</v>
      </c>
      <c r="M368" s="46">
        <f t="shared" si="94"/>
        <v>3.5945788430297081</v>
      </c>
      <c r="N368" s="46">
        <f t="shared" si="94"/>
        <v>9.0891916119625638</v>
      </c>
      <c r="O368" s="62">
        <f>AVERAGE(C368:N368)</f>
        <v>10.747829792237631</v>
      </c>
    </row>
    <row r="369" spans="1:19" x14ac:dyDescent="0.25">
      <c r="A369" s="133"/>
      <c r="B369" s="45">
        <v>4</v>
      </c>
      <c r="C369" s="2">
        <f>C$128*TAN($P$127/$P$128)</f>
        <v>201.55579048711081</v>
      </c>
      <c r="D369" s="2">
        <f t="shared" ref="D369:N369" si="95">D$128*TAN($P$127/$P$128)</f>
        <v>150.98076123174442</v>
      </c>
      <c r="E369" s="2">
        <f t="shared" si="95"/>
        <v>141.77461725419903</v>
      </c>
      <c r="F369" s="2">
        <f t="shared" si="95"/>
        <v>160.03020488626777</v>
      </c>
      <c r="G369" s="2">
        <f t="shared" si="95"/>
        <v>229.44844798503559</v>
      </c>
      <c r="H369" s="2">
        <f t="shared" si="95"/>
        <v>295.10588333127419</v>
      </c>
      <c r="I369" s="2">
        <f t="shared" si="95"/>
        <v>285.31211314239613</v>
      </c>
      <c r="J369" s="2">
        <f t="shared" si="95"/>
        <v>267.64415172166008</v>
      </c>
      <c r="K369" s="2">
        <f t="shared" si="95"/>
        <v>274.26474036934167</v>
      </c>
      <c r="L369" s="2">
        <f t="shared" si="95"/>
        <v>305.80068037752909</v>
      </c>
      <c r="M369" s="2">
        <f t="shared" si="95"/>
        <v>361.27259472733448</v>
      </c>
      <c r="N369" s="2">
        <f t="shared" si="95"/>
        <v>337.454145627983</v>
      </c>
      <c r="O369" s="44">
        <f t="shared" si="92"/>
        <v>250.88701092848967</v>
      </c>
    </row>
    <row r="370" spans="1:19" x14ac:dyDescent="0.25">
      <c r="A370" s="133"/>
      <c r="B370" s="45" t="s">
        <v>177</v>
      </c>
      <c r="C370" s="46">
        <f t="shared" ref="C370:N370" si="96">ABS((C369-C366)/C366)</f>
        <v>16.271275962905811</v>
      </c>
      <c r="D370" s="46">
        <f t="shared" si="96"/>
        <v>18.718004601246495</v>
      </c>
      <c r="E370" s="46">
        <f t="shared" si="96"/>
        <v>21.246134827271149</v>
      </c>
      <c r="F370" s="46">
        <f t="shared" si="96"/>
        <v>17.738899869586394</v>
      </c>
      <c r="G370" s="46">
        <f t="shared" si="96"/>
        <v>7.5138570680903749</v>
      </c>
      <c r="H370" s="46">
        <f t="shared" si="96"/>
        <v>5.8982207417315138</v>
      </c>
      <c r="I370" s="46">
        <f t="shared" si="96"/>
        <v>11.11516404001682</v>
      </c>
      <c r="J370" s="46">
        <f t="shared" si="96"/>
        <v>9.7401344992640464</v>
      </c>
      <c r="K370" s="46">
        <f t="shared" si="96"/>
        <v>4.9326138950755283</v>
      </c>
      <c r="L370" s="46">
        <f t="shared" si="96"/>
        <v>3.1804604289477658</v>
      </c>
      <c r="M370" s="46">
        <f t="shared" si="96"/>
        <v>3.5969282952962782</v>
      </c>
      <c r="N370" s="46">
        <f t="shared" si="96"/>
        <v>9.0943507516596771</v>
      </c>
      <c r="O370" s="62">
        <f>AVERAGE(C370:N370)</f>
        <v>10.753837081757654</v>
      </c>
    </row>
    <row r="371" spans="1:19" ht="15.75" thickBot="1" x14ac:dyDescent="0.3">
      <c r="A371" s="133"/>
      <c r="B371" s="45">
        <v>5</v>
      </c>
      <c r="C371" s="2">
        <f>C$128*ATAN($P$127/$P$128)</f>
        <v>201.34992124220713</v>
      </c>
      <c r="D371" s="2">
        <f t="shared" ref="D371:N371" si="97">D$128*ATAN($P$127/$P$128)</f>
        <v>150.8265493619954</v>
      </c>
      <c r="E371" s="2">
        <f t="shared" si="97"/>
        <v>141.62980854723958</v>
      </c>
      <c r="F371" s="2">
        <f t="shared" si="97"/>
        <v>159.86674990756387</v>
      </c>
      <c r="G371" s="2">
        <f t="shared" si="97"/>
        <v>229.21408915755242</v>
      </c>
      <c r="H371" s="2">
        <f t="shared" si="97"/>
        <v>294.80446194704496</v>
      </c>
      <c r="I371" s="2">
        <f t="shared" si="97"/>
        <v>285.02069512283663</v>
      </c>
      <c r="J371" s="2">
        <f t="shared" si="97"/>
        <v>267.37077977196486</v>
      </c>
      <c r="K371" s="2">
        <f t="shared" si="97"/>
        <v>273.98460614512965</v>
      </c>
      <c r="L371" s="2">
        <f t="shared" si="97"/>
        <v>305.48833531908042</v>
      </c>
      <c r="M371" s="2">
        <f t="shared" si="97"/>
        <v>360.90359061139634</v>
      </c>
      <c r="N371" s="2">
        <f t="shared" si="97"/>
        <v>337.1094696949217</v>
      </c>
      <c r="O371" s="44">
        <f t="shared" si="92"/>
        <v>250.6307547357444</v>
      </c>
    </row>
    <row r="372" spans="1:19" x14ac:dyDescent="0.25">
      <c r="A372" s="133"/>
      <c r="B372" s="45" t="s">
        <v>177</v>
      </c>
      <c r="C372" s="46">
        <f t="shared" ref="C372:N372" si="98">ABS((C371-C366)/C366)</f>
        <v>16.253635067884073</v>
      </c>
      <c r="D372" s="46">
        <f t="shared" si="98"/>
        <v>18.697864615645212</v>
      </c>
      <c r="E372" s="46">
        <f t="shared" si="98"/>
        <v>21.223412607443837</v>
      </c>
      <c r="F372" s="46">
        <f t="shared" si="98"/>
        <v>17.719759942337692</v>
      </c>
      <c r="G372" s="46">
        <f t="shared" si="98"/>
        <v>7.5051610077013891</v>
      </c>
      <c r="H372" s="46">
        <f t="shared" si="98"/>
        <v>5.8911748935728134</v>
      </c>
      <c r="I372" s="46">
        <f t="shared" si="98"/>
        <v>11.102789601818964</v>
      </c>
      <c r="J372" s="46">
        <f t="shared" si="98"/>
        <v>9.7291645173340626</v>
      </c>
      <c r="K372" s="46">
        <f t="shared" si="98"/>
        <v>4.92655431851892</v>
      </c>
      <c r="L372" s="46">
        <f t="shared" si="98"/>
        <v>3.1761905033367106</v>
      </c>
      <c r="M372" s="46">
        <f t="shared" si="98"/>
        <v>3.592232989074899</v>
      </c>
      <c r="N372" s="46">
        <f t="shared" si="98"/>
        <v>9.0840403737637363</v>
      </c>
      <c r="O372" s="62">
        <f>AVERAGE(C372:N372)</f>
        <v>10.741831703202694</v>
      </c>
      <c r="Q372" s="47" t="s">
        <v>183</v>
      </c>
    </row>
    <row r="373" spans="1:19" ht="15.75" thickBot="1" x14ac:dyDescent="0.3">
      <c r="A373" s="133"/>
      <c r="B373" s="45" t="s">
        <v>184</v>
      </c>
      <c r="C373" s="2">
        <f>LN(C$127/C$128)/LN($P$127/$P$128)</f>
        <v>1.8791157951123925</v>
      </c>
      <c r="D373" s="2">
        <f t="shared" ref="D373:N373" si="99">LN(D$127/D$128)/LN($P$127/$P$128)</f>
        <v>1.9200041155913263</v>
      </c>
      <c r="E373" s="2">
        <f t="shared" si="99"/>
        <v>1.9572348931213894</v>
      </c>
      <c r="F373" s="2">
        <f t="shared" si="99"/>
        <v>1.9042858932132407</v>
      </c>
      <c r="G373" s="2">
        <f t="shared" si="99"/>
        <v>1.6608131923759211</v>
      </c>
      <c r="H373" s="2">
        <f t="shared" si="99"/>
        <v>1.5958697016507057</v>
      </c>
      <c r="I373" s="2">
        <f t="shared" si="99"/>
        <v>1.7696830221138573</v>
      </c>
      <c r="J373" s="2">
        <f t="shared" si="99"/>
        <v>1.7325034256433089</v>
      </c>
      <c r="K373" s="2">
        <f t="shared" si="99"/>
        <v>1.5493301629269172</v>
      </c>
      <c r="L373" s="2">
        <f t="shared" si="99"/>
        <v>1.4412995643445614</v>
      </c>
      <c r="M373" s="2">
        <f t="shared" si="99"/>
        <v>1.4706083032474393</v>
      </c>
      <c r="N373" s="2">
        <f t="shared" si="99"/>
        <v>1.713365352239925</v>
      </c>
      <c r="O373" s="48">
        <f t="shared" si="92"/>
        <v>1.7161761184650821</v>
      </c>
      <c r="Q373" s="49">
        <v>1.88</v>
      </c>
    </row>
    <row r="374" spans="1:19" x14ac:dyDescent="0.25">
      <c r="A374" s="133"/>
      <c r="B374" s="45" t="s">
        <v>185</v>
      </c>
      <c r="C374" s="2">
        <f>C$128*($P$127/$P$128)^$O373</f>
        <v>19.786161243917476</v>
      </c>
      <c r="D374" s="2">
        <f t="shared" ref="D374:N374" si="100">D$128*($P$127/$P$128)^$O373</f>
        <v>14.821353825861605</v>
      </c>
      <c r="E374" s="2">
        <f t="shared" si="100"/>
        <v>13.917612738918825</v>
      </c>
      <c r="F374" s="2">
        <f t="shared" si="100"/>
        <v>15.709712085792594</v>
      </c>
      <c r="G374" s="2">
        <f t="shared" si="100"/>
        <v>22.524304452016455</v>
      </c>
      <c r="H374" s="2">
        <f t="shared" si="100"/>
        <v>28.96970896995731</v>
      </c>
      <c r="I374" s="2">
        <f t="shared" si="100"/>
        <v>28.008282281720309</v>
      </c>
      <c r="J374" s="2">
        <f t="shared" si="100"/>
        <v>26.27386853614076</v>
      </c>
      <c r="K374" s="2">
        <f t="shared" si="100"/>
        <v>26.92379297738897</v>
      </c>
      <c r="L374" s="2">
        <f t="shared" si="100"/>
        <v>30.019586913512114</v>
      </c>
      <c r="M374" s="2">
        <f t="shared" si="100"/>
        <v>35.46510767568649</v>
      </c>
      <c r="N374" s="2">
        <f t="shared" si="100"/>
        <v>33.126917969894102</v>
      </c>
      <c r="O374" s="44">
        <f t="shared" si="92"/>
        <v>24.628867472567254</v>
      </c>
    </row>
    <row r="375" spans="1:19" x14ac:dyDescent="0.25">
      <c r="A375" s="133"/>
      <c r="B375" s="45" t="s">
        <v>177</v>
      </c>
      <c r="C375" s="46">
        <f t="shared" ref="C375:N375" si="101">ABS((C374-C366)/C366)</f>
        <v>0.69547225740509655</v>
      </c>
      <c r="D375" s="46">
        <f t="shared" si="101"/>
        <v>0.9356606798826701</v>
      </c>
      <c r="E375" s="46">
        <f t="shared" si="101"/>
        <v>1.183840065733379</v>
      </c>
      <c r="F375" s="46">
        <f t="shared" si="101"/>
        <v>0.8395447407251283</v>
      </c>
      <c r="G375" s="46">
        <f t="shared" si="101"/>
        <v>0.16421875873779385</v>
      </c>
      <c r="H375" s="46">
        <f t="shared" si="101"/>
        <v>0.32282120219828636</v>
      </c>
      <c r="I375" s="46">
        <f t="shared" si="101"/>
        <v>0.18931134954226361</v>
      </c>
      <c r="J375" s="46">
        <f t="shared" si="101"/>
        <v>5.43285929430481E-2</v>
      </c>
      <c r="K375" s="46">
        <f t="shared" si="101"/>
        <v>0.41761209220443496</v>
      </c>
      <c r="L375" s="46">
        <f t="shared" si="101"/>
        <v>0.58961603672574014</v>
      </c>
      <c r="M375" s="46">
        <f t="shared" si="101"/>
        <v>0.54873256552123062</v>
      </c>
      <c r="N375" s="46">
        <f t="shared" si="101"/>
        <v>9.0661690130391295E-3</v>
      </c>
      <c r="O375" s="62">
        <f>AVERAGE(C375:N375)</f>
        <v>0.49585204255267595</v>
      </c>
    </row>
    <row r="376" spans="1:19" x14ac:dyDescent="0.25">
      <c r="A376" s="133"/>
      <c r="B376" s="42" t="s">
        <v>186</v>
      </c>
      <c r="C376" s="4">
        <f>C$128*($P$127/$P$128)^$Q373</f>
        <v>11.636613027475031</v>
      </c>
      <c r="D376" s="4">
        <f t="shared" ref="D376:N376" si="102">D$128*($P$127/$P$128)^$Q373</f>
        <v>8.7167165418637076</v>
      </c>
      <c r="E376" s="4">
        <f t="shared" si="102"/>
        <v>8.1852094356525047</v>
      </c>
      <c r="F376" s="4">
        <f t="shared" si="102"/>
        <v>9.2391767186074834</v>
      </c>
      <c r="G376" s="4">
        <f t="shared" si="102"/>
        <v>13.246966472676629</v>
      </c>
      <c r="H376" s="4">
        <f t="shared" si="102"/>
        <v>17.037629919527582</v>
      </c>
      <c r="I376" s="4">
        <f t="shared" si="102"/>
        <v>16.472196827813537</v>
      </c>
      <c r="J376" s="4">
        <f t="shared" si="102"/>
        <v>15.452155530361402</v>
      </c>
      <c r="K376" s="4">
        <f t="shared" si="102"/>
        <v>15.834388300360096</v>
      </c>
      <c r="L376" s="4">
        <f t="shared" si="102"/>
        <v>17.655082855679318</v>
      </c>
      <c r="M376" s="4">
        <f t="shared" si="102"/>
        <v>20.857695887147667</v>
      </c>
      <c r="N376" s="4">
        <f t="shared" si="102"/>
        <v>19.482562608099109</v>
      </c>
      <c r="O376" s="51">
        <f>AVERAGE(C376:N376)</f>
        <v>14.484699510438672</v>
      </c>
    </row>
    <row r="377" spans="1:19" ht="15.75" thickBot="1" x14ac:dyDescent="0.3">
      <c r="A377" s="134"/>
      <c r="B377" s="52" t="s">
        <v>177</v>
      </c>
      <c r="C377" s="53">
        <f t="shared" ref="C377:N377" si="103">ABS((C376-C366)/C366)</f>
        <v>2.8609230955414858E-3</v>
      </c>
      <c r="D377" s="53">
        <f t="shared" si="103"/>
        <v>0.13839839909412402</v>
      </c>
      <c r="E377" s="53">
        <f t="shared" si="103"/>
        <v>0.28435735692021097</v>
      </c>
      <c r="F377" s="53">
        <f t="shared" si="103"/>
        <v>8.1870810141391595E-2</v>
      </c>
      <c r="G377" s="53">
        <f t="shared" si="103"/>
        <v>0.50846135537378001</v>
      </c>
      <c r="H377" s="53">
        <f t="shared" si="103"/>
        <v>0.60173843105358626</v>
      </c>
      <c r="I377" s="53">
        <f t="shared" si="103"/>
        <v>0.30054365911619801</v>
      </c>
      <c r="J377" s="53">
        <f t="shared" si="103"/>
        <v>0.37992955335628409</v>
      </c>
      <c r="K377" s="53">
        <f t="shared" si="103"/>
        <v>0.65748673371490163</v>
      </c>
      <c r="L377" s="53">
        <f t="shared" si="103"/>
        <v>0.75864548385947617</v>
      </c>
      <c r="M377" s="53">
        <f t="shared" si="103"/>
        <v>0.73460114661982856</v>
      </c>
      <c r="N377" s="53">
        <f t="shared" si="103"/>
        <v>0.41721320346697249</v>
      </c>
      <c r="O377" s="63">
        <f>AVERAGE(C377:N377)</f>
        <v>0.40550892131769123</v>
      </c>
    </row>
    <row r="378" spans="1:19" x14ac:dyDescent="0.25">
      <c r="A378"/>
      <c r="B378" s="54"/>
      <c r="C378" s="55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x14ac:dyDescent="0.25">
      <c r="A379"/>
      <c r="B379" s="54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x14ac:dyDescent="0.25">
      <c r="A380"/>
      <c r="B380" s="54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x14ac:dyDescent="0.25">
      <c r="A381"/>
      <c r="B381" s="54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x14ac:dyDescent="0.25">
      <c r="A382"/>
      <c r="B382" s="54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x14ac:dyDescent="0.25">
      <c r="A383"/>
      <c r="B383" s="54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x14ac:dyDescent="0.25">
      <c r="A384"/>
      <c r="B384" s="5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 s="54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 s="54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 s="54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 s="54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 s="54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 s="54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 s="54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 s="54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 s="54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 s="5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 s="54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 s="54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ht="15.75" thickBot="1" x14ac:dyDescent="0.3"/>
    <row r="398" spans="1:19" x14ac:dyDescent="0.25">
      <c r="A398" s="41" t="s">
        <v>175</v>
      </c>
      <c r="B398" s="18" t="s">
        <v>176</v>
      </c>
      <c r="C398" s="22" t="s">
        <v>162</v>
      </c>
      <c r="D398" s="22" t="s">
        <v>163</v>
      </c>
      <c r="E398" s="22" t="s">
        <v>91</v>
      </c>
      <c r="F398" s="22" t="s">
        <v>164</v>
      </c>
      <c r="G398" s="22" t="s">
        <v>165</v>
      </c>
      <c r="H398" s="22" t="s">
        <v>166</v>
      </c>
      <c r="I398" s="22" t="s">
        <v>167</v>
      </c>
      <c r="J398" s="22" t="s">
        <v>168</v>
      </c>
      <c r="K398" s="22" t="s">
        <v>169</v>
      </c>
      <c r="L398" s="22" t="s">
        <v>170</v>
      </c>
      <c r="M398" s="22" t="s">
        <v>171</v>
      </c>
      <c r="N398" s="22" t="s">
        <v>172</v>
      </c>
      <c r="O398" s="23" t="s">
        <v>179</v>
      </c>
    </row>
    <row r="399" spans="1:19" x14ac:dyDescent="0.25">
      <c r="A399" s="132" t="s">
        <v>156</v>
      </c>
      <c r="B399" s="42" t="s">
        <v>182</v>
      </c>
      <c r="C399" s="43">
        <f>C$129</f>
        <v>12.55</v>
      </c>
      <c r="D399" s="43">
        <f t="shared" ref="D399:N399" si="104">D$129</f>
        <v>10.91</v>
      </c>
      <c r="E399" s="43">
        <f t="shared" si="104"/>
        <v>10</v>
      </c>
      <c r="F399" s="43">
        <f t="shared" si="104"/>
        <v>10.98</v>
      </c>
      <c r="G399" s="43">
        <f t="shared" si="104"/>
        <v>17.25</v>
      </c>
      <c r="H399" s="43">
        <f t="shared" si="104"/>
        <v>17.93</v>
      </c>
      <c r="I399" s="43">
        <f t="shared" si="104"/>
        <v>15.47</v>
      </c>
      <c r="J399" s="43">
        <f t="shared" si="104"/>
        <v>16.329999999999998</v>
      </c>
      <c r="K399" s="43">
        <f t="shared" si="104"/>
        <v>20.46</v>
      </c>
      <c r="L399" s="43">
        <f t="shared" si="104"/>
        <v>23.32</v>
      </c>
      <c r="M399" s="43">
        <f t="shared" si="104"/>
        <v>24.37</v>
      </c>
      <c r="N399" s="43">
        <f t="shared" si="104"/>
        <v>16.760000000000002</v>
      </c>
      <c r="O399" s="44">
        <f t="shared" ref="O399:O407" si="105">AVERAGE(C399:N399)</f>
        <v>16.360833333333332</v>
      </c>
    </row>
    <row r="400" spans="1:19" x14ac:dyDescent="0.25">
      <c r="A400" s="133"/>
      <c r="B400" s="45">
        <v>3</v>
      </c>
      <c r="C400" s="2">
        <f>C$128*($P$129/$P$128)</f>
        <v>19.126022576309637</v>
      </c>
      <c r="D400" s="2">
        <f t="shared" ref="D400:N400" si="106">D$128*($P$129/$P$128)</f>
        <v>14.326859282623388</v>
      </c>
      <c r="E400" s="2">
        <f t="shared" si="106"/>
        <v>13.453270301975621</v>
      </c>
      <c r="F400" s="2">
        <f t="shared" si="106"/>
        <v>15.185578663600557</v>
      </c>
      <c r="G400" s="2">
        <f t="shared" si="106"/>
        <v>21.772811317676489</v>
      </c>
      <c r="H400" s="2">
        <f t="shared" si="106"/>
        <v>28.003173579658014</v>
      </c>
      <c r="I400" s="2">
        <f t="shared" si="106"/>
        <v>27.073823600245497</v>
      </c>
      <c r="J400" s="2">
        <f t="shared" si="106"/>
        <v>25.397276237385313</v>
      </c>
      <c r="K400" s="2">
        <f t="shared" si="106"/>
        <v>26.025516823468173</v>
      </c>
      <c r="L400" s="2">
        <f t="shared" si="106"/>
        <v>29.018023757176486</v>
      </c>
      <c r="M400" s="2">
        <f t="shared" si="106"/>
        <v>34.281862040568988</v>
      </c>
      <c r="N400" s="2">
        <f t="shared" si="106"/>
        <v>32.021682890637749</v>
      </c>
      <c r="O400" s="44">
        <f t="shared" si="105"/>
        <v>23.807158422610495</v>
      </c>
    </row>
    <row r="401" spans="1:19" x14ac:dyDescent="0.25">
      <c r="A401" s="133"/>
      <c r="B401" s="45" t="s">
        <v>177</v>
      </c>
      <c r="C401" s="46">
        <f t="shared" ref="C401:N401" si="107">ABS((C400-C399)/C399)</f>
        <v>0.52398586265415426</v>
      </c>
      <c r="D401" s="46">
        <f t="shared" si="107"/>
        <v>0.31318600207363778</v>
      </c>
      <c r="E401" s="46">
        <f t="shared" si="107"/>
        <v>0.34532703019756211</v>
      </c>
      <c r="F401" s="46">
        <f t="shared" si="107"/>
        <v>0.38302173621134394</v>
      </c>
      <c r="G401" s="46">
        <f t="shared" si="107"/>
        <v>0.26219196044501381</v>
      </c>
      <c r="H401" s="46">
        <f t="shared" si="107"/>
        <v>0.56180555380133934</v>
      </c>
      <c r="I401" s="46">
        <f t="shared" si="107"/>
        <v>0.75008555916260478</v>
      </c>
      <c r="J401" s="46">
        <f t="shared" si="107"/>
        <v>0.55525267834570213</v>
      </c>
      <c r="K401" s="46">
        <f t="shared" si="107"/>
        <v>0.27201939508642092</v>
      </c>
      <c r="L401" s="46">
        <f t="shared" si="107"/>
        <v>0.24434064138835704</v>
      </c>
      <c r="M401" s="46">
        <f t="shared" si="107"/>
        <v>0.40672392452068062</v>
      </c>
      <c r="N401" s="46">
        <f t="shared" si="107"/>
        <v>0.91060160445332616</v>
      </c>
      <c r="O401" s="62">
        <f>AVERAGE(C401:N401)</f>
        <v>0.46071182902834523</v>
      </c>
    </row>
    <row r="402" spans="1:19" x14ac:dyDescent="0.25">
      <c r="A402" s="133"/>
      <c r="B402" s="45">
        <v>4</v>
      </c>
      <c r="C402" s="2">
        <f>C$128*TAN($P$129/$P$128)</f>
        <v>19.126110678028169</v>
      </c>
      <c r="D402" s="2">
        <f t="shared" ref="D402:N402" si="108">D$128*TAN($P$129/$P$128)</f>
        <v>14.326925277574453</v>
      </c>
      <c r="E402" s="2">
        <f t="shared" si="108"/>
        <v>13.453332272844303</v>
      </c>
      <c r="F402" s="2">
        <f t="shared" si="108"/>
        <v>15.185648614138984</v>
      </c>
      <c r="G402" s="2">
        <f t="shared" si="108"/>
        <v>21.772911611508452</v>
      </c>
      <c r="H402" s="2">
        <f t="shared" si="108"/>
        <v>28.003302572903049</v>
      </c>
      <c r="I402" s="2">
        <f t="shared" si="108"/>
        <v>27.073948312551828</v>
      </c>
      <c r="J402" s="2">
        <f t="shared" si="108"/>
        <v>25.397393226878222</v>
      </c>
      <c r="K402" s="2">
        <f t="shared" si="108"/>
        <v>26.025636706875648</v>
      </c>
      <c r="L402" s="2">
        <f t="shared" si="108"/>
        <v>29.018157425206585</v>
      </c>
      <c r="M402" s="2">
        <f t="shared" si="108"/>
        <v>34.282019955835914</v>
      </c>
      <c r="N402" s="2">
        <f t="shared" si="108"/>
        <v>32.021830394661741</v>
      </c>
      <c r="O402" s="44">
        <f t="shared" si="105"/>
        <v>23.807268087417281</v>
      </c>
    </row>
    <row r="403" spans="1:19" x14ac:dyDescent="0.25">
      <c r="A403" s="133"/>
      <c r="B403" s="45" t="s">
        <v>177</v>
      </c>
      <c r="C403" s="46">
        <f t="shared" ref="C403:N403" si="109">ABS((C402-C399)/C399)</f>
        <v>0.52399288271140787</v>
      </c>
      <c r="D403" s="46">
        <f t="shared" si="109"/>
        <v>0.31319205110673265</v>
      </c>
      <c r="E403" s="46">
        <f t="shared" si="109"/>
        <v>0.34533322728443033</v>
      </c>
      <c r="F403" s="46">
        <f t="shared" si="109"/>
        <v>0.38302810693433359</v>
      </c>
      <c r="G403" s="46">
        <f t="shared" si="109"/>
        <v>0.2621977745802001</v>
      </c>
      <c r="H403" s="46">
        <f t="shared" si="109"/>
        <v>0.56181274807044335</v>
      </c>
      <c r="I403" s="46">
        <f t="shared" si="109"/>
        <v>0.75009362072086794</v>
      </c>
      <c r="J403" s="46">
        <f t="shared" si="109"/>
        <v>0.55525984242977489</v>
      </c>
      <c r="K403" s="46">
        <f t="shared" si="109"/>
        <v>0.27202525449050086</v>
      </c>
      <c r="L403" s="46">
        <f t="shared" si="109"/>
        <v>0.24434637329359282</v>
      </c>
      <c r="M403" s="46">
        <f t="shared" si="109"/>
        <v>0.40673040442494512</v>
      </c>
      <c r="N403" s="46">
        <f t="shared" si="109"/>
        <v>0.91061040540941163</v>
      </c>
      <c r="O403" s="62">
        <f>AVERAGE(C403:N403)</f>
        <v>0.46071855762138686</v>
      </c>
    </row>
    <row r="404" spans="1:19" ht="15.75" thickBot="1" x14ac:dyDescent="0.3">
      <c r="A404" s="133"/>
      <c r="B404" s="45">
        <v>5</v>
      </c>
      <c r="C404" s="2">
        <f>C$128*ATAN($P$129/$P$128)</f>
        <v>19.125934475808574</v>
      </c>
      <c r="D404" s="2">
        <f t="shared" ref="D404:N404" si="110">D$128*ATAN($P$129/$P$128)</f>
        <v>14.326793288584303</v>
      </c>
      <c r="E404" s="2">
        <f t="shared" si="110"/>
        <v>13.45320833196331</v>
      </c>
      <c r="F404" s="2">
        <f t="shared" si="110"/>
        <v>15.185508714028771</v>
      </c>
      <c r="G404" s="2">
        <f t="shared" si="110"/>
        <v>21.772711025230478</v>
      </c>
      <c r="H404" s="2">
        <f t="shared" si="110"/>
        <v>28.003044588195529</v>
      </c>
      <c r="I404" s="2">
        <f t="shared" si="110"/>
        <v>27.073698889662555</v>
      </c>
      <c r="J404" s="2">
        <f t="shared" si="110"/>
        <v>25.397159249509073</v>
      </c>
      <c r="K404" s="2">
        <f t="shared" si="110"/>
        <v>26.025396941717361</v>
      </c>
      <c r="L404" s="2">
        <f t="shared" si="110"/>
        <v>29.017890090993532</v>
      </c>
      <c r="M404" s="2">
        <f t="shared" si="110"/>
        <v>34.281704127484289</v>
      </c>
      <c r="N404" s="2">
        <f t="shared" si="110"/>
        <v>32.021535388652097</v>
      </c>
      <c r="O404" s="44">
        <f t="shared" si="105"/>
        <v>23.807048759319159</v>
      </c>
    </row>
    <row r="405" spans="1:19" x14ac:dyDescent="0.25">
      <c r="A405" s="133"/>
      <c r="B405" s="45" t="s">
        <v>177</v>
      </c>
      <c r="C405" s="46">
        <f t="shared" ref="C405:N405" si="111">ABS((C404-C399)/C399)</f>
        <v>0.52397884269391015</v>
      </c>
      <c r="D405" s="46">
        <f t="shared" si="111"/>
        <v>0.3131799531241341</v>
      </c>
      <c r="E405" s="46">
        <f t="shared" si="111"/>
        <v>0.345320833196331</v>
      </c>
      <c r="F405" s="46">
        <f t="shared" si="111"/>
        <v>0.38301536557639071</v>
      </c>
      <c r="G405" s="46">
        <f t="shared" si="111"/>
        <v>0.26218614639017268</v>
      </c>
      <c r="H405" s="46">
        <f t="shared" si="111"/>
        <v>0.56179835963165248</v>
      </c>
      <c r="I405" s="46">
        <f t="shared" si="111"/>
        <v>0.75007749771574361</v>
      </c>
      <c r="J405" s="46">
        <f t="shared" si="111"/>
        <v>0.5552455143606293</v>
      </c>
      <c r="K405" s="46">
        <f t="shared" si="111"/>
        <v>0.27201353576331183</v>
      </c>
      <c r="L405" s="46">
        <f t="shared" si="111"/>
        <v>0.24433490956232984</v>
      </c>
      <c r="M405" s="46">
        <f t="shared" si="111"/>
        <v>0.40671744470596177</v>
      </c>
      <c r="N405" s="46">
        <f t="shared" si="111"/>
        <v>0.91059280361886008</v>
      </c>
      <c r="O405" s="62">
        <f>AVERAGE(C405:N405)</f>
        <v>0.46070510052828556</v>
      </c>
      <c r="Q405" s="47" t="s">
        <v>183</v>
      </c>
    </row>
    <row r="406" spans="1:19" ht="15.75" thickBot="1" x14ac:dyDescent="0.3">
      <c r="A406" s="133"/>
      <c r="B406" s="45" t="s">
        <v>184</v>
      </c>
      <c r="C406" s="2">
        <f>LN(C$129/C$128)/LN($P$129/$P$128)</f>
        <v>1.0753082133284204</v>
      </c>
      <c r="D406" s="2">
        <f t="shared" ref="D406:N406" si="112">LN(D$129/D$128)/LN($P$129/$P$128)</f>
        <v>1.0486987232865879</v>
      </c>
      <c r="E406" s="2">
        <f t="shared" si="112"/>
        <v>1.0530208045978044</v>
      </c>
      <c r="F406" s="2">
        <f t="shared" si="112"/>
        <v>1.0579600307413444</v>
      </c>
      <c r="G406" s="2">
        <f t="shared" si="112"/>
        <v>1.0416194932183303</v>
      </c>
      <c r="H406" s="2">
        <f t="shared" si="112"/>
        <v>1.0796897248588384</v>
      </c>
      <c r="I406" s="2">
        <f t="shared" si="112"/>
        <v>1.1000342460616757</v>
      </c>
      <c r="J406" s="2">
        <f t="shared" si="112"/>
        <v>1.0789382084997026</v>
      </c>
      <c r="K406" s="2">
        <f t="shared" si="112"/>
        <v>1.0430057711494525</v>
      </c>
      <c r="L406" s="2">
        <f t="shared" si="112"/>
        <v>1.039073512570039</v>
      </c>
      <c r="M406" s="2">
        <f t="shared" si="112"/>
        <v>1.0609973125192123</v>
      </c>
      <c r="N406" s="2">
        <f t="shared" si="112"/>
        <v>1.1157192707811328</v>
      </c>
      <c r="O406" s="48">
        <f t="shared" si="105"/>
        <v>1.066172109301045</v>
      </c>
      <c r="Q406" s="49">
        <v>1.06</v>
      </c>
    </row>
    <row r="407" spans="1:19" x14ac:dyDescent="0.25">
      <c r="A407" s="133"/>
      <c r="B407" s="45" t="s">
        <v>185</v>
      </c>
      <c r="C407" s="2">
        <f>C$128*($P$129/$P$128)^$O406</f>
        <v>13.208158517709903</v>
      </c>
      <c r="D407" s="2">
        <f t="shared" ref="D407:N407" si="113">D$128*($P$129/$P$128)^$O406</f>
        <v>9.8939247672019377</v>
      </c>
      <c r="E407" s="2">
        <f t="shared" si="113"/>
        <v>9.2906366716408435</v>
      </c>
      <c r="F407" s="2">
        <f t="shared" si="113"/>
        <v>10.486944129221564</v>
      </c>
      <c r="G407" s="2">
        <f t="shared" si="113"/>
        <v>15.035993088090748</v>
      </c>
      <c r="H407" s="2">
        <f t="shared" si="113"/>
        <v>19.33859244196476</v>
      </c>
      <c r="I407" s="2">
        <f t="shared" si="113"/>
        <v>18.696796595623173</v>
      </c>
      <c r="J407" s="2">
        <f t="shared" si="113"/>
        <v>17.538996888822947</v>
      </c>
      <c r="K407" s="2">
        <f t="shared" si="113"/>
        <v>17.97285088094986</v>
      </c>
      <c r="L407" s="2">
        <f t="shared" si="113"/>
        <v>20.039433506169775</v>
      </c>
      <c r="M407" s="2">
        <f t="shared" si="113"/>
        <v>23.674565179848535</v>
      </c>
      <c r="N407" s="2">
        <f t="shared" si="113"/>
        <v>22.113717681545793</v>
      </c>
      <c r="O407" s="44">
        <f t="shared" si="105"/>
        <v>16.44088419573249</v>
      </c>
    </row>
    <row r="408" spans="1:19" x14ac:dyDescent="0.25">
      <c r="A408" s="133"/>
      <c r="B408" s="45" t="s">
        <v>177</v>
      </c>
      <c r="C408" s="46">
        <f t="shared" ref="C408:N408" si="114">ABS((C407-C399)/C399)</f>
        <v>5.2442909777681422E-2</v>
      </c>
      <c r="D408" s="46">
        <f t="shared" si="114"/>
        <v>9.3132468634102877E-2</v>
      </c>
      <c r="E408" s="46">
        <f t="shared" si="114"/>
        <v>7.0936332835915647E-2</v>
      </c>
      <c r="F408" s="46">
        <f t="shared" si="114"/>
        <v>4.4904906263974136E-2</v>
      </c>
      <c r="G408" s="46">
        <f t="shared" si="114"/>
        <v>0.12834822677734792</v>
      </c>
      <c r="H408" s="46">
        <f t="shared" si="114"/>
        <v>7.8560649300878999E-2</v>
      </c>
      <c r="I408" s="46">
        <f t="shared" si="114"/>
        <v>0.20858413675650758</v>
      </c>
      <c r="J408" s="46">
        <f t="shared" si="114"/>
        <v>7.4035326933432247E-2</v>
      </c>
      <c r="K408" s="46">
        <f t="shared" si="114"/>
        <v>0.12156154052053474</v>
      </c>
      <c r="L408" s="46">
        <f t="shared" si="114"/>
        <v>0.14067609321741958</v>
      </c>
      <c r="M408" s="46">
        <f t="shared" si="114"/>
        <v>2.8536512931943599E-2</v>
      </c>
      <c r="N408" s="46">
        <f t="shared" si="114"/>
        <v>0.31943422920917608</v>
      </c>
      <c r="O408" s="62">
        <f>AVERAGE(C408:N408)</f>
        <v>0.11342944442990958</v>
      </c>
    </row>
    <row r="409" spans="1:19" x14ac:dyDescent="0.25">
      <c r="A409" s="133"/>
      <c r="B409" s="42" t="s">
        <v>186</v>
      </c>
      <c r="C409" s="4">
        <f>C$128*($P$129/$P$128)^$Q406</f>
        <v>13.672219470115845</v>
      </c>
      <c r="D409" s="4">
        <f t="shared" ref="D409:N409" si="115">D$128*($P$129/$P$128)^$Q406</f>
        <v>10.241542048168409</v>
      </c>
      <c r="E409" s="4">
        <f t="shared" si="115"/>
        <v>9.6170577769386281</v>
      </c>
      <c r="F409" s="4">
        <f t="shared" si="115"/>
        <v>10.855396799887897</v>
      </c>
      <c r="G409" s="4">
        <f t="shared" si="115"/>
        <v>15.564273942948203</v>
      </c>
      <c r="H409" s="4">
        <f t="shared" si="115"/>
        <v>20.018042617761452</v>
      </c>
      <c r="I409" s="4">
        <f t="shared" si="115"/>
        <v>19.353697648368065</v>
      </c>
      <c r="J409" s="4">
        <f t="shared" si="115"/>
        <v>18.155219323582401</v>
      </c>
      <c r="K409" s="4">
        <f t="shared" si="115"/>
        <v>18.604316522892329</v>
      </c>
      <c r="L409" s="4">
        <f t="shared" si="115"/>
        <v>20.743507324339024</v>
      </c>
      <c r="M409" s="4">
        <f t="shared" si="115"/>
        <v>24.506357230983152</v>
      </c>
      <c r="N409" s="4">
        <f t="shared" si="115"/>
        <v>22.890670265418443</v>
      </c>
      <c r="O409" s="51">
        <f>AVERAGE(C409:N409)</f>
        <v>17.018525080950322</v>
      </c>
    </row>
    <row r="410" spans="1:19" ht="15.75" thickBot="1" x14ac:dyDescent="0.3">
      <c r="A410" s="134"/>
      <c r="B410" s="52" t="s">
        <v>177</v>
      </c>
      <c r="C410" s="53">
        <f t="shared" ref="C410:N410" si="116">ABS((C409-C399)/C399)</f>
        <v>8.9419878096880026E-2</v>
      </c>
      <c r="D410" s="53">
        <f t="shared" si="116"/>
        <v>6.1270206400695817E-2</v>
      </c>
      <c r="E410" s="53">
        <f t="shared" si="116"/>
        <v>3.8294222306137195E-2</v>
      </c>
      <c r="F410" s="53">
        <f t="shared" si="116"/>
        <v>1.1348196731521251E-2</v>
      </c>
      <c r="G410" s="53">
        <f t="shared" si="116"/>
        <v>9.7723249684162142E-2</v>
      </c>
      <c r="H410" s="53">
        <f t="shared" si="116"/>
        <v>0.11645524917799512</v>
      </c>
      <c r="I410" s="53">
        <f t="shared" si="116"/>
        <v>0.25104703609360468</v>
      </c>
      <c r="J410" s="53">
        <f t="shared" si="116"/>
        <v>0.11177093224631982</v>
      </c>
      <c r="K410" s="53">
        <f t="shared" si="116"/>
        <v>9.069811716068775E-2</v>
      </c>
      <c r="L410" s="53">
        <f t="shared" si="116"/>
        <v>0.1104842485274861</v>
      </c>
      <c r="M410" s="53">
        <f t="shared" si="116"/>
        <v>5.5952905614752198E-3</v>
      </c>
      <c r="N410" s="53">
        <f t="shared" si="116"/>
        <v>0.36579178194620771</v>
      </c>
      <c r="O410" s="63">
        <f>AVERAGE(C410:N410)</f>
        <v>0.11249153407776441</v>
      </c>
    </row>
    <row r="411" spans="1:19" x14ac:dyDescent="0.25">
      <c r="A411"/>
      <c r="B411" s="54"/>
      <c r="C411" s="55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x14ac:dyDescent="0.25">
      <c r="A412"/>
      <c r="B412" s="54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x14ac:dyDescent="0.25">
      <c r="A413"/>
      <c r="B413" s="54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x14ac:dyDescent="0.25">
      <c r="A414"/>
      <c r="B414" s="5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x14ac:dyDescent="0.25">
      <c r="A415"/>
      <c r="B415" s="54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x14ac:dyDescent="0.25">
      <c r="A416"/>
      <c r="B416" s="54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 s="54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 s="54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 s="54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 s="54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 s="54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 s="54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 s="54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 s="5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 s="54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 s="54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 s="54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 s="54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 s="54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ht="15.75" thickBot="1" x14ac:dyDescent="0.3"/>
    <row r="431" spans="1:19" x14ac:dyDescent="0.25">
      <c r="A431" s="41" t="s">
        <v>175</v>
      </c>
      <c r="B431" s="18" t="s">
        <v>176</v>
      </c>
      <c r="C431" s="22" t="s">
        <v>162</v>
      </c>
      <c r="D431" s="22" t="s">
        <v>163</v>
      </c>
      <c r="E431" s="22" t="s">
        <v>91</v>
      </c>
      <c r="F431" s="22" t="s">
        <v>164</v>
      </c>
      <c r="G431" s="22" t="s">
        <v>165</v>
      </c>
      <c r="H431" s="22" t="s">
        <v>166</v>
      </c>
      <c r="I431" s="22" t="s">
        <v>167</v>
      </c>
      <c r="J431" s="22" t="s">
        <v>168</v>
      </c>
      <c r="K431" s="22" t="s">
        <v>169</v>
      </c>
      <c r="L431" s="22" t="s">
        <v>170</v>
      </c>
      <c r="M431" s="22" t="s">
        <v>171</v>
      </c>
      <c r="N431" s="22" t="s">
        <v>172</v>
      </c>
      <c r="O431" s="23" t="s">
        <v>179</v>
      </c>
    </row>
    <row r="432" spans="1:19" x14ac:dyDescent="0.25">
      <c r="A432" s="132" t="s">
        <v>157</v>
      </c>
      <c r="B432" s="42" t="s">
        <v>182</v>
      </c>
      <c r="C432" s="43">
        <f>C$130</f>
        <v>10.6</v>
      </c>
      <c r="D432" s="43">
        <f t="shared" ref="D432:N432" si="117">D$130</f>
        <v>8.9909999999999997</v>
      </c>
      <c r="E432" s="43">
        <f t="shared" si="117"/>
        <v>8.4350000000000005</v>
      </c>
      <c r="F432" s="43">
        <f t="shared" si="117"/>
        <v>9.6579999999999995</v>
      </c>
      <c r="G432" s="43">
        <f t="shared" si="117"/>
        <v>15.37</v>
      </c>
      <c r="H432" s="43">
        <f t="shared" si="117"/>
        <v>16.420000000000002</v>
      </c>
      <c r="I432" s="43">
        <f t="shared" si="117"/>
        <v>14.19</v>
      </c>
      <c r="J432" s="43">
        <f t="shared" si="117"/>
        <v>15.09</v>
      </c>
      <c r="K432" s="43">
        <f t="shared" si="117"/>
        <v>19.55</v>
      </c>
      <c r="L432" s="43">
        <f t="shared" si="117"/>
        <v>23.05</v>
      </c>
      <c r="M432" s="43">
        <f t="shared" si="117"/>
        <v>22.68</v>
      </c>
      <c r="N432" s="43">
        <f t="shared" si="117"/>
        <v>16.54</v>
      </c>
      <c r="O432" s="44">
        <f t="shared" ref="O432:O440" si="118">AVERAGE(C432:N432)</f>
        <v>15.047833333333335</v>
      </c>
    </row>
    <row r="433" spans="1:19" x14ac:dyDescent="0.25">
      <c r="A433" s="133"/>
      <c r="B433" s="45">
        <v>3</v>
      </c>
      <c r="C433" s="2">
        <f>C$128*($P$130/$P$128)</f>
        <v>19.825511385265578</v>
      </c>
      <c r="D433" s="2">
        <f t="shared" ref="D433:N433" si="119">D$128*($P$130/$P$128)</f>
        <v>14.850830102782028</v>
      </c>
      <c r="E433" s="2">
        <f t="shared" si="119"/>
        <v>13.945291681880686</v>
      </c>
      <c r="F433" s="2">
        <f t="shared" si="119"/>
        <v>15.740955103753137</v>
      </c>
      <c r="G433" s="2">
        <f t="shared" si="119"/>
        <v>22.56910013284752</v>
      </c>
      <c r="H433" s="2">
        <f t="shared" si="119"/>
        <v>29.027323083616249</v>
      </c>
      <c r="I433" s="2">
        <f t="shared" si="119"/>
        <v>28.063984337976521</v>
      </c>
      <c r="J433" s="2">
        <f t="shared" si="119"/>
        <v>26.326121240842454</v>
      </c>
      <c r="K433" s="2">
        <f t="shared" si="119"/>
        <v>26.977338232894908</v>
      </c>
      <c r="L433" s="2">
        <f t="shared" si="119"/>
        <v>30.079288993854831</v>
      </c>
      <c r="M433" s="2">
        <f t="shared" si="119"/>
        <v>35.535639649158242</v>
      </c>
      <c r="N433" s="2">
        <f t="shared" si="119"/>
        <v>33.192799819762428</v>
      </c>
      <c r="O433" s="44">
        <f t="shared" si="118"/>
        <v>24.677848647052883</v>
      </c>
    </row>
    <row r="434" spans="1:19" x14ac:dyDescent="0.25">
      <c r="A434" s="133"/>
      <c r="B434" s="45" t="s">
        <v>177</v>
      </c>
      <c r="C434" s="46">
        <f t="shared" ref="C434:N434" si="120">ABS((C433-C432)/C432)</f>
        <v>0.87033126276090367</v>
      </c>
      <c r="D434" s="46">
        <f t="shared" si="120"/>
        <v>0.65174397762006775</v>
      </c>
      <c r="E434" s="46">
        <f t="shared" si="120"/>
        <v>0.65326516679083413</v>
      </c>
      <c r="F434" s="46">
        <f t="shared" si="120"/>
        <v>0.62983589808999152</v>
      </c>
      <c r="G434" s="46">
        <f t="shared" si="120"/>
        <v>0.46838647578708664</v>
      </c>
      <c r="H434" s="46">
        <f t="shared" si="120"/>
        <v>0.76780286745531345</v>
      </c>
      <c r="I434" s="46">
        <f t="shared" si="120"/>
        <v>0.9777296925987683</v>
      </c>
      <c r="J434" s="46">
        <f t="shared" si="120"/>
        <v>0.74460710674900299</v>
      </c>
      <c r="K434" s="46">
        <f t="shared" si="120"/>
        <v>0.37991499912505922</v>
      </c>
      <c r="L434" s="46">
        <f t="shared" si="120"/>
        <v>0.30495830775942867</v>
      </c>
      <c r="M434" s="46">
        <f t="shared" si="120"/>
        <v>0.56682714502461384</v>
      </c>
      <c r="N434" s="46">
        <f t="shared" si="120"/>
        <v>1.00681981981635</v>
      </c>
      <c r="O434" s="62">
        <f>AVERAGE(C434:N434)</f>
        <v>0.66851855996478504</v>
      </c>
    </row>
    <row r="435" spans="1:19" x14ac:dyDescent="0.25">
      <c r="A435" s="133"/>
      <c r="B435" s="45">
        <v>4</v>
      </c>
      <c r="C435" s="2">
        <f>C$128*TAN($P$130/$P$128)</f>
        <v>19.825609511190162</v>
      </c>
      <c r="D435" s="2">
        <f t="shared" ref="D435:N435" si="121">D$128*TAN($P$130/$P$128)</f>
        <v>14.85090360663302</v>
      </c>
      <c r="E435" s="2">
        <f t="shared" si="121"/>
        <v>13.945360703789543</v>
      </c>
      <c r="F435" s="2">
        <f t="shared" si="121"/>
        <v>15.741033013257885</v>
      </c>
      <c r="G435" s="2">
        <f t="shared" si="121"/>
        <v>22.569211838103165</v>
      </c>
      <c r="H435" s="2">
        <f t="shared" si="121"/>
        <v>29.027466753701749</v>
      </c>
      <c r="I435" s="2">
        <f t="shared" si="121"/>
        <v>28.064123240038477</v>
      </c>
      <c r="J435" s="2">
        <f t="shared" si="121"/>
        <v>26.326251541389929</v>
      </c>
      <c r="K435" s="2">
        <f t="shared" si="121"/>
        <v>26.977471756626304</v>
      </c>
      <c r="L435" s="2">
        <f t="shared" si="121"/>
        <v>30.079437870622044</v>
      </c>
      <c r="M435" s="2">
        <f t="shared" si="121"/>
        <v>35.535815532010822</v>
      </c>
      <c r="N435" s="2">
        <f t="shared" si="121"/>
        <v>33.192964106781744</v>
      </c>
      <c r="O435" s="44">
        <f t="shared" si="118"/>
        <v>24.67797078951207</v>
      </c>
    </row>
    <row r="436" spans="1:19" x14ac:dyDescent="0.25">
      <c r="A436" s="133"/>
      <c r="B436" s="45" t="s">
        <v>177</v>
      </c>
      <c r="C436" s="46">
        <f t="shared" ref="C436:N436" si="122">ABS((C435-C432)/C432)</f>
        <v>0.87034051992360029</v>
      </c>
      <c r="D436" s="46">
        <f t="shared" si="122"/>
        <v>0.65175215288989219</v>
      </c>
      <c r="E436" s="46">
        <f t="shared" si="122"/>
        <v>0.65327334958975014</v>
      </c>
      <c r="F436" s="46">
        <f t="shared" si="122"/>
        <v>0.62984396492626693</v>
      </c>
      <c r="G436" s="46">
        <f t="shared" si="122"/>
        <v>0.46839374353306218</v>
      </c>
      <c r="H436" s="46">
        <f t="shared" si="122"/>
        <v>0.76781161715601376</v>
      </c>
      <c r="I436" s="46">
        <f t="shared" si="122"/>
        <v>0.97773948132758826</v>
      </c>
      <c r="J436" s="46">
        <f t="shared" si="122"/>
        <v>0.7446157416428052</v>
      </c>
      <c r="K436" s="46">
        <f t="shared" si="122"/>
        <v>0.37992182898344262</v>
      </c>
      <c r="L436" s="46">
        <f t="shared" si="122"/>
        <v>0.30496476662134681</v>
      </c>
      <c r="M436" s="46">
        <f t="shared" si="122"/>
        <v>0.5668349000004772</v>
      </c>
      <c r="N436" s="46">
        <f t="shared" si="122"/>
        <v>1.0068297525261032</v>
      </c>
      <c r="O436" s="62">
        <f>AVERAGE(C436:N436)</f>
        <v>0.66852681826002902</v>
      </c>
    </row>
    <row r="437" spans="1:19" ht="15.75" thickBot="1" x14ac:dyDescent="0.3">
      <c r="A437" s="133"/>
      <c r="B437" s="45">
        <v>5</v>
      </c>
      <c r="C437" s="2">
        <f>C$128*ATAN($P$130/$P$128)</f>
        <v>19.825413260797987</v>
      </c>
      <c r="D437" s="2">
        <f t="shared" ref="D437:N437" si="123">D$128*ATAN($P$130/$P$128)</f>
        <v>14.850756600022438</v>
      </c>
      <c r="E437" s="2">
        <f t="shared" si="123"/>
        <v>13.945222660996679</v>
      </c>
      <c r="F437" s="2">
        <f t="shared" si="123"/>
        <v>15.740877195405204</v>
      </c>
      <c r="G437" s="2">
        <f t="shared" si="123"/>
        <v>22.568988429250496</v>
      </c>
      <c r="H437" s="2">
        <f t="shared" si="123"/>
        <v>29.027179415663991</v>
      </c>
      <c r="I437" s="2">
        <f t="shared" si="123"/>
        <v>28.063845437977012</v>
      </c>
      <c r="J437" s="2">
        <f t="shared" si="123"/>
        <v>26.325990942229708</v>
      </c>
      <c r="K437" s="2">
        <f t="shared" si="123"/>
        <v>26.977204711146104</v>
      </c>
      <c r="L437" s="2">
        <f t="shared" si="123"/>
        <v>30.07914011929817</v>
      </c>
      <c r="M437" s="2">
        <f t="shared" si="123"/>
        <v>35.535463768917204</v>
      </c>
      <c r="N437" s="2">
        <f t="shared" si="123"/>
        <v>33.192635535182475</v>
      </c>
      <c r="O437" s="44">
        <f t="shared" si="118"/>
        <v>24.677726506407293</v>
      </c>
    </row>
    <row r="438" spans="1:19" x14ac:dyDescent="0.25">
      <c r="A438" s="133"/>
      <c r="B438" s="45" t="s">
        <v>177</v>
      </c>
      <c r="C438" s="46">
        <f t="shared" ref="C438:N438" si="124">ABS((C437-C432)/C432)</f>
        <v>0.87032200573565921</v>
      </c>
      <c r="D438" s="46">
        <f t="shared" si="124"/>
        <v>0.65173580247163143</v>
      </c>
      <c r="E438" s="46">
        <f t="shared" si="124"/>
        <v>0.6532569841134177</v>
      </c>
      <c r="F438" s="46">
        <f t="shared" si="124"/>
        <v>0.62982783137349396</v>
      </c>
      <c r="G438" s="46">
        <f t="shared" si="124"/>
        <v>0.46837920814902384</v>
      </c>
      <c r="H438" s="46">
        <f t="shared" si="124"/>
        <v>0.76779411788453034</v>
      </c>
      <c r="I438" s="46">
        <f t="shared" si="124"/>
        <v>0.97771990401529341</v>
      </c>
      <c r="J438" s="46">
        <f t="shared" si="124"/>
        <v>0.74459847198341345</v>
      </c>
      <c r="K438" s="46">
        <f t="shared" si="124"/>
        <v>0.37990816936808713</v>
      </c>
      <c r="L438" s="46">
        <f t="shared" si="124"/>
        <v>0.30495184899341299</v>
      </c>
      <c r="M438" s="46">
        <f t="shared" si="124"/>
        <v>0.56681939016389793</v>
      </c>
      <c r="N438" s="46">
        <f t="shared" si="124"/>
        <v>1.0068098872540796</v>
      </c>
      <c r="O438" s="62">
        <f>AVERAGE(C438:N438)</f>
        <v>0.66851030179216175</v>
      </c>
      <c r="Q438" s="47" t="s">
        <v>183</v>
      </c>
    </row>
    <row r="439" spans="1:19" ht="15.75" thickBot="1" x14ac:dyDescent="0.3">
      <c r="A439" s="133"/>
      <c r="B439" s="45" t="s">
        <v>184</v>
      </c>
      <c r="C439" s="2">
        <f>LN(C$130/C$128)/LN($P$130/$P$128)</f>
        <v>1.1126347975026329</v>
      </c>
      <c r="D439" s="2">
        <f t="shared" ref="D439:N439" si="125">LN(D$130/D$128)/LN($P$130/$P$128)</f>
        <v>1.0902768016554651</v>
      </c>
      <c r="E439" s="2">
        <f t="shared" si="125"/>
        <v>1.0904424010219258</v>
      </c>
      <c r="F439" s="2">
        <f t="shared" si="125"/>
        <v>1.087874785842716</v>
      </c>
      <c r="G439" s="2">
        <f t="shared" si="125"/>
        <v>1.0691090516438837</v>
      </c>
      <c r="H439" s="2">
        <f t="shared" si="125"/>
        <v>1.1024926821338297</v>
      </c>
      <c r="I439" s="2">
        <f t="shared" si="125"/>
        <v>1.1226790326872649</v>
      </c>
      <c r="J439" s="2">
        <f t="shared" si="125"/>
        <v>1.1001166198953116</v>
      </c>
      <c r="K439" s="2">
        <f t="shared" si="125"/>
        <v>1.0579299957215256</v>
      </c>
      <c r="L439" s="2">
        <f t="shared" si="125"/>
        <v>1.0478827375249897</v>
      </c>
      <c r="M439" s="2">
        <f t="shared" si="125"/>
        <v>1.0807821386336454</v>
      </c>
      <c r="N439" s="2">
        <f t="shared" si="125"/>
        <v>1.1253058035464205</v>
      </c>
      <c r="O439" s="48">
        <f t="shared" si="118"/>
        <v>1.0906272373174677</v>
      </c>
      <c r="Q439" s="73">
        <f>O439</f>
        <v>1.0906272373174677</v>
      </c>
    </row>
    <row r="440" spans="1:19" x14ac:dyDescent="0.25">
      <c r="A440" s="133"/>
      <c r="B440" s="45" t="s">
        <v>185</v>
      </c>
      <c r="C440" s="2">
        <f>C$128*($P$130/$P$128)^$O439</f>
        <v>11.979416324254872</v>
      </c>
      <c r="D440" s="2">
        <f t="shared" ref="D440:N440" si="126">D$128*($P$130/$P$128)^$O439</f>
        <v>8.9735025293835324</v>
      </c>
      <c r="E440" s="2">
        <f t="shared" si="126"/>
        <v>8.4263377410064884</v>
      </c>
      <c r="F440" s="2">
        <f t="shared" si="126"/>
        <v>9.5113538745541586</v>
      </c>
      <c r="G440" s="2">
        <f t="shared" si="126"/>
        <v>13.637209214997236</v>
      </c>
      <c r="H440" s="2">
        <f t="shared" si="126"/>
        <v>17.539541918486286</v>
      </c>
      <c r="I440" s="2">
        <f t="shared" si="126"/>
        <v>16.957451718085174</v>
      </c>
      <c r="J440" s="2">
        <f t="shared" si="126"/>
        <v>15.907360996561572</v>
      </c>
      <c r="K440" s="2">
        <f t="shared" si="126"/>
        <v>16.300853972032723</v>
      </c>
      <c r="L440" s="2">
        <f t="shared" si="126"/>
        <v>18.175184417324299</v>
      </c>
      <c r="M440" s="2">
        <f t="shared" si="126"/>
        <v>21.472143312396195</v>
      </c>
      <c r="N440" s="2">
        <f t="shared" si="126"/>
        <v>20.056499945020693</v>
      </c>
      <c r="O440" s="44">
        <f t="shared" si="118"/>
        <v>14.91140466367527</v>
      </c>
    </row>
    <row r="441" spans="1:19" x14ac:dyDescent="0.25">
      <c r="A441" s="133"/>
      <c r="B441" s="45" t="s">
        <v>177</v>
      </c>
      <c r="C441" s="46">
        <f t="shared" ref="C441:N441" si="127">ABS((C440-C432)/C432)</f>
        <v>0.1301336154957427</v>
      </c>
      <c r="D441" s="46">
        <f t="shared" si="127"/>
        <v>1.9461095113410328E-3</v>
      </c>
      <c r="E441" s="46">
        <f t="shared" si="127"/>
        <v>1.0269423821591154E-3</v>
      </c>
      <c r="F441" s="46">
        <f t="shared" si="127"/>
        <v>1.5183901992735649E-2</v>
      </c>
      <c r="G441" s="46">
        <f t="shared" si="127"/>
        <v>0.11273850260265211</v>
      </c>
      <c r="H441" s="46">
        <f t="shared" si="127"/>
        <v>6.8181602831076993E-2</v>
      </c>
      <c r="I441" s="46">
        <f t="shared" si="127"/>
        <v>0.1950283099425775</v>
      </c>
      <c r="J441" s="46">
        <f t="shared" si="127"/>
        <v>5.4165738672072354E-2</v>
      </c>
      <c r="K441" s="46">
        <f t="shared" si="127"/>
        <v>0.1661967277732623</v>
      </c>
      <c r="L441" s="46">
        <f t="shared" si="127"/>
        <v>0.21148874545230809</v>
      </c>
      <c r="M441" s="46">
        <f t="shared" si="127"/>
        <v>5.3256467707398794E-2</v>
      </c>
      <c r="N441" s="46">
        <f t="shared" si="127"/>
        <v>0.21260580078722457</v>
      </c>
      <c r="O441" s="62">
        <f>AVERAGE(C441:N441)</f>
        <v>0.10182937209587928</v>
      </c>
    </row>
    <row r="442" spans="1:19" x14ac:dyDescent="0.25">
      <c r="A442" s="133"/>
      <c r="B442" s="42" t="s">
        <v>186</v>
      </c>
      <c r="C442" s="4">
        <f>C$128*($P$130/$P$128)^$Q439</f>
        <v>11.979416324254872</v>
      </c>
      <c r="D442" s="4">
        <f t="shared" ref="D442:N442" si="128">D$128*($P$130/$P$128)^$Q439</f>
        <v>8.9735025293835324</v>
      </c>
      <c r="E442" s="4">
        <f t="shared" si="128"/>
        <v>8.4263377410064884</v>
      </c>
      <c r="F442" s="4">
        <f t="shared" si="128"/>
        <v>9.5113538745541586</v>
      </c>
      <c r="G442" s="4">
        <f t="shared" si="128"/>
        <v>13.637209214997236</v>
      </c>
      <c r="H442" s="4">
        <f t="shared" si="128"/>
        <v>17.539541918486286</v>
      </c>
      <c r="I442" s="4">
        <f t="shared" si="128"/>
        <v>16.957451718085174</v>
      </c>
      <c r="J442" s="4">
        <f t="shared" si="128"/>
        <v>15.907360996561572</v>
      </c>
      <c r="K442" s="4">
        <f t="shared" si="128"/>
        <v>16.300853972032723</v>
      </c>
      <c r="L442" s="4">
        <f t="shared" si="128"/>
        <v>18.175184417324299</v>
      </c>
      <c r="M442" s="4">
        <f t="shared" si="128"/>
        <v>21.472143312396195</v>
      </c>
      <c r="N442" s="4">
        <f t="shared" si="128"/>
        <v>20.056499945020693</v>
      </c>
      <c r="O442" s="51">
        <f>AVERAGE(C442:N442)</f>
        <v>14.91140466367527</v>
      </c>
    </row>
    <row r="443" spans="1:19" ht="15.75" thickBot="1" x14ac:dyDescent="0.3">
      <c r="A443" s="134"/>
      <c r="B443" s="52" t="s">
        <v>177</v>
      </c>
      <c r="C443" s="53">
        <f t="shared" ref="C443:N443" si="129">ABS((C442-C432)/C432)</f>
        <v>0.1301336154957427</v>
      </c>
      <c r="D443" s="53">
        <f t="shared" si="129"/>
        <v>1.9461095113410328E-3</v>
      </c>
      <c r="E443" s="53">
        <f t="shared" si="129"/>
        <v>1.0269423821591154E-3</v>
      </c>
      <c r="F443" s="53">
        <f t="shared" si="129"/>
        <v>1.5183901992735649E-2</v>
      </c>
      <c r="G443" s="53">
        <f t="shared" si="129"/>
        <v>0.11273850260265211</v>
      </c>
      <c r="H443" s="53">
        <f t="shared" si="129"/>
        <v>6.8181602831076993E-2</v>
      </c>
      <c r="I443" s="53">
        <f t="shared" si="129"/>
        <v>0.1950283099425775</v>
      </c>
      <c r="J443" s="53">
        <f t="shared" si="129"/>
        <v>5.4165738672072354E-2</v>
      </c>
      <c r="K443" s="53">
        <f t="shared" si="129"/>
        <v>0.1661967277732623</v>
      </c>
      <c r="L443" s="53">
        <f t="shared" si="129"/>
        <v>0.21148874545230809</v>
      </c>
      <c r="M443" s="53">
        <f t="shared" si="129"/>
        <v>5.3256467707398794E-2</v>
      </c>
      <c r="N443" s="53">
        <f t="shared" si="129"/>
        <v>0.21260580078722457</v>
      </c>
      <c r="O443" s="63">
        <f>AVERAGE(C443:N443)</f>
        <v>0.10182937209587928</v>
      </c>
    </row>
    <row r="444" spans="1:19" x14ac:dyDescent="0.25">
      <c r="A444"/>
      <c r="B444" s="54"/>
      <c r="C444" s="55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x14ac:dyDescent="0.25">
      <c r="A445"/>
      <c r="B445" s="54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x14ac:dyDescent="0.25">
      <c r="A446"/>
      <c r="B446" s="54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x14ac:dyDescent="0.25">
      <c r="A447"/>
      <c r="B447" s="54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x14ac:dyDescent="0.25">
      <c r="A448"/>
      <c r="B448" s="54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x14ac:dyDescent="0.25">
      <c r="A449"/>
      <c r="B449" s="54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 s="54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 s="54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 s="54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 s="54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 s="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 s="54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 s="54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 s="54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 s="54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 s="54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 s="54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 s="54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 s="54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ht="15.75" thickBot="1" x14ac:dyDescent="0.3"/>
    <row r="464" spans="1:19" x14ac:dyDescent="0.25">
      <c r="A464" s="41" t="s">
        <v>175</v>
      </c>
      <c r="B464" s="18" t="s">
        <v>176</v>
      </c>
      <c r="C464" s="22" t="s">
        <v>162</v>
      </c>
      <c r="D464" s="22" t="s">
        <v>163</v>
      </c>
      <c r="E464" s="22" t="s">
        <v>91</v>
      </c>
      <c r="F464" s="22" t="s">
        <v>164</v>
      </c>
      <c r="G464" s="22" t="s">
        <v>165</v>
      </c>
      <c r="H464" s="22" t="s">
        <v>166</v>
      </c>
      <c r="I464" s="22" t="s">
        <v>167</v>
      </c>
      <c r="J464" s="22" t="s">
        <v>168</v>
      </c>
      <c r="K464" s="22" t="s">
        <v>169</v>
      </c>
      <c r="L464" s="22" t="s">
        <v>170</v>
      </c>
      <c r="M464" s="22" t="s">
        <v>171</v>
      </c>
      <c r="N464" s="22" t="s">
        <v>172</v>
      </c>
      <c r="O464" s="23" t="s">
        <v>179</v>
      </c>
    </row>
    <row r="465" spans="1:19" x14ac:dyDescent="0.25">
      <c r="A465" s="132" t="s">
        <v>158</v>
      </c>
      <c r="B465" s="42" t="s">
        <v>182</v>
      </c>
      <c r="C465" s="43">
        <f>C$131</f>
        <v>6.8330000000000002</v>
      </c>
      <c r="D465" s="43">
        <f t="shared" ref="D465:N465" si="130">D$131</f>
        <v>5.58</v>
      </c>
      <c r="E465" s="43">
        <f t="shared" si="130"/>
        <v>4.9059999999999997</v>
      </c>
      <c r="F465" s="43">
        <f t="shared" si="130"/>
        <v>5.4740000000000002</v>
      </c>
      <c r="G465" s="43">
        <f t="shared" si="130"/>
        <v>9.6460000000000008</v>
      </c>
      <c r="H465" s="43">
        <f t="shared" si="130"/>
        <v>11.16</v>
      </c>
      <c r="I465" s="43">
        <f t="shared" si="130"/>
        <v>9.2430000000000003</v>
      </c>
      <c r="J465" s="43">
        <f t="shared" si="130"/>
        <v>10.39</v>
      </c>
      <c r="K465" s="43">
        <f t="shared" si="130"/>
        <v>13.63</v>
      </c>
      <c r="L465" s="43">
        <f t="shared" si="130"/>
        <v>16.72</v>
      </c>
      <c r="M465" s="43">
        <f t="shared" si="130"/>
        <v>16.07</v>
      </c>
      <c r="N465" s="43">
        <f t="shared" si="130"/>
        <v>9.6219999999999999</v>
      </c>
      <c r="O465" s="44">
        <f t="shared" ref="O465:O473" si="131">AVERAGE(C465:N465)</f>
        <v>9.9395000000000007</v>
      </c>
    </row>
    <row r="466" spans="1:19" x14ac:dyDescent="0.25">
      <c r="A466" s="133"/>
      <c r="B466" s="45">
        <v>3</v>
      </c>
      <c r="C466" s="2">
        <f>C$128*($P$131/$P$128)</f>
        <v>14.089703151826846</v>
      </c>
      <c r="D466" s="2">
        <f t="shared" ref="D466:N466" si="132">D$128*($P$131/$P$128)</f>
        <v>10.55426937748118</v>
      </c>
      <c r="E466" s="2">
        <f t="shared" si="132"/>
        <v>9.9107163666591571</v>
      </c>
      <c r="F466" s="2">
        <f t="shared" si="132"/>
        <v>11.186868294501977</v>
      </c>
      <c r="G466" s="2">
        <f t="shared" si="132"/>
        <v>16.039531848445062</v>
      </c>
      <c r="H466" s="2">
        <f t="shared" si="132"/>
        <v>20.629297151158724</v>
      </c>
      <c r="I466" s="2">
        <f t="shared" si="132"/>
        <v>19.944666288582106</v>
      </c>
      <c r="J466" s="2">
        <f t="shared" si="132"/>
        <v>18.709592212493881</v>
      </c>
      <c r="K466" s="2">
        <f t="shared" si="132"/>
        <v>19.172402675595677</v>
      </c>
      <c r="L466" s="2">
        <f t="shared" si="132"/>
        <v>21.376914053092396</v>
      </c>
      <c r="M466" s="2">
        <f t="shared" si="132"/>
        <v>25.254663258726371</v>
      </c>
      <c r="N466" s="2">
        <f t="shared" si="132"/>
        <v>23.589641000940031</v>
      </c>
      <c r="O466" s="44">
        <f t="shared" si="131"/>
        <v>17.538188806625282</v>
      </c>
    </row>
    <row r="467" spans="1:19" x14ac:dyDescent="0.25">
      <c r="A467" s="133"/>
      <c r="B467" s="45" t="s">
        <v>177</v>
      </c>
      <c r="C467" s="46">
        <f t="shared" ref="C467:N467" si="133">ABS((C466-C465)/C465)</f>
        <v>1.0620083640899818</v>
      </c>
      <c r="D467" s="46">
        <f t="shared" si="133"/>
        <v>0.89144612499662723</v>
      </c>
      <c r="E467" s="46">
        <f t="shared" si="133"/>
        <v>1.0201215586341537</v>
      </c>
      <c r="F467" s="46">
        <f t="shared" si="133"/>
        <v>1.0436368824446431</v>
      </c>
      <c r="G467" s="46">
        <f t="shared" si="133"/>
        <v>0.66281690321843878</v>
      </c>
      <c r="H467" s="46">
        <f t="shared" si="133"/>
        <v>0.84850332895687486</v>
      </c>
      <c r="I467" s="46">
        <f t="shared" si="133"/>
        <v>1.1578130789334744</v>
      </c>
      <c r="J467" s="46">
        <f t="shared" si="133"/>
        <v>0.80073072305042159</v>
      </c>
      <c r="K467" s="46">
        <f t="shared" si="133"/>
        <v>0.40663262476857492</v>
      </c>
      <c r="L467" s="46">
        <f t="shared" si="133"/>
        <v>0.27852356776868403</v>
      </c>
      <c r="M467" s="46">
        <f t="shared" si="133"/>
        <v>0.57154096196181525</v>
      </c>
      <c r="N467" s="46">
        <f t="shared" si="133"/>
        <v>1.4516359385720257</v>
      </c>
      <c r="O467" s="62">
        <f>AVERAGE(C467:N467)</f>
        <v>0.84961750478297626</v>
      </c>
    </row>
    <row r="468" spans="1:19" x14ac:dyDescent="0.25">
      <c r="A468" s="133"/>
      <c r="B468" s="45">
        <v>4</v>
      </c>
      <c r="C468" s="2">
        <f>C$128*TAN($P$131/$P$128)</f>
        <v>14.089738373892299</v>
      </c>
      <c r="D468" s="2">
        <f t="shared" ref="D468:N468" si="134">D$128*TAN($P$131/$P$128)</f>
        <v>10.554295761512327</v>
      </c>
      <c r="E468" s="2">
        <f t="shared" si="134"/>
        <v>9.9107411419079163</v>
      </c>
      <c r="F468" s="2">
        <f t="shared" si="134"/>
        <v>11.186896259931981</v>
      </c>
      <c r="G468" s="2">
        <f t="shared" si="134"/>
        <v>16.039571944778853</v>
      </c>
      <c r="H468" s="2">
        <f t="shared" si="134"/>
        <v>20.629348721191583</v>
      </c>
      <c r="I468" s="2">
        <f t="shared" si="134"/>
        <v>19.944716147144337</v>
      </c>
      <c r="J468" s="2">
        <f t="shared" si="134"/>
        <v>18.709638983563107</v>
      </c>
      <c r="K468" s="2">
        <f t="shared" si="134"/>
        <v>19.172450603619044</v>
      </c>
      <c r="L468" s="2">
        <f t="shared" si="134"/>
        <v>21.376967492051175</v>
      </c>
      <c r="M468" s="2">
        <f t="shared" si="134"/>
        <v>25.254726391454767</v>
      </c>
      <c r="N468" s="2">
        <f t="shared" si="134"/>
        <v>23.589699971371868</v>
      </c>
      <c r="O468" s="44">
        <f t="shared" si="131"/>
        <v>17.538232649368272</v>
      </c>
    </row>
    <row r="469" spans="1:19" x14ac:dyDescent="0.25">
      <c r="A469" s="133"/>
      <c r="B469" s="45" t="s">
        <v>177</v>
      </c>
      <c r="C469" s="46">
        <f t="shared" ref="C469:N469" si="135">ABS((C468-C465)/C465)</f>
        <v>1.0620135187900335</v>
      </c>
      <c r="D469" s="46">
        <f t="shared" si="135"/>
        <v>0.89145085331762131</v>
      </c>
      <c r="E469" s="46">
        <f t="shared" si="135"/>
        <v>1.0201266086237091</v>
      </c>
      <c r="F469" s="46">
        <f t="shared" si="135"/>
        <v>1.0436419912188493</v>
      </c>
      <c r="G469" s="46">
        <f t="shared" si="135"/>
        <v>0.6628210600019544</v>
      </c>
      <c r="H469" s="46">
        <f t="shared" si="135"/>
        <v>0.84850794992756118</v>
      </c>
      <c r="I469" s="46">
        <f t="shared" si="135"/>
        <v>1.1578184731304053</v>
      </c>
      <c r="J469" s="46">
        <f t="shared" si="135"/>
        <v>0.80073522459702651</v>
      </c>
      <c r="K469" s="46">
        <f t="shared" si="135"/>
        <v>0.40663614113125773</v>
      </c>
      <c r="L469" s="46">
        <f t="shared" si="135"/>
        <v>0.27852676387865888</v>
      </c>
      <c r="M469" s="46">
        <f t="shared" si="135"/>
        <v>0.57154489056968061</v>
      </c>
      <c r="N469" s="46">
        <f t="shared" si="135"/>
        <v>1.4516420672803854</v>
      </c>
      <c r="O469" s="62">
        <f>AVERAGE(C469:N469)</f>
        <v>0.8496221285389286</v>
      </c>
    </row>
    <row r="470" spans="1:19" ht="15.75" thickBot="1" x14ac:dyDescent="0.3">
      <c r="A470" s="133"/>
      <c r="B470" s="45">
        <v>5</v>
      </c>
      <c r="C470" s="2">
        <f>C$128*ATAN($P$131/$P$128)</f>
        <v>14.089667930025543</v>
      </c>
      <c r="D470" s="2">
        <f t="shared" ref="D470:N470" si="136">D$128*ATAN($P$131/$P$128)</f>
        <v>10.5542429936479</v>
      </c>
      <c r="E470" s="2">
        <f t="shared" si="136"/>
        <v>9.9106915915961977</v>
      </c>
      <c r="F470" s="2">
        <f t="shared" si="136"/>
        <v>11.186840329281699</v>
      </c>
      <c r="G470" s="2">
        <f t="shared" si="136"/>
        <v>16.039491752411973</v>
      </c>
      <c r="H470" s="2">
        <f t="shared" si="136"/>
        <v>20.629245581512617</v>
      </c>
      <c r="I470" s="2">
        <f t="shared" si="136"/>
        <v>19.944616430393786</v>
      </c>
      <c r="J470" s="2">
        <f t="shared" si="136"/>
        <v>18.709545441775415</v>
      </c>
      <c r="K470" s="2">
        <f t="shared" si="136"/>
        <v>19.172354747931745</v>
      </c>
      <c r="L470" s="2">
        <f t="shared" si="136"/>
        <v>21.37686061453438</v>
      </c>
      <c r="M470" s="2">
        <f t="shared" si="136"/>
        <v>25.254600126471441</v>
      </c>
      <c r="N470" s="2">
        <f t="shared" si="136"/>
        <v>23.589582030950442</v>
      </c>
      <c r="O470" s="44">
        <f t="shared" si="131"/>
        <v>17.538144964211096</v>
      </c>
    </row>
    <row r="471" spans="1:19" x14ac:dyDescent="0.25">
      <c r="A471" s="133"/>
      <c r="B471" s="45" t="s">
        <v>177</v>
      </c>
      <c r="C471" s="46">
        <f t="shared" ref="C471:N471" si="137">ABS((C470-C465)/C465)</f>
        <v>1.0620032094285881</v>
      </c>
      <c r="D471" s="46">
        <f t="shared" si="137"/>
        <v>0.89144139671109324</v>
      </c>
      <c r="E471" s="46">
        <f t="shared" si="137"/>
        <v>1.0201165086824702</v>
      </c>
      <c r="F471" s="46">
        <f t="shared" si="137"/>
        <v>1.0436317737087502</v>
      </c>
      <c r="G471" s="46">
        <f t="shared" si="137"/>
        <v>0.662812746466097</v>
      </c>
      <c r="H471" s="46">
        <f t="shared" si="137"/>
        <v>0.84849870802084382</v>
      </c>
      <c r="I471" s="46">
        <f t="shared" si="137"/>
        <v>1.1578076847769974</v>
      </c>
      <c r="J471" s="46">
        <f t="shared" si="137"/>
        <v>0.80072622153757589</v>
      </c>
      <c r="K471" s="46">
        <f t="shared" si="137"/>
        <v>0.40662910843226296</v>
      </c>
      <c r="L471" s="46">
        <f t="shared" si="137"/>
        <v>0.27852037168267829</v>
      </c>
      <c r="M471" s="46">
        <f t="shared" si="137"/>
        <v>0.57153703338341266</v>
      </c>
      <c r="N471" s="46">
        <f t="shared" si="137"/>
        <v>1.4516298099096283</v>
      </c>
      <c r="O471" s="62">
        <f>AVERAGE(C471:N471)</f>
        <v>0.84961288106169974</v>
      </c>
      <c r="Q471" s="47" t="s">
        <v>183</v>
      </c>
    </row>
    <row r="472" spans="1:19" ht="15.75" thickBot="1" x14ac:dyDescent="0.3">
      <c r="A472" s="133"/>
      <c r="B472" s="45" t="s">
        <v>184</v>
      </c>
      <c r="C472" s="2">
        <f>LN(C$131/C$128)/LN($P$131/$P$128)</f>
        <v>1.1226507090411337</v>
      </c>
      <c r="D472" s="2">
        <f t="shared" ref="D472:N472" si="138">LN(D$131/D$128)/LN($P$131/$P$128)</f>
        <v>1.1080178552217803</v>
      </c>
      <c r="E472" s="2">
        <f t="shared" si="138"/>
        <v>1.1191724743467835</v>
      </c>
      <c r="F472" s="2">
        <f t="shared" si="138"/>
        <v>1.1211339419957538</v>
      </c>
      <c r="G472" s="2">
        <f t="shared" si="138"/>
        <v>1.0861837461795067</v>
      </c>
      <c r="H472" s="2">
        <f t="shared" si="138"/>
        <v>1.1041256395601082</v>
      </c>
      <c r="I472" s="2">
        <f t="shared" si="138"/>
        <v>1.1303476945110209</v>
      </c>
      <c r="J472" s="2">
        <f t="shared" si="138"/>
        <v>1.0996879670645114</v>
      </c>
      <c r="K472" s="2">
        <f t="shared" si="138"/>
        <v>1.0578269807175791</v>
      </c>
      <c r="L472" s="2">
        <f t="shared" si="138"/>
        <v>1.0416427019132122</v>
      </c>
      <c r="M472" s="2">
        <f t="shared" si="138"/>
        <v>1.0766154016498839</v>
      </c>
      <c r="N472" s="2">
        <f t="shared" si="138"/>
        <v>1.1519837975991873</v>
      </c>
      <c r="O472" s="48">
        <f t="shared" si="131"/>
        <v>1.1016157424833717</v>
      </c>
      <c r="Q472" s="49">
        <v>1.1100000000000001</v>
      </c>
    </row>
    <row r="473" spans="1:19" x14ac:dyDescent="0.25">
      <c r="A473" s="133"/>
      <c r="B473" s="45" t="s">
        <v>185</v>
      </c>
      <c r="C473" s="2">
        <f>C$128*($P$131/$P$128)^$O472</f>
        <v>7.7359414874621741</v>
      </c>
      <c r="D473" s="2">
        <f t="shared" ref="D473:N473" si="139">D$128*($P$131/$P$128)^$O472</f>
        <v>5.7948140899279341</v>
      </c>
      <c r="E473" s="2">
        <f t="shared" si="139"/>
        <v>5.4414717673713522</v>
      </c>
      <c r="F473" s="2">
        <f t="shared" si="139"/>
        <v>6.1421420750792963</v>
      </c>
      <c r="G473" s="2">
        <f t="shared" si="139"/>
        <v>8.8064935455910511</v>
      </c>
      <c r="H473" s="2">
        <f t="shared" si="139"/>
        <v>11.326500918377562</v>
      </c>
      <c r="I473" s="2">
        <f t="shared" si="139"/>
        <v>10.950604830551411</v>
      </c>
      <c r="J473" s="2">
        <f t="shared" si="139"/>
        <v>10.272488288113037</v>
      </c>
      <c r="K473" s="2">
        <f t="shared" si="139"/>
        <v>10.526594043483515</v>
      </c>
      <c r="L473" s="2">
        <f t="shared" si="139"/>
        <v>11.736979446283719</v>
      </c>
      <c r="M473" s="2">
        <f t="shared" si="139"/>
        <v>13.866054887731034</v>
      </c>
      <c r="N473" s="2">
        <f t="shared" si="139"/>
        <v>12.951875602137836</v>
      </c>
      <c r="O473" s="44">
        <f t="shared" si="131"/>
        <v>9.6293300818424949</v>
      </c>
    </row>
    <row r="474" spans="1:19" x14ac:dyDescent="0.25">
      <c r="A474" s="133"/>
      <c r="B474" s="45" t="s">
        <v>177</v>
      </c>
      <c r="C474" s="46">
        <f t="shared" ref="C474:N474" si="140">ABS((C473-C465)/C465)</f>
        <v>0.13214422471274315</v>
      </c>
      <c r="D474" s="46">
        <f t="shared" si="140"/>
        <v>3.8497148732604666E-2</v>
      </c>
      <c r="E474" s="46">
        <f t="shared" si="140"/>
        <v>0.10914630398926876</v>
      </c>
      <c r="F474" s="46">
        <f t="shared" si="140"/>
        <v>0.12205737579088347</v>
      </c>
      <c r="G474" s="46">
        <f t="shared" si="140"/>
        <v>8.7031562762694345E-2</v>
      </c>
      <c r="H474" s="46">
        <f t="shared" si="140"/>
        <v>1.4919437130605883E-2</v>
      </c>
      <c r="I474" s="46">
        <f t="shared" si="140"/>
        <v>0.18474573521058213</v>
      </c>
      <c r="J474" s="46">
        <f t="shared" si="140"/>
        <v>1.1310078141189986E-2</v>
      </c>
      <c r="K474" s="46">
        <f t="shared" si="140"/>
        <v>0.22768935851184782</v>
      </c>
      <c r="L474" s="46">
        <f t="shared" si="140"/>
        <v>0.29802754507872486</v>
      </c>
      <c r="M474" s="46">
        <f t="shared" si="140"/>
        <v>0.13714655334592199</v>
      </c>
      <c r="N474" s="46">
        <f t="shared" si="140"/>
        <v>0.34606896717291996</v>
      </c>
      <c r="O474" s="62">
        <f>AVERAGE(C474:N474)</f>
        <v>0.1423986908816656</v>
      </c>
    </row>
    <row r="475" spans="1:19" x14ac:dyDescent="0.25">
      <c r="A475" s="133"/>
      <c r="B475" s="42" t="s">
        <v>186</v>
      </c>
      <c r="C475" s="4">
        <f>C$128*($P$131/$P$128)^$Q472</f>
        <v>7.3625567337515516</v>
      </c>
      <c r="D475" s="4">
        <f t="shared" ref="D475:N475" si="141">D$128*($P$131/$P$128)^$Q472</f>
        <v>5.5151202433194326</v>
      </c>
      <c r="E475" s="4">
        <f t="shared" si="141"/>
        <v>5.1788324236048329</v>
      </c>
      <c r="F475" s="4">
        <f t="shared" si="141"/>
        <v>5.8456840150388905</v>
      </c>
      <c r="G475" s="4">
        <f t="shared" si="141"/>
        <v>8.3814372768868495</v>
      </c>
      <c r="H475" s="4">
        <f t="shared" si="141"/>
        <v>10.779813386851398</v>
      </c>
      <c r="I475" s="4">
        <f t="shared" si="141"/>
        <v>10.422060387155016</v>
      </c>
      <c r="J475" s="4">
        <f t="shared" si="141"/>
        <v>9.7766739757027405</v>
      </c>
      <c r="K475" s="4">
        <f t="shared" si="141"/>
        <v>10.018515003497496</v>
      </c>
      <c r="L475" s="4">
        <f t="shared" si="141"/>
        <v>11.170479662519847</v>
      </c>
      <c r="M475" s="4">
        <f t="shared" si="141"/>
        <v>13.196792652800157</v>
      </c>
      <c r="N475" s="4">
        <f t="shared" si="141"/>
        <v>12.326737357538555</v>
      </c>
      <c r="O475" s="51">
        <f>AVERAGE(C475:N475)</f>
        <v>9.16455859322223</v>
      </c>
    </row>
    <row r="476" spans="1:19" ht="15.75" thickBot="1" x14ac:dyDescent="0.3">
      <c r="A476" s="134"/>
      <c r="B476" s="52" t="s">
        <v>177</v>
      </c>
      <c r="C476" s="53">
        <f t="shared" ref="C476:N476" si="142">ABS((C475-C465)/C465)</f>
        <v>7.7499887860610475E-2</v>
      </c>
      <c r="D476" s="53">
        <f t="shared" si="142"/>
        <v>1.1627196537736102E-2</v>
      </c>
      <c r="E476" s="53">
        <f t="shared" si="142"/>
        <v>5.5611990135514308E-2</v>
      </c>
      <c r="F476" s="53">
        <f t="shared" si="142"/>
        <v>6.7899893138270051E-2</v>
      </c>
      <c r="G476" s="53">
        <f t="shared" si="142"/>
        <v>0.13109711000551019</v>
      </c>
      <c r="H476" s="53">
        <f t="shared" si="142"/>
        <v>3.4066900819767224E-2</v>
      </c>
      <c r="I476" s="53">
        <f t="shared" si="142"/>
        <v>0.12756252160067244</v>
      </c>
      <c r="J476" s="53">
        <f t="shared" si="142"/>
        <v>5.9030416198003852E-2</v>
      </c>
      <c r="K476" s="53">
        <f t="shared" si="142"/>
        <v>0.2649658838226342</v>
      </c>
      <c r="L476" s="53">
        <f t="shared" si="142"/>
        <v>0.3319091110933105</v>
      </c>
      <c r="M476" s="53">
        <f t="shared" si="142"/>
        <v>0.17879323878032624</v>
      </c>
      <c r="N476" s="53">
        <f t="shared" si="142"/>
        <v>0.28109928887326491</v>
      </c>
      <c r="O476" s="63">
        <f>AVERAGE(C476:N476)</f>
        <v>0.13509695323880169</v>
      </c>
    </row>
    <row r="477" spans="1:19" x14ac:dyDescent="0.25">
      <c r="A477"/>
      <c r="B477" s="54"/>
      <c r="C477" s="55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x14ac:dyDescent="0.25">
      <c r="A478"/>
      <c r="B478" s="54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 x14ac:dyDescent="0.25">
      <c r="A479"/>
      <c r="B479" s="54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 x14ac:dyDescent="0.25">
      <c r="A480"/>
      <c r="B480" s="54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 x14ac:dyDescent="0.25">
      <c r="A481"/>
      <c r="B481" s="54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 x14ac:dyDescent="0.25">
      <c r="A482"/>
      <c r="B482" s="54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 x14ac:dyDescent="0.25">
      <c r="A483"/>
      <c r="B483" s="54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 x14ac:dyDescent="0.25">
      <c r="A484"/>
      <c r="B484" s="5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 x14ac:dyDescent="0.25">
      <c r="A485"/>
      <c r="B485" s="54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 x14ac:dyDescent="0.25">
      <c r="A486"/>
      <c r="B486" s="54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 x14ac:dyDescent="0.25">
      <c r="A487"/>
      <c r="B487" s="54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 x14ac:dyDescent="0.25">
      <c r="A488"/>
      <c r="B488" s="54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 x14ac:dyDescent="0.25">
      <c r="A489"/>
      <c r="B489" s="54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 x14ac:dyDescent="0.25">
      <c r="A490"/>
      <c r="B490" s="54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 x14ac:dyDescent="0.25">
      <c r="A491"/>
      <c r="B491" s="54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 x14ac:dyDescent="0.25">
      <c r="A492"/>
      <c r="B492" s="54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 x14ac:dyDescent="0.25">
      <c r="A493"/>
      <c r="B493" s="54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 x14ac:dyDescent="0.25">
      <c r="A494"/>
      <c r="B494" s="5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 x14ac:dyDescent="0.25">
      <c r="A495"/>
      <c r="B495" s="54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</sheetData>
  <mergeCells count="13">
    <mergeCell ref="A399:A410"/>
    <mergeCell ref="A432:A443"/>
    <mergeCell ref="A465:A476"/>
    <mergeCell ref="A234:A245"/>
    <mergeCell ref="A267:A278"/>
    <mergeCell ref="A300:A311"/>
    <mergeCell ref="A333:A344"/>
    <mergeCell ref="A366:A377"/>
    <mergeCell ref="A118:O118"/>
    <mergeCell ref="P118:P119"/>
    <mergeCell ref="A135:A146"/>
    <mergeCell ref="A168:A179"/>
    <mergeCell ref="A201:A212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57"/>
  <sheetViews>
    <sheetView topLeftCell="A56" workbookViewId="0">
      <selection activeCell="C68" sqref="C68"/>
    </sheetView>
  </sheetViews>
  <sheetFormatPr baseColWidth="10" defaultRowHeight="15" x14ac:dyDescent="0.25"/>
  <cols>
    <col min="1" max="1" width="14.42578125" style="3" bestFit="1" customWidth="1"/>
    <col min="2" max="2" width="22.85546875" style="3" bestFit="1" customWidth="1"/>
    <col min="3" max="9" width="12" style="3" bestFit="1" customWidth="1"/>
    <col min="10" max="10" width="11" style="3" bestFit="1" customWidth="1"/>
    <col min="11" max="14" width="12" style="3" bestFit="1" customWidth="1"/>
    <col min="15" max="16384" width="11.425781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290670</v>
      </c>
      <c r="M5" s="3" t="s">
        <v>100</v>
      </c>
      <c r="N5" s="3" t="s">
        <v>101</v>
      </c>
    </row>
    <row r="7" spans="1:14" x14ac:dyDescent="0.25">
      <c r="A7" s="3" t="s">
        <v>28</v>
      </c>
      <c r="B7" s="3">
        <v>1030</v>
      </c>
      <c r="D7" s="3" t="s">
        <v>29</v>
      </c>
      <c r="E7" s="3" t="s">
        <v>30</v>
      </c>
      <c r="F7" s="3" t="s">
        <v>96</v>
      </c>
      <c r="H7" s="3" t="s">
        <v>32</v>
      </c>
      <c r="I7" s="3" t="s">
        <v>102</v>
      </c>
      <c r="J7" s="3" t="s">
        <v>93</v>
      </c>
      <c r="L7" s="3" t="s">
        <v>35</v>
      </c>
      <c r="M7" s="3" t="s">
        <v>36</v>
      </c>
      <c r="N7" s="3" t="s">
        <v>103</v>
      </c>
    </row>
    <row r="8" spans="1:14" x14ac:dyDescent="0.25">
      <c r="A8" s="3" t="s">
        <v>5</v>
      </c>
      <c r="B8" s="3">
        <v>7408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104</v>
      </c>
      <c r="J8" s="3" t="s">
        <v>105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55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50</v>
      </c>
      <c r="H9" s="3" t="s">
        <v>51</v>
      </c>
      <c r="I9" s="3" t="s">
        <v>106</v>
      </c>
      <c r="J9" s="3" t="s">
        <v>107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1967</v>
      </c>
      <c r="B15" s="3">
        <v>24.86</v>
      </c>
      <c r="C15" s="3">
        <v>20.63</v>
      </c>
      <c r="D15" s="3">
        <v>14.02</v>
      </c>
      <c r="E15" s="3">
        <v>14.49</v>
      </c>
      <c r="F15" s="3">
        <v>11.05</v>
      </c>
      <c r="G15" s="3">
        <v>24.1</v>
      </c>
      <c r="H15" s="3">
        <v>22.7</v>
      </c>
      <c r="I15" s="3">
        <v>27.75</v>
      </c>
      <c r="J15" s="3">
        <v>25.1</v>
      </c>
      <c r="K15" s="3">
        <v>19.850000000000001</v>
      </c>
      <c r="L15" s="3">
        <v>27.22</v>
      </c>
      <c r="M15" s="3">
        <v>17.149999999999999</v>
      </c>
      <c r="N15" s="3">
        <v>11.05</v>
      </c>
    </row>
    <row r="16" spans="1:14" x14ac:dyDescent="0.25">
      <c r="A16" s="3">
        <v>1968</v>
      </c>
      <c r="B16" s="3">
        <v>11.7</v>
      </c>
      <c r="C16" s="3">
        <v>9.9</v>
      </c>
      <c r="D16" s="3">
        <v>8.4600000000000009</v>
      </c>
      <c r="E16" s="3">
        <v>7.1849999999999996</v>
      </c>
      <c r="F16" s="3">
        <v>7.1849999999999996</v>
      </c>
      <c r="G16" s="3">
        <v>25.1</v>
      </c>
      <c r="H16" s="3">
        <v>19.399999999999999</v>
      </c>
      <c r="I16" s="3">
        <v>20.3</v>
      </c>
      <c r="J16" s="3">
        <v>19.850000000000001</v>
      </c>
      <c r="K16" s="3">
        <v>24.14</v>
      </c>
      <c r="L16" s="3">
        <v>22.7</v>
      </c>
      <c r="M16" s="3">
        <v>13.75</v>
      </c>
      <c r="N16" s="3">
        <v>7.19</v>
      </c>
    </row>
    <row r="17" spans="1:14" x14ac:dyDescent="0.25">
      <c r="A17" s="3">
        <v>1969</v>
      </c>
      <c r="B17" s="3">
        <v>11.34</v>
      </c>
      <c r="C17" s="3">
        <v>8.82</v>
      </c>
      <c r="D17" s="3">
        <v>7.7949999999999999</v>
      </c>
      <c r="E17" s="3">
        <v>7.1849999999999996</v>
      </c>
      <c r="F17" s="3">
        <v>12.93</v>
      </c>
      <c r="G17" s="3">
        <v>18.55</v>
      </c>
      <c r="H17" s="3">
        <v>12.93</v>
      </c>
      <c r="I17" s="3">
        <v>13.34</v>
      </c>
      <c r="J17" s="3">
        <v>20.05</v>
      </c>
      <c r="K17" s="3">
        <v>21.74</v>
      </c>
      <c r="L17" s="3">
        <v>19.61</v>
      </c>
      <c r="M17" s="3">
        <v>20.86</v>
      </c>
      <c r="N17" s="3">
        <v>7.19</v>
      </c>
    </row>
    <row r="18" spans="1:14" x14ac:dyDescent="0.25">
      <c r="A18" s="3">
        <v>1970</v>
      </c>
      <c r="B18" s="3">
        <v>20.05</v>
      </c>
      <c r="C18" s="3">
        <v>14.95</v>
      </c>
      <c r="D18" s="3">
        <v>12.45</v>
      </c>
      <c r="E18" s="3">
        <v>11.81</v>
      </c>
      <c r="F18" s="3">
        <v>12.93</v>
      </c>
      <c r="G18" s="3">
        <v>16.809999999999999</v>
      </c>
      <c r="H18" s="3">
        <v>14.95</v>
      </c>
      <c r="I18" s="3">
        <v>22.36</v>
      </c>
      <c r="J18" s="3">
        <v>35.26</v>
      </c>
      <c r="K18" s="3">
        <v>26.5</v>
      </c>
      <c r="L18" s="3">
        <v>38.9</v>
      </c>
      <c r="M18" s="3">
        <v>27</v>
      </c>
      <c r="N18" s="3">
        <v>11.81</v>
      </c>
    </row>
    <row r="19" spans="1:14" x14ac:dyDescent="0.25">
      <c r="A19" s="3">
        <v>1971</v>
      </c>
      <c r="B19" s="3">
        <v>18.68</v>
      </c>
      <c r="C19" s="3">
        <v>16.61</v>
      </c>
      <c r="D19" s="3">
        <v>16.22</v>
      </c>
      <c r="E19" s="3">
        <v>21.68</v>
      </c>
      <c r="F19" s="3">
        <v>26</v>
      </c>
      <c r="G19" s="3">
        <v>17.84</v>
      </c>
      <c r="H19" s="3">
        <v>16.22</v>
      </c>
      <c r="I19" s="3">
        <v>18.68</v>
      </c>
      <c r="J19" s="3">
        <v>19.940000000000001</v>
      </c>
      <c r="K19" s="3">
        <v>30</v>
      </c>
      <c r="L19" s="3">
        <v>26.5</v>
      </c>
      <c r="M19" s="3">
        <v>23.6</v>
      </c>
      <c r="N19" s="3">
        <v>16.22</v>
      </c>
    </row>
    <row r="20" spans="1:14" x14ac:dyDescent="0.25">
      <c r="A20" s="3">
        <v>1972</v>
      </c>
      <c r="B20" s="3">
        <v>12.7</v>
      </c>
      <c r="C20" s="3">
        <v>10.4</v>
      </c>
      <c r="D20" s="3">
        <v>9.5</v>
      </c>
      <c r="E20" s="3">
        <v>9.8000000000000007</v>
      </c>
      <c r="F20" s="3">
        <v>25.4</v>
      </c>
      <c r="G20" s="3">
        <v>19</v>
      </c>
      <c r="H20" s="3">
        <v>15.3</v>
      </c>
      <c r="I20" s="3">
        <v>17.3</v>
      </c>
      <c r="J20" s="3">
        <v>22.3</v>
      </c>
      <c r="K20" s="3">
        <v>21.1</v>
      </c>
      <c r="L20" s="3">
        <v>17.2</v>
      </c>
      <c r="M20" s="3">
        <v>14.5</v>
      </c>
      <c r="N20" s="3">
        <v>9.5</v>
      </c>
    </row>
    <row r="21" spans="1:14" x14ac:dyDescent="0.25">
      <c r="A21" s="3">
        <v>1973</v>
      </c>
      <c r="B21" s="3">
        <v>9.56</v>
      </c>
      <c r="C21" s="3">
        <v>7.48</v>
      </c>
      <c r="D21" s="3">
        <v>6.77</v>
      </c>
      <c r="E21" s="3">
        <v>6.31</v>
      </c>
      <c r="F21" s="3">
        <v>8.9</v>
      </c>
      <c r="G21" s="3">
        <v>10.4</v>
      </c>
      <c r="H21" s="3">
        <v>12.3</v>
      </c>
      <c r="I21" s="3">
        <v>13</v>
      </c>
      <c r="J21" s="3">
        <v>17.100000000000001</v>
      </c>
      <c r="K21" s="3">
        <v>21</v>
      </c>
      <c r="L21" s="3">
        <v>23.7</v>
      </c>
      <c r="M21" s="3">
        <v>13.5</v>
      </c>
      <c r="N21" s="3">
        <v>6.31</v>
      </c>
    </row>
    <row r="22" spans="1:14" x14ac:dyDescent="0.25">
      <c r="A22" s="3">
        <v>1974</v>
      </c>
      <c r="B22" s="3">
        <v>12.6</v>
      </c>
      <c r="C22" s="3">
        <v>9.84</v>
      </c>
      <c r="D22" s="3">
        <v>9.06</v>
      </c>
      <c r="E22" s="3">
        <v>11.2</v>
      </c>
      <c r="F22" s="3">
        <v>22.9</v>
      </c>
      <c r="G22" s="3">
        <v>16.3</v>
      </c>
      <c r="H22" s="3">
        <v>14.7</v>
      </c>
      <c r="I22" s="3">
        <v>16.399999999999999</v>
      </c>
      <c r="J22" s="3">
        <v>25.9</v>
      </c>
      <c r="K22" s="3">
        <v>26.5</v>
      </c>
      <c r="L22" s="3">
        <v>27.6</v>
      </c>
      <c r="M22" s="3">
        <v>14.5</v>
      </c>
      <c r="N22" s="3">
        <v>9.06</v>
      </c>
    </row>
    <row r="23" spans="1:14" x14ac:dyDescent="0.25">
      <c r="A23" s="3">
        <v>1975</v>
      </c>
      <c r="B23" s="3">
        <v>10.9</v>
      </c>
      <c r="C23" s="3">
        <v>9.19</v>
      </c>
      <c r="D23" s="3">
        <v>8.7899999999999991</v>
      </c>
      <c r="E23" s="3">
        <v>8.02</v>
      </c>
      <c r="F23" s="3">
        <v>15.3</v>
      </c>
      <c r="G23" s="3">
        <v>17.100000000000001</v>
      </c>
      <c r="H23" s="3">
        <v>15.2</v>
      </c>
      <c r="I23" s="3">
        <v>15.8</v>
      </c>
      <c r="J23" s="3">
        <v>20.100000000000001</v>
      </c>
      <c r="K23" s="3">
        <v>28.8</v>
      </c>
      <c r="L23" s="3">
        <v>41.6</v>
      </c>
      <c r="M23" s="3">
        <v>21.8</v>
      </c>
      <c r="N23" s="3">
        <v>8.02</v>
      </c>
    </row>
    <row r="24" spans="1:14" x14ac:dyDescent="0.25">
      <c r="A24" s="3">
        <v>1976</v>
      </c>
      <c r="B24" s="3">
        <v>19.510000000000002</v>
      </c>
      <c r="C24" s="3">
        <v>15.18</v>
      </c>
      <c r="D24" s="3">
        <v>15.18</v>
      </c>
      <c r="E24" s="3">
        <v>13.9</v>
      </c>
      <c r="F24" s="3">
        <v>21.59</v>
      </c>
      <c r="G24" s="3">
        <v>23.36</v>
      </c>
      <c r="H24" s="3">
        <v>15.98</v>
      </c>
      <c r="I24" s="3">
        <v>14.06</v>
      </c>
      <c r="J24" s="3">
        <v>15.34</v>
      </c>
      <c r="K24" s="3">
        <v>19.03</v>
      </c>
      <c r="L24" s="3">
        <v>16.3</v>
      </c>
      <c r="M24" s="3">
        <v>13.73</v>
      </c>
      <c r="N24" s="3">
        <v>13.73</v>
      </c>
    </row>
    <row r="25" spans="1:14" x14ac:dyDescent="0.25">
      <c r="A25" s="3">
        <v>1977</v>
      </c>
      <c r="B25" s="3">
        <v>9.8000000000000007</v>
      </c>
      <c r="C25" s="3">
        <v>8.7200000000000006</v>
      </c>
      <c r="D25" s="3">
        <v>8.24</v>
      </c>
      <c r="E25" s="3">
        <v>8.7200000000000006</v>
      </c>
      <c r="F25" s="3">
        <v>11.2</v>
      </c>
      <c r="G25" s="3">
        <v>15.01</v>
      </c>
      <c r="H25" s="3">
        <v>10.83</v>
      </c>
      <c r="I25" s="3">
        <v>11.55</v>
      </c>
      <c r="J25" s="3">
        <v>12.57</v>
      </c>
      <c r="K25" s="3">
        <v>19.059999999999999</v>
      </c>
      <c r="L25" s="3">
        <v>21.56</v>
      </c>
      <c r="M25" s="3">
        <v>15.82</v>
      </c>
      <c r="N25" s="3">
        <v>8.24</v>
      </c>
    </row>
    <row r="26" spans="1:14" x14ac:dyDescent="0.25">
      <c r="A26" s="3">
        <v>1978</v>
      </c>
      <c r="B26" s="3">
        <v>8.32</v>
      </c>
      <c r="C26" s="3">
        <v>7.6</v>
      </c>
      <c r="D26" s="3">
        <v>7.2</v>
      </c>
      <c r="E26" s="3">
        <v>9.6999999999999993</v>
      </c>
      <c r="F26" s="3">
        <v>13.86</v>
      </c>
      <c r="G26" s="3">
        <v>14.77</v>
      </c>
      <c r="H26" s="3">
        <v>12.91</v>
      </c>
      <c r="I26" s="3">
        <v>13.78</v>
      </c>
      <c r="J26" s="3">
        <v>15.03</v>
      </c>
      <c r="K26" s="3">
        <v>17.010000000000002</v>
      </c>
      <c r="L26" s="3">
        <v>13.6</v>
      </c>
      <c r="M26" s="3">
        <v>11.4</v>
      </c>
      <c r="N26" s="3">
        <v>7.2</v>
      </c>
    </row>
    <row r="27" spans="1:14" x14ac:dyDescent="0.25">
      <c r="A27" s="3">
        <v>1979</v>
      </c>
      <c r="B27" s="3">
        <v>9.64</v>
      </c>
      <c r="C27" s="3">
        <v>8.4</v>
      </c>
      <c r="D27" s="3">
        <v>7.76</v>
      </c>
      <c r="E27" s="3">
        <v>8.67</v>
      </c>
      <c r="F27" s="3">
        <v>16.66</v>
      </c>
      <c r="G27" s="3">
        <v>14.91</v>
      </c>
      <c r="H27" s="3">
        <v>13.05</v>
      </c>
      <c r="I27" s="3">
        <v>12.94</v>
      </c>
      <c r="J27" s="3">
        <v>20.27</v>
      </c>
      <c r="K27" s="3">
        <v>20.12</v>
      </c>
      <c r="L27" s="3">
        <v>31.35</v>
      </c>
      <c r="M27" s="3">
        <v>19.350000000000001</v>
      </c>
      <c r="N27" s="3">
        <v>7.76</v>
      </c>
    </row>
    <row r="28" spans="1:14" x14ac:dyDescent="0.25">
      <c r="A28" s="3">
        <v>1980</v>
      </c>
      <c r="B28" s="3">
        <v>13.72</v>
      </c>
      <c r="C28" s="3">
        <v>10.96</v>
      </c>
      <c r="D28" s="3">
        <v>8.9600000000000009</v>
      </c>
      <c r="E28" s="3">
        <v>8.8800000000000008</v>
      </c>
      <c r="F28" s="3">
        <v>13.76</v>
      </c>
      <c r="G28" s="3">
        <v>13.18</v>
      </c>
      <c r="H28" s="3">
        <v>11.84</v>
      </c>
      <c r="I28" s="3">
        <v>17.309999999999999</v>
      </c>
      <c r="J28" s="3">
        <v>16.489999999999998</v>
      </c>
      <c r="K28" s="3">
        <v>17.899999999999999</v>
      </c>
      <c r="L28" s="3">
        <v>16.41</v>
      </c>
      <c r="M28" s="3">
        <v>15.71</v>
      </c>
      <c r="N28" s="3">
        <v>8.8800000000000008</v>
      </c>
    </row>
    <row r="29" spans="1:14" x14ac:dyDescent="0.25">
      <c r="A29" s="3">
        <v>1981</v>
      </c>
      <c r="B29" s="3">
        <v>13.16</v>
      </c>
      <c r="C29" s="3">
        <v>11.84</v>
      </c>
      <c r="D29" s="3">
        <v>12.5</v>
      </c>
      <c r="E29" s="3">
        <v>12.13</v>
      </c>
      <c r="F29" s="3">
        <v>32.79</v>
      </c>
      <c r="G29" s="3">
        <v>29.98</v>
      </c>
      <c r="H29" s="3">
        <v>24.09</v>
      </c>
      <c r="I29" s="3">
        <v>24.24</v>
      </c>
      <c r="J29" s="3">
        <v>27.1</v>
      </c>
      <c r="K29" s="3">
        <v>23.98</v>
      </c>
      <c r="L29" s="3">
        <v>32.1</v>
      </c>
      <c r="M29" s="3">
        <v>21.79</v>
      </c>
      <c r="N29" s="3">
        <v>11.84</v>
      </c>
    </row>
    <row r="30" spans="1:14" x14ac:dyDescent="0.25">
      <c r="A30" s="3">
        <v>1982</v>
      </c>
      <c r="B30" s="3">
        <v>12.95</v>
      </c>
      <c r="C30" s="3">
        <v>13</v>
      </c>
      <c r="D30" s="3">
        <v>11</v>
      </c>
      <c r="E30" s="3">
        <v>11.56</v>
      </c>
      <c r="F30" s="3">
        <v>22.23</v>
      </c>
      <c r="G30" s="3">
        <v>20.47</v>
      </c>
      <c r="H30" s="3">
        <v>18.05</v>
      </c>
      <c r="I30" s="3">
        <v>15.76</v>
      </c>
      <c r="J30" s="3">
        <v>18.34</v>
      </c>
      <c r="K30" s="3">
        <v>23.85</v>
      </c>
      <c r="L30" s="3">
        <v>19.98</v>
      </c>
      <c r="M30" s="3">
        <v>9.5</v>
      </c>
      <c r="N30" s="3">
        <v>9.5</v>
      </c>
    </row>
    <row r="31" spans="1:14" x14ac:dyDescent="0.25">
      <c r="A31" s="3">
        <v>1983</v>
      </c>
      <c r="B31" s="3">
        <v>9.5</v>
      </c>
      <c r="C31" s="3">
        <v>9.6</v>
      </c>
      <c r="D31" s="3">
        <v>9.1</v>
      </c>
      <c r="E31" s="3">
        <v>9.4</v>
      </c>
      <c r="F31" s="3">
        <v>15</v>
      </c>
      <c r="G31" s="3">
        <v>15.6</v>
      </c>
      <c r="H31" s="3">
        <v>14.6</v>
      </c>
      <c r="I31" s="3">
        <v>16.399999999999999</v>
      </c>
      <c r="J31" s="3">
        <v>17.600000000000001</v>
      </c>
      <c r="K31" s="3">
        <v>18.7</v>
      </c>
      <c r="L31" s="3">
        <v>17.600000000000001</v>
      </c>
      <c r="M31" s="3">
        <v>15.5</v>
      </c>
      <c r="N31" s="3">
        <v>9.1</v>
      </c>
    </row>
    <row r="32" spans="1:14" x14ac:dyDescent="0.25">
      <c r="A32" s="3">
        <v>1984</v>
      </c>
      <c r="B32" s="3">
        <v>12.4</v>
      </c>
      <c r="C32" s="3">
        <v>12.3</v>
      </c>
      <c r="D32" s="3">
        <v>11.8</v>
      </c>
      <c r="E32" s="3">
        <v>9.6</v>
      </c>
      <c r="F32" s="3">
        <v>12.1</v>
      </c>
      <c r="G32" s="3">
        <v>13.9</v>
      </c>
      <c r="H32" s="3">
        <v>12.9</v>
      </c>
      <c r="I32" s="3">
        <v>14.8</v>
      </c>
      <c r="J32" s="3">
        <v>21.4</v>
      </c>
      <c r="K32" s="3">
        <v>24.5</v>
      </c>
      <c r="L32" s="3">
        <v>24.1</v>
      </c>
      <c r="M32" s="3">
        <v>12.96</v>
      </c>
      <c r="N32" s="3">
        <v>9.6</v>
      </c>
    </row>
    <row r="33" spans="1:14" x14ac:dyDescent="0.25">
      <c r="A33" s="3">
        <v>1985</v>
      </c>
      <c r="B33" s="3">
        <v>10.8</v>
      </c>
      <c r="C33" s="3">
        <v>8.9</v>
      </c>
      <c r="D33" s="3">
        <v>8.1999999999999993</v>
      </c>
      <c r="E33" s="3">
        <v>9.1999999999999993</v>
      </c>
      <c r="F33" s="3">
        <v>8.8000000000000007</v>
      </c>
      <c r="G33" s="3">
        <v>10.7</v>
      </c>
      <c r="H33" s="3">
        <v>8.8000000000000007</v>
      </c>
      <c r="I33" s="3">
        <v>11.4</v>
      </c>
      <c r="J33" s="3">
        <v>18.100000000000001</v>
      </c>
      <c r="K33" s="3">
        <v>23.6</v>
      </c>
      <c r="L33" s="3">
        <v>26.8</v>
      </c>
      <c r="M33" s="3">
        <v>16.5</v>
      </c>
      <c r="N33" s="3">
        <v>8.1999999999999993</v>
      </c>
    </row>
    <row r="34" spans="1:14" x14ac:dyDescent="0.25">
      <c r="A34" s="3">
        <v>1986</v>
      </c>
      <c r="B34" s="3">
        <v>12.06</v>
      </c>
      <c r="C34" s="3">
        <v>10.32</v>
      </c>
      <c r="D34" s="3">
        <v>8.34</v>
      </c>
      <c r="E34" s="3">
        <v>20.95</v>
      </c>
      <c r="F34" s="3">
        <v>18.25</v>
      </c>
      <c r="G34" s="3">
        <v>25.92</v>
      </c>
      <c r="H34" s="3">
        <v>16.54</v>
      </c>
      <c r="I34" s="3">
        <v>15.98</v>
      </c>
      <c r="J34" s="3">
        <v>26.66</v>
      </c>
      <c r="K34" s="3">
        <v>28.48</v>
      </c>
      <c r="L34" s="3">
        <v>24.81</v>
      </c>
      <c r="M34" s="3">
        <v>14.64</v>
      </c>
      <c r="N34" s="3">
        <v>8.34</v>
      </c>
    </row>
    <row r="35" spans="1:14" x14ac:dyDescent="0.25">
      <c r="A35" s="3">
        <v>1987</v>
      </c>
      <c r="B35" s="3">
        <v>10.18</v>
      </c>
      <c r="C35" s="3">
        <v>8.43</v>
      </c>
      <c r="D35" s="3">
        <v>6.65</v>
      </c>
      <c r="E35" s="3">
        <v>9.94</v>
      </c>
      <c r="F35" s="3">
        <v>21.46</v>
      </c>
      <c r="G35" s="3">
        <v>29.27</v>
      </c>
      <c r="H35" s="3">
        <v>21.84</v>
      </c>
      <c r="I35" s="3">
        <v>16.100000000000001</v>
      </c>
      <c r="J35" s="3">
        <v>18.399999999999999</v>
      </c>
      <c r="K35" s="3">
        <v>45.3</v>
      </c>
      <c r="L35" s="3">
        <v>26.9</v>
      </c>
      <c r="M35" s="3">
        <v>21.41</v>
      </c>
      <c r="N35" s="3">
        <v>6.65</v>
      </c>
    </row>
    <row r="36" spans="1:14" x14ac:dyDescent="0.25">
      <c r="A36" s="3">
        <v>1988</v>
      </c>
      <c r="B36" s="3">
        <v>13.8</v>
      </c>
      <c r="C36" s="3">
        <v>11</v>
      </c>
      <c r="D36" s="3">
        <v>11.3</v>
      </c>
      <c r="E36" s="3">
        <v>12.7</v>
      </c>
      <c r="F36" s="3">
        <v>19.8</v>
      </c>
      <c r="G36" s="3">
        <v>18.399999999999999</v>
      </c>
      <c r="H36" s="3">
        <v>18.399999999999999</v>
      </c>
      <c r="I36" s="3">
        <v>18.5</v>
      </c>
      <c r="J36" s="3">
        <v>33.6</v>
      </c>
      <c r="K36" s="3">
        <v>40.5</v>
      </c>
      <c r="L36" s="3">
        <v>44.6</v>
      </c>
      <c r="M36" s="3">
        <v>29.3</v>
      </c>
      <c r="N36" s="3">
        <v>11</v>
      </c>
    </row>
    <row r="37" spans="1:14" x14ac:dyDescent="0.25">
      <c r="A37" s="3">
        <v>1989</v>
      </c>
      <c r="B37" s="3">
        <v>18.02</v>
      </c>
      <c r="C37" s="3">
        <v>12.55</v>
      </c>
      <c r="D37" s="3">
        <v>11.77</v>
      </c>
      <c r="E37" s="3">
        <v>11.34</v>
      </c>
      <c r="F37" s="3">
        <v>13.32</v>
      </c>
      <c r="G37" s="3">
        <v>24.39</v>
      </c>
      <c r="H37" s="3">
        <v>21.2</v>
      </c>
      <c r="I37" s="3">
        <v>22.07</v>
      </c>
      <c r="J37" s="3">
        <v>20.36</v>
      </c>
      <c r="K37" s="3">
        <v>24.39</v>
      </c>
      <c r="L37" s="3">
        <v>28.95</v>
      </c>
      <c r="M37" s="3">
        <v>19.71</v>
      </c>
      <c r="N37" s="3">
        <v>11.34</v>
      </c>
    </row>
    <row r="38" spans="1:14" x14ac:dyDescent="0.25">
      <c r="A38" s="3">
        <v>1990</v>
      </c>
      <c r="B38" s="3">
        <v>11.8</v>
      </c>
      <c r="C38" s="3">
        <v>9.5</v>
      </c>
      <c r="D38" s="3">
        <v>9.4</v>
      </c>
      <c r="E38" s="3">
        <v>10.6</v>
      </c>
      <c r="F38" s="3">
        <v>20.7</v>
      </c>
      <c r="G38" s="3">
        <v>22.3</v>
      </c>
      <c r="H38" s="3">
        <v>19.7</v>
      </c>
      <c r="I38" s="3">
        <v>19.399999999999999</v>
      </c>
      <c r="J38" s="3">
        <v>18.899999999999999</v>
      </c>
      <c r="K38" s="3">
        <v>22.8</v>
      </c>
      <c r="L38" s="3">
        <v>22</v>
      </c>
      <c r="M38" s="3">
        <v>22.5</v>
      </c>
      <c r="N38" s="3">
        <v>9.4</v>
      </c>
    </row>
    <row r="39" spans="1:14" x14ac:dyDescent="0.25">
      <c r="A39" s="3">
        <v>1991</v>
      </c>
      <c r="B39" s="3">
        <v>16.2</v>
      </c>
      <c r="C39" s="3">
        <v>13.95</v>
      </c>
      <c r="D39" s="3">
        <v>11.26</v>
      </c>
      <c r="E39" s="3">
        <v>11.52</v>
      </c>
      <c r="F39" s="3">
        <v>21.85</v>
      </c>
      <c r="G39" s="3">
        <v>17.07</v>
      </c>
      <c r="H39" s="3">
        <v>13.34</v>
      </c>
      <c r="I39" s="3">
        <v>12.95</v>
      </c>
      <c r="J39" s="3">
        <v>18.350000000000001</v>
      </c>
      <c r="K39" s="3">
        <v>25</v>
      </c>
      <c r="L39" s="3">
        <v>27.45</v>
      </c>
      <c r="M39" s="3">
        <v>16.899999999999999</v>
      </c>
      <c r="N39" s="3">
        <v>11.26</v>
      </c>
    </row>
    <row r="40" spans="1:14" x14ac:dyDescent="0.25">
      <c r="A40" s="3">
        <v>1992</v>
      </c>
      <c r="B40" s="3">
        <v>10.8</v>
      </c>
      <c r="C40" s="3">
        <v>8.6999999999999993</v>
      </c>
      <c r="D40" s="3">
        <v>7.1</v>
      </c>
      <c r="E40" s="3">
        <v>7.9</v>
      </c>
      <c r="F40" s="3">
        <v>12.7</v>
      </c>
      <c r="G40" s="3">
        <v>15.9</v>
      </c>
      <c r="H40" s="3">
        <v>15.1</v>
      </c>
      <c r="I40" s="3">
        <v>14.8</v>
      </c>
      <c r="J40" s="3">
        <v>17.899999999999999</v>
      </c>
      <c r="K40" s="3">
        <v>20.7</v>
      </c>
      <c r="L40" s="3">
        <v>18.5</v>
      </c>
      <c r="M40" s="3">
        <v>16.600000000000001</v>
      </c>
      <c r="N40" s="3">
        <v>7.1</v>
      </c>
    </row>
    <row r="41" spans="1:14" x14ac:dyDescent="0.25">
      <c r="A41" s="3">
        <v>1993</v>
      </c>
      <c r="B41" s="3">
        <v>13.4</v>
      </c>
      <c r="C41" s="3">
        <v>10.92</v>
      </c>
      <c r="D41" s="3">
        <v>9.23</v>
      </c>
      <c r="E41" s="3">
        <v>11.87</v>
      </c>
      <c r="F41" s="3">
        <v>35.659999999999997</v>
      </c>
      <c r="G41" s="3">
        <v>17.670000000000002</v>
      </c>
      <c r="H41" s="3">
        <v>14.41</v>
      </c>
      <c r="I41" s="3">
        <v>16.29</v>
      </c>
      <c r="J41" s="3">
        <v>18.420000000000002</v>
      </c>
      <c r="K41" s="3">
        <v>16.8</v>
      </c>
      <c r="L41" s="3">
        <v>14.68</v>
      </c>
      <c r="M41" s="3">
        <v>13.06</v>
      </c>
      <c r="N41" s="3">
        <v>9.23</v>
      </c>
    </row>
    <row r="42" spans="1:14" x14ac:dyDescent="0.25">
      <c r="A42" s="3">
        <v>1995</v>
      </c>
      <c r="B42" s="3">
        <v>14.1</v>
      </c>
      <c r="C42" s="3">
        <v>11.6</v>
      </c>
      <c r="D42" s="3">
        <v>10.7</v>
      </c>
      <c r="E42" s="3">
        <v>10.199999999999999</v>
      </c>
      <c r="F42" s="3">
        <v>12</v>
      </c>
      <c r="G42" s="3">
        <v>19.399999999999999</v>
      </c>
      <c r="H42" s="3">
        <v>17.600000000000001</v>
      </c>
      <c r="I42" s="3">
        <v>29</v>
      </c>
      <c r="J42" s="3">
        <v>28.5</v>
      </c>
      <c r="K42" s="3">
        <v>34.799999999999997</v>
      </c>
      <c r="L42" s="3">
        <v>25.1</v>
      </c>
      <c r="M42" s="3">
        <v>18.3</v>
      </c>
      <c r="N42" s="3">
        <v>10.199999999999999</v>
      </c>
    </row>
    <row r="43" spans="1:14" x14ac:dyDescent="0.25">
      <c r="A43" s="3">
        <v>1996</v>
      </c>
      <c r="B43" s="3">
        <v>13.9</v>
      </c>
      <c r="C43" s="3">
        <v>13.6</v>
      </c>
      <c r="D43" s="3">
        <v>14.5</v>
      </c>
      <c r="E43" s="3">
        <v>14.7</v>
      </c>
      <c r="F43" s="3">
        <v>30.5</v>
      </c>
      <c r="G43" s="3">
        <v>25.3</v>
      </c>
      <c r="H43" s="3">
        <v>25.8</v>
      </c>
      <c r="I43" s="3">
        <v>22.7</v>
      </c>
      <c r="J43" s="3">
        <v>23.4</v>
      </c>
      <c r="K43" s="3">
        <v>29.1</v>
      </c>
      <c r="L43" s="3">
        <v>31.5</v>
      </c>
      <c r="M43" s="3">
        <v>25.8</v>
      </c>
      <c r="N43" s="3">
        <v>13.6</v>
      </c>
    </row>
    <row r="44" spans="1:14" x14ac:dyDescent="0.25">
      <c r="A44" s="3">
        <v>1997</v>
      </c>
      <c r="B44" s="3">
        <v>11.35</v>
      </c>
      <c r="C44" s="3">
        <v>9.64</v>
      </c>
      <c r="D44" s="3">
        <v>11.35</v>
      </c>
      <c r="E44" s="3">
        <v>10.199999999999999</v>
      </c>
      <c r="F44" s="3">
        <v>16.39</v>
      </c>
      <c r="G44" s="3">
        <v>16.690000000000001</v>
      </c>
      <c r="H44" s="3">
        <v>11.95</v>
      </c>
      <c r="I44" s="3">
        <v>11.96</v>
      </c>
      <c r="J44" s="3">
        <v>13</v>
      </c>
      <c r="K44" s="3">
        <v>14.98</v>
      </c>
      <c r="L44" s="3">
        <v>15.06</v>
      </c>
      <c r="M44" s="3">
        <v>10.62</v>
      </c>
      <c r="N44" s="3">
        <v>9.64</v>
      </c>
    </row>
    <row r="45" spans="1:14" x14ac:dyDescent="0.25">
      <c r="A45" s="3">
        <v>1998</v>
      </c>
      <c r="B45" s="3">
        <v>8.3800000000000008</v>
      </c>
      <c r="C45" s="3">
        <v>6.98</v>
      </c>
      <c r="D45" s="3">
        <v>3.8650000000000002</v>
      </c>
      <c r="E45" s="3">
        <v>6.5</v>
      </c>
      <c r="F45" s="3">
        <v>9.85</v>
      </c>
      <c r="G45" s="3">
        <v>11.65</v>
      </c>
      <c r="H45" s="3">
        <v>11.5</v>
      </c>
      <c r="I45" s="3">
        <v>11.5</v>
      </c>
      <c r="J45" s="3">
        <v>20.350000000000001</v>
      </c>
      <c r="K45" s="3">
        <v>29.26</v>
      </c>
      <c r="L45" s="3">
        <v>30.49</v>
      </c>
      <c r="M45" s="3">
        <v>25.08</v>
      </c>
      <c r="N45" s="3">
        <v>3.87</v>
      </c>
    </row>
    <row r="46" spans="1:14" x14ac:dyDescent="0.25">
      <c r="A46" s="3">
        <v>1999</v>
      </c>
      <c r="B46" s="3">
        <v>18.489999999999998</v>
      </c>
      <c r="C46" s="3">
        <v>20.6</v>
      </c>
      <c r="D46" s="3">
        <v>24.77</v>
      </c>
      <c r="E46" s="3">
        <v>27.21</v>
      </c>
      <c r="F46" s="3">
        <v>23.76</v>
      </c>
      <c r="G46" s="3">
        <v>23.76</v>
      </c>
      <c r="H46" s="3">
        <v>28.82</v>
      </c>
      <c r="I46" s="3">
        <v>22.52</v>
      </c>
      <c r="J46" s="3">
        <v>43.09</v>
      </c>
      <c r="K46" s="3" t="s">
        <v>55</v>
      </c>
      <c r="L46" s="3" t="s">
        <v>55</v>
      </c>
      <c r="M46" s="3" t="s">
        <v>55</v>
      </c>
      <c r="N46" s="3">
        <v>18.489999999999998</v>
      </c>
    </row>
    <row r="47" spans="1:14" x14ac:dyDescent="0.25">
      <c r="A47" s="3">
        <v>2000</v>
      </c>
      <c r="B47" s="3" t="s">
        <v>55</v>
      </c>
      <c r="C47" s="3" t="s">
        <v>55</v>
      </c>
      <c r="D47" s="3" t="s">
        <v>55</v>
      </c>
      <c r="E47" s="3" t="s">
        <v>55</v>
      </c>
      <c r="F47" s="3" t="s">
        <v>55</v>
      </c>
      <c r="G47" s="3">
        <v>9.2200000000000006</v>
      </c>
      <c r="H47" s="3">
        <v>7.78</v>
      </c>
      <c r="I47" s="3">
        <v>9.5</v>
      </c>
      <c r="J47" s="3">
        <v>11.8</v>
      </c>
      <c r="K47" s="3">
        <v>15.91</v>
      </c>
      <c r="L47" s="3">
        <v>10.34</v>
      </c>
      <c r="M47" s="3">
        <v>7.06</v>
      </c>
      <c r="N47" s="3">
        <v>7.06</v>
      </c>
    </row>
    <row r="48" spans="1:14" x14ac:dyDescent="0.25">
      <c r="A48" s="3">
        <v>2001</v>
      </c>
      <c r="B48" s="3">
        <v>5.15</v>
      </c>
      <c r="C48" s="3">
        <v>3.05</v>
      </c>
      <c r="D48" s="3">
        <v>2.2250000000000001</v>
      </c>
      <c r="E48" s="3">
        <v>2.0249999999999999</v>
      </c>
      <c r="F48" s="3">
        <v>9.64</v>
      </c>
      <c r="G48" s="3">
        <v>7.06</v>
      </c>
      <c r="H48" s="3">
        <v>6.58</v>
      </c>
      <c r="I48" s="3">
        <v>6.9</v>
      </c>
      <c r="J48" s="3">
        <v>8.8000000000000007</v>
      </c>
      <c r="K48" s="3">
        <v>7.38</v>
      </c>
      <c r="L48" s="3">
        <v>33.92</v>
      </c>
      <c r="M48" s="3">
        <v>6.51</v>
      </c>
      <c r="N48" s="3">
        <v>2.0299999999999998</v>
      </c>
    </row>
    <row r="49" spans="1:14" x14ac:dyDescent="0.25">
      <c r="A49" s="3">
        <v>2002</v>
      </c>
      <c r="B49" s="3">
        <v>6.58</v>
      </c>
      <c r="C49" s="3">
        <v>5.6749999999999998</v>
      </c>
      <c r="D49" s="3">
        <v>4.625</v>
      </c>
      <c r="E49" s="3">
        <v>6.2750000000000004</v>
      </c>
      <c r="F49" s="3">
        <v>10.06</v>
      </c>
      <c r="G49" s="3">
        <v>6.58</v>
      </c>
      <c r="H49" s="3">
        <v>4.25</v>
      </c>
      <c r="I49" s="3">
        <v>4.3250000000000002</v>
      </c>
      <c r="J49" s="3">
        <v>6.585</v>
      </c>
      <c r="K49" s="3">
        <v>10.199999999999999</v>
      </c>
      <c r="L49" s="3">
        <v>9.36</v>
      </c>
      <c r="M49" s="3">
        <v>3.5</v>
      </c>
      <c r="N49" s="3">
        <v>3.5</v>
      </c>
    </row>
    <row r="50" spans="1:14" x14ac:dyDescent="0.25">
      <c r="A50" s="3">
        <v>2003</v>
      </c>
      <c r="B50" s="3">
        <v>2.6749999999999998</v>
      </c>
      <c r="C50" s="3" t="s">
        <v>55</v>
      </c>
      <c r="D50" s="3" t="s">
        <v>55</v>
      </c>
      <c r="E50" s="3" t="s">
        <v>55</v>
      </c>
      <c r="F50" s="3" t="s">
        <v>55</v>
      </c>
      <c r="G50" s="3" t="s">
        <v>55</v>
      </c>
      <c r="H50" s="3" t="s">
        <v>55</v>
      </c>
      <c r="I50" s="3" t="s">
        <v>55</v>
      </c>
      <c r="J50" s="3" t="s">
        <v>55</v>
      </c>
      <c r="K50" s="3" t="s">
        <v>55</v>
      </c>
      <c r="L50" s="3" t="s">
        <v>55</v>
      </c>
      <c r="M50" s="3" t="s">
        <v>55</v>
      </c>
      <c r="N50" s="3">
        <v>2.68</v>
      </c>
    </row>
    <row r="51" spans="1:14" ht="15.75" thickBot="1" x14ac:dyDescent="0.3"/>
    <row r="52" spans="1:14" ht="15.75" thickBot="1" x14ac:dyDescent="0.3">
      <c r="A52" s="14" t="s">
        <v>159</v>
      </c>
      <c r="B52" s="19" t="s">
        <v>162</v>
      </c>
      <c r="C52" s="20" t="s">
        <v>163</v>
      </c>
      <c r="D52" s="20" t="s">
        <v>91</v>
      </c>
      <c r="E52" s="20" t="s">
        <v>164</v>
      </c>
      <c r="F52" s="20" t="s">
        <v>165</v>
      </c>
      <c r="G52" s="20" t="s">
        <v>166</v>
      </c>
      <c r="H52" s="20" t="s">
        <v>167</v>
      </c>
      <c r="I52" s="20" t="s">
        <v>168</v>
      </c>
      <c r="J52" s="20" t="s">
        <v>169</v>
      </c>
      <c r="K52" s="20" t="s">
        <v>170</v>
      </c>
      <c r="L52" s="20" t="s">
        <v>171</v>
      </c>
      <c r="M52" s="20" t="s">
        <v>172</v>
      </c>
      <c r="N52" s="13" t="s">
        <v>161</v>
      </c>
    </row>
    <row r="53" spans="1:14" x14ac:dyDescent="0.25">
      <c r="A53" s="12" t="s">
        <v>73</v>
      </c>
      <c r="B53" s="9">
        <v>12.55</v>
      </c>
      <c r="C53" s="4">
        <v>10.91</v>
      </c>
      <c r="D53" s="4">
        <v>10</v>
      </c>
      <c r="E53" s="4">
        <v>10.98</v>
      </c>
      <c r="F53" s="4">
        <v>17.25</v>
      </c>
      <c r="G53" s="4">
        <v>17.93</v>
      </c>
      <c r="H53" s="4">
        <v>15.47</v>
      </c>
      <c r="I53" s="4">
        <v>16.329999999999998</v>
      </c>
      <c r="J53" s="4">
        <v>20.46</v>
      </c>
      <c r="K53" s="4">
        <v>23.32</v>
      </c>
      <c r="L53" s="4">
        <v>24.37</v>
      </c>
      <c r="M53" s="4">
        <v>16.760000000000002</v>
      </c>
      <c r="N53" s="8">
        <v>16.36</v>
      </c>
    </row>
    <row r="54" spans="1:14" x14ac:dyDescent="0.25">
      <c r="A54" s="11" t="s">
        <v>74</v>
      </c>
      <c r="B54" s="6">
        <v>24.86</v>
      </c>
      <c r="C54" s="2">
        <v>20.63</v>
      </c>
      <c r="D54" s="2">
        <v>24.77</v>
      </c>
      <c r="E54" s="2">
        <v>27.21</v>
      </c>
      <c r="F54" s="2">
        <v>35.659999999999997</v>
      </c>
      <c r="G54" s="2">
        <v>29.98</v>
      </c>
      <c r="H54" s="2">
        <v>28.82</v>
      </c>
      <c r="I54" s="2">
        <v>29</v>
      </c>
      <c r="J54" s="2">
        <v>43.09</v>
      </c>
      <c r="K54" s="2">
        <v>45.3</v>
      </c>
      <c r="L54" s="2">
        <v>44.6</v>
      </c>
      <c r="M54" s="2">
        <v>29.3</v>
      </c>
      <c r="N54" s="7">
        <v>45.3</v>
      </c>
    </row>
    <row r="55" spans="1:14" x14ac:dyDescent="0.25">
      <c r="A55" s="11" t="s">
        <v>75</v>
      </c>
      <c r="B55" s="6">
        <v>2.6749999999999998</v>
      </c>
      <c r="C55" s="2">
        <v>3.05</v>
      </c>
      <c r="D55" s="2">
        <v>2.2250000000000001</v>
      </c>
      <c r="E55" s="2">
        <v>2.0249999999999999</v>
      </c>
      <c r="F55" s="2">
        <v>7.1849999999999996</v>
      </c>
      <c r="G55" s="2">
        <v>6.58</v>
      </c>
      <c r="H55" s="2">
        <v>4.25</v>
      </c>
      <c r="I55" s="2">
        <v>4.3250000000000002</v>
      </c>
      <c r="J55" s="2">
        <v>6.585</v>
      </c>
      <c r="K55" s="2">
        <v>7.38</v>
      </c>
      <c r="L55" s="2">
        <v>9.36</v>
      </c>
      <c r="M55" s="2">
        <v>3.5</v>
      </c>
      <c r="N55" s="7">
        <v>2.0299999999999998</v>
      </c>
    </row>
    <row r="56" spans="1:14" ht="15.75" thickBot="1" x14ac:dyDescent="0.3">
      <c r="A56" s="10" t="s">
        <v>160</v>
      </c>
      <c r="B56" s="15">
        <f>B53/'AREA DE DRENAJE'!$D$11</f>
        <v>1.3113897596656219E-2</v>
      </c>
      <c r="C56" s="1">
        <f>C53/'AREA DE DRENAJE'!$D$11</f>
        <v>1.1400208986415883E-2</v>
      </c>
      <c r="D56" s="1">
        <f>D53/'AREA DE DRENAJE'!$D$11</f>
        <v>1.0449320794148381E-2</v>
      </c>
      <c r="E56" s="1">
        <f>E53/'AREA DE DRENAJE'!$D$11</f>
        <v>1.1473354231974922E-2</v>
      </c>
      <c r="F56" s="1">
        <f>F53/'AREA DE DRENAJE'!$D$11</f>
        <v>1.8025078369905956E-2</v>
      </c>
      <c r="G56" s="1">
        <f>G53/'AREA DE DRENAJE'!$D$11</f>
        <v>1.8735632183908047E-2</v>
      </c>
      <c r="H56" s="1">
        <f>H53/'AREA DE DRENAJE'!$D$11</f>
        <v>1.6165099268547544E-2</v>
      </c>
      <c r="I56" s="1">
        <f>I53/'AREA DE DRENAJE'!$D$11</f>
        <v>1.7063740856844305E-2</v>
      </c>
      <c r="J56" s="1">
        <f>J53/'AREA DE DRENAJE'!$D$11</f>
        <v>2.1379310344827589E-2</v>
      </c>
      <c r="K56" s="1">
        <f>K53/'AREA DE DRENAJE'!$D$11</f>
        <v>2.4367816091954025E-2</v>
      </c>
      <c r="L56" s="1">
        <f>L53/'AREA DE DRENAJE'!$D$11</f>
        <v>2.5464994775339603E-2</v>
      </c>
      <c r="M56" s="1">
        <f>M53/'AREA DE DRENAJE'!$D$11</f>
        <v>1.7513061650992687E-2</v>
      </c>
      <c r="N56" s="5">
        <f>N53/'AREA DE DRENAJE'!$D$11</f>
        <v>1.709508881922675E-2</v>
      </c>
    </row>
    <row r="79" spans="1:16" ht="15.75" thickBot="1" x14ac:dyDescent="0.3"/>
    <row r="80" spans="1:16" ht="15.75" thickBot="1" x14ac:dyDescent="0.3">
      <c r="A80" s="124" t="s">
        <v>188</v>
      </c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6"/>
      <c r="P80" s="127" t="s">
        <v>181</v>
      </c>
    </row>
    <row r="81" spans="1:16" ht="15.75" thickBot="1" x14ac:dyDescent="0.3">
      <c r="A81" s="25" t="s">
        <v>144</v>
      </c>
      <c r="B81" s="18" t="s">
        <v>173</v>
      </c>
      <c r="C81" s="22" t="s">
        <v>162</v>
      </c>
      <c r="D81" s="22" t="s">
        <v>163</v>
      </c>
      <c r="E81" s="22" t="s">
        <v>91</v>
      </c>
      <c r="F81" s="22" t="s">
        <v>164</v>
      </c>
      <c r="G81" s="22" t="s">
        <v>165</v>
      </c>
      <c r="H81" s="22" t="s">
        <v>166</v>
      </c>
      <c r="I81" s="22" t="s">
        <v>167</v>
      </c>
      <c r="J81" s="22" t="s">
        <v>168</v>
      </c>
      <c r="K81" s="22" t="s">
        <v>169</v>
      </c>
      <c r="L81" s="22" t="s">
        <v>170</v>
      </c>
      <c r="M81" s="22" t="s">
        <v>171</v>
      </c>
      <c r="N81" s="22" t="s">
        <v>172</v>
      </c>
      <c r="O81" s="23" t="s">
        <v>161</v>
      </c>
      <c r="P81" s="128"/>
    </row>
    <row r="82" spans="1:16" x14ac:dyDescent="0.25">
      <c r="A82" s="64">
        <v>2502708</v>
      </c>
      <c r="B82" s="65" t="s">
        <v>147</v>
      </c>
      <c r="C82" s="66">
        <v>1.268</v>
      </c>
      <c r="D82" s="67">
        <v>0.89600000000000002</v>
      </c>
      <c r="E82" s="67">
        <v>0.63</v>
      </c>
      <c r="F82" s="67">
        <v>0.59799999999999998</v>
      </c>
      <c r="G82" s="67">
        <v>1.2290000000000001</v>
      </c>
      <c r="H82" s="67">
        <v>1.298</v>
      </c>
      <c r="I82" s="67">
        <v>0.88500000000000001</v>
      </c>
      <c r="J82" s="67">
        <v>1.069</v>
      </c>
      <c r="K82" s="67">
        <v>2.7040000000000002</v>
      </c>
      <c r="L82" s="67">
        <v>3.9830000000000001</v>
      </c>
      <c r="M82" s="67">
        <v>5.5960000000000001</v>
      </c>
      <c r="N82" s="67">
        <v>3.137</v>
      </c>
      <c r="O82" s="68">
        <v>1.94</v>
      </c>
      <c r="P82" s="69">
        <v>425</v>
      </c>
    </row>
    <row r="83" spans="1:16" x14ac:dyDescent="0.25">
      <c r="A83" s="64">
        <v>2502763</v>
      </c>
      <c r="B83" s="65" t="s">
        <v>148</v>
      </c>
      <c r="C83" s="66">
        <v>2041</v>
      </c>
      <c r="D83" s="67">
        <v>1798</v>
      </c>
      <c r="E83" s="67">
        <v>1850</v>
      </c>
      <c r="F83" s="67">
        <v>2177</v>
      </c>
      <c r="G83" s="67">
        <v>2881</v>
      </c>
      <c r="H83" s="67">
        <v>3025</v>
      </c>
      <c r="I83" s="67">
        <v>2606</v>
      </c>
      <c r="J83" s="67">
        <v>2440</v>
      </c>
      <c r="K83" s="67">
        <v>2558</v>
      </c>
      <c r="L83" s="67">
        <v>2981</v>
      </c>
      <c r="M83" s="67">
        <v>3493</v>
      </c>
      <c r="N83" s="67">
        <v>2868</v>
      </c>
      <c r="O83" s="68">
        <v>2559.75</v>
      </c>
      <c r="P83" s="72">
        <v>163542</v>
      </c>
    </row>
    <row r="84" spans="1:16" s="70" customFormat="1" x14ac:dyDescent="0.25">
      <c r="A84" s="64">
        <v>2502768</v>
      </c>
      <c r="B84" s="65" t="s">
        <v>149</v>
      </c>
      <c r="C84" s="66">
        <v>4066</v>
      </c>
      <c r="D84" s="67">
        <v>3298</v>
      </c>
      <c r="E84" s="67">
        <v>3009</v>
      </c>
      <c r="F84" s="67">
        <v>3377</v>
      </c>
      <c r="G84" s="67">
        <v>4706</v>
      </c>
      <c r="H84" s="67">
        <v>5722</v>
      </c>
      <c r="I84" s="67">
        <v>5418</v>
      </c>
      <c r="J84" s="67">
        <v>5226</v>
      </c>
      <c r="K84" s="67">
        <v>5415</v>
      </c>
      <c r="L84" s="67">
        <v>6038</v>
      </c>
      <c r="M84" s="67">
        <v>6946</v>
      </c>
      <c r="N84" s="67">
        <v>6321</v>
      </c>
      <c r="O84" s="68">
        <v>4961.84</v>
      </c>
      <c r="P84" s="72">
        <v>246771</v>
      </c>
    </row>
    <row r="85" spans="1:16" s="70" customFormat="1" x14ac:dyDescent="0.25">
      <c r="A85" s="64">
        <v>2801711</v>
      </c>
      <c r="B85" s="65" t="s">
        <v>150</v>
      </c>
      <c r="C85" s="66">
        <v>3.3210000000000002</v>
      </c>
      <c r="D85" s="67">
        <v>2.5840000000000001</v>
      </c>
      <c r="E85" s="67">
        <v>2.2480000000000002</v>
      </c>
      <c r="F85" s="67">
        <v>2.149</v>
      </c>
      <c r="G85" s="67">
        <v>4.3979999999999997</v>
      </c>
      <c r="H85" s="67">
        <v>4.835</v>
      </c>
      <c r="I85" s="67">
        <v>3.4590000000000001</v>
      </c>
      <c r="J85" s="67">
        <v>3.363</v>
      </c>
      <c r="K85" s="67">
        <v>4.8230000000000004</v>
      </c>
      <c r="L85" s="67">
        <v>6.5449999999999999</v>
      </c>
      <c r="M85" s="67">
        <v>7.6589999999999998</v>
      </c>
      <c r="N85" s="67">
        <v>4.4909999999999997</v>
      </c>
      <c r="O85" s="68">
        <v>4.16</v>
      </c>
      <c r="P85" s="72">
        <v>474</v>
      </c>
    </row>
    <row r="86" spans="1:16" x14ac:dyDescent="0.25">
      <c r="A86" s="64">
        <v>2802703</v>
      </c>
      <c r="B86" s="65" t="s">
        <v>151</v>
      </c>
      <c r="C86" s="66">
        <v>0.61399999999999999</v>
      </c>
      <c r="D86" s="67">
        <v>0.48499999999999999</v>
      </c>
      <c r="E86" s="67">
        <v>0.44600000000000001</v>
      </c>
      <c r="F86" s="67">
        <v>0.73599999999999999</v>
      </c>
      <c r="G86" s="67">
        <v>2.5939999999999999</v>
      </c>
      <c r="H86" s="67">
        <v>2.0649999999999999</v>
      </c>
      <c r="I86" s="67">
        <v>1.097</v>
      </c>
      <c r="J86" s="67">
        <v>1.022</v>
      </c>
      <c r="K86" s="67">
        <v>1.6359999999999999</v>
      </c>
      <c r="L86" s="67">
        <v>2.246</v>
      </c>
      <c r="M86" s="67">
        <v>3.36</v>
      </c>
      <c r="N86" s="67">
        <v>1.726</v>
      </c>
      <c r="O86" s="68">
        <v>1.5</v>
      </c>
      <c r="P86" s="72">
        <v>373</v>
      </c>
    </row>
    <row r="87" spans="1:16" s="70" customFormat="1" x14ac:dyDescent="0.25">
      <c r="A87" s="64">
        <v>2803703</v>
      </c>
      <c r="B87" s="65" t="s">
        <v>152</v>
      </c>
      <c r="C87" s="66">
        <v>5.3940000000000001</v>
      </c>
      <c r="D87" s="67">
        <v>3.0720000000000001</v>
      </c>
      <c r="E87" s="67">
        <v>2.3860000000000001</v>
      </c>
      <c r="F87" s="67">
        <v>2.9569999999999999</v>
      </c>
      <c r="G87" s="67">
        <v>13.6</v>
      </c>
      <c r="H87" s="67">
        <v>15.53</v>
      </c>
      <c r="I87" s="67">
        <v>9.23</v>
      </c>
      <c r="J87" s="67">
        <v>10</v>
      </c>
      <c r="K87" s="67">
        <v>18.82</v>
      </c>
      <c r="L87" s="67">
        <v>28.5</v>
      </c>
      <c r="M87" s="67">
        <v>28.8</v>
      </c>
      <c r="N87" s="67">
        <v>14.25</v>
      </c>
      <c r="O87" s="68">
        <v>12.71</v>
      </c>
      <c r="P87" s="72">
        <v>3754</v>
      </c>
    </row>
    <row r="88" spans="1:16" s="70" customFormat="1" x14ac:dyDescent="0.25">
      <c r="A88" s="64">
        <v>2803706</v>
      </c>
      <c r="B88" s="65" t="s">
        <v>153</v>
      </c>
      <c r="C88" s="66">
        <v>0.34599999999999997</v>
      </c>
      <c r="D88" s="67">
        <v>0.27700000000000002</v>
      </c>
      <c r="E88" s="67">
        <v>0.224</v>
      </c>
      <c r="F88" s="67">
        <v>0.26200000000000001</v>
      </c>
      <c r="G88" s="67">
        <v>0.48499999999999999</v>
      </c>
      <c r="H88" s="67">
        <v>0.54400000000000004</v>
      </c>
      <c r="I88" s="67">
        <v>0.439</v>
      </c>
      <c r="J88" s="67">
        <v>0.76200000000000001</v>
      </c>
      <c r="K88" s="67">
        <v>0.747</v>
      </c>
      <c r="L88" s="67">
        <v>0.9</v>
      </c>
      <c r="M88" s="67">
        <v>1.19</v>
      </c>
      <c r="N88" s="67">
        <v>0.85199999999999998</v>
      </c>
      <c r="O88" s="68">
        <v>0.59</v>
      </c>
      <c r="P88" s="72">
        <v>106</v>
      </c>
    </row>
    <row r="89" spans="1:16" s="70" customFormat="1" x14ac:dyDescent="0.25">
      <c r="A89" s="64">
        <v>2803709</v>
      </c>
      <c r="B89" s="65" t="s">
        <v>154</v>
      </c>
      <c r="C89" s="66">
        <v>11.67</v>
      </c>
      <c r="D89" s="67">
        <v>7.657</v>
      </c>
      <c r="E89" s="67">
        <v>6.3730000000000002</v>
      </c>
      <c r="F89" s="67">
        <v>8.5399999999999991</v>
      </c>
      <c r="G89" s="67">
        <v>26.95</v>
      </c>
      <c r="H89" s="67">
        <v>42.78</v>
      </c>
      <c r="I89" s="67">
        <v>23.55</v>
      </c>
      <c r="J89" s="67">
        <v>24.92</v>
      </c>
      <c r="K89" s="67">
        <v>46.23</v>
      </c>
      <c r="L89" s="67">
        <v>73.150000000000006</v>
      </c>
      <c r="M89" s="67">
        <v>78.59</v>
      </c>
      <c r="N89" s="67">
        <v>33.43</v>
      </c>
      <c r="O89" s="68">
        <v>31.99</v>
      </c>
      <c r="P89" s="72">
        <v>10080</v>
      </c>
    </row>
    <row r="90" spans="1:16" s="70" customFormat="1" x14ac:dyDescent="0.25">
      <c r="A90" s="64">
        <v>2903702</v>
      </c>
      <c r="B90" s="65" t="s">
        <v>155</v>
      </c>
      <c r="C90" s="66">
        <v>5145</v>
      </c>
      <c r="D90" s="67">
        <v>3854</v>
      </c>
      <c r="E90" s="67">
        <v>3619</v>
      </c>
      <c r="F90" s="67">
        <v>4085</v>
      </c>
      <c r="G90" s="67">
        <v>5857</v>
      </c>
      <c r="H90" s="67">
        <v>7533</v>
      </c>
      <c r="I90" s="67">
        <v>7283</v>
      </c>
      <c r="J90" s="67">
        <v>6832</v>
      </c>
      <c r="K90" s="67">
        <v>7001</v>
      </c>
      <c r="L90" s="67">
        <v>7806</v>
      </c>
      <c r="M90" s="67">
        <v>9222</v>
      </c>
      <c r="N90" s="67">
        <v>8614</v>
      </c>
      <c r="O90" s="68">
        <v>6404.08</v>
      </c>
      <c r="P90" s="72">
        <v>257438</v>
      </c>
    </row>
    <row r="91" spans="1:16" x14ac:dyDescent="0.25">
      <c r="A91" s="56">
        <v>2906706</v>
      </c>
      <c r="B91" s="57" t="s">
        <v>156</v>
      </c>
      <c r="C91" s="58">
        <v>12.55</v>
      </c>
      <c r="D91" s="59">
        <v>10.91</v>
      </c>
      <c r="E91" s="59">
        <v>10</v>
      </c>
      <c r="F91" s="59">
        <v>10.98</v>
      </c>
      <c r="G91" s="59">
        <v>17.25</v>
      </c>
      <c r="H91" s="59">
        <v>17.93</v>
      </c>
      <c r="I91" s="59">
        <v>15.47</v>
      </c>
      <c r="J91" s="59">
        <v>16.329999999999998</v>
      </c>
      <c r="K91" s="59">
        <v>20.46</v>
      </c>
      <c r="L91" s="59">
        <v>23.32</v>
      </c>
      <c r="M91" s="59">
        <v>24.37</v>
      </c>
      <c r="N91" s="59">
        <v>16.760000000000002</v>
      </c>
      <c r="O91" s="60">
        <v>16.36</v>
      </c>
      <c r="P91" s="71">
        <v>957</v>
      </c>
    </row>
    <row r="92" spans="1:16" x14ac:dyDescent="0.25">
      <c r="A92" s="30">
        <v>2906712</v>
      </c>
      <c r="B92" s="2" t="s">
        <v>157</v>
      </c>
      <c r="C92" s="9">
        <v>10.6</v>
      </c>
      <c r="D92" s="4">
        <v>8.9909999999999997</v>
      </c>
      <c r="E92" s="4">
        <v>8.4350000000000005</v>
      </c>
      <c r="F92" s="4">
        <v>9.6579999999999995</v>
      </c>
      <c r="G92" s="4">
        <v>15.37</v>
      </c>
      <c r="H92" s="4">
        <v>16.420000000000002</v>
      </c>
      <c r="I92" s="4">
        <v>14.19</v>
      </c>
      <c r="J92" s="4">
        <v>15.09</v>
      </c>
      <c r="K92" s="4">
        <v>19.55</v>
      </c>
      <c r="L92" s="4">
        <v>23.05</v>
      </c>
      <c r="M92" s="4">
        <v>22.68</v>
      </c>
      <c r="N92" s="4">
        <v>16.54</v>
      </c>
      <c r="O92" s="8">
        <v>15.05</v>
      </c>
      <c r="P92" s="26">
        <v>992</v>
      </c>
    </row>
    <row r="93" spans="1:16" ht="15.75" thickBot="1" x14ac:dyDescent="0.3">
      <c r="A93" s="31">
        <v>2906715</v>
      </c>
      <c r="B93" s="1" t="s">
        <v>158</v>
      </c>
      <c r="C93" s="38">
        <v>6.8330000000000002</v>
      </c>
      <c r="D93" s="39">
        <v>5.58</v>
      </c>
      <c r="E93" s="39">
        <v>4.9059999999999997</v>
      </c>
      <c r="F93" s="39">
        <v>5.4740000000000002</v>
      </c>
      <c r="G93" s="39">
        <v>9.6460000000000008</v>
      </c>
      <c r="H93" s="39">
        <v>11.16</v>
      </c>
      <c r="I93" s="39">
        <v>9.2430000000000003</v>
      </c>
      <c r="J93" s="39">
        <v>10.39</v>
      </c>
      <c r="K93" s="39">
        <v>13.63</v>
      </c>
      <c r="L93" s="39">
        <v>16.72</v>
      </c>
      <c r="M93" s="39">
        <v>16.07</v>
      </c>
      <c r="N93" s="39">
        <v>9.6219999999999999</v>
      </c>
      <c r="O93" s="40">
        <v>9.94</v>
      </c>
      <c r="P93" s="28">
        <v>705</v>
      </c>
    </row>
    <row r="95" spans="1:16" ht="15.75" thickBot="1" x14ac:dyDescent="0.3"/>
    <row r="96" spans="1:16" x14ac:dyDescent="0.25">
      <c r="A96" s="41" t="s">
        <v>175</v>
      </c>
      <c r="B96" s="18" t="s">
        <v>176</v>
      </c>
      <c r="C96" s="22" t="s">
        <v>162</v>
      </c>
      <c r="D96" s="22" t="s">
        <v>163</v>
      </c>
      <c r="E96" s="22" t="s">
        <v>91</v>
      </c>
      <c r="F96" s="22" t="s">
        <v>164</v>
      </c>
      <c r="G96" s="22" t="s">
        <v>165</v>
      </c>
      <c r="H96" s="22" t="s">
        <v>166</v>
      </c>
      <c r="I96" s="22" t="s">
        <v>167</v>
      </c>
      <c r="J96" s="22" t="s">
        <v>168</v>
      </c>
      <c r="K96" s="22" t="s">
        <v>169</v>
      </c>
      <c r="L96" s="22" t="s">
        <v>170</v>
      </c>
      <c r="M96" s="22" t="s">
        <v>171</v>
      </c>
      <c r="N96" s="22" t="s">
        <v>172</v>
      </c>
      <c r="O96" s="23" t="s">
        <v>179</v>
      </c>
    </row>
    <row r="97" spans="1:19" x14ac:dyDescent="0.25">
      <c r="A97" s="132" t="s">
        <v>147</v>
      </c>
      <c r="B97" s="42" t="s">
        <v>182</v>
      </c>
      <c r="C97" s="43">
        <f>C$82</f>
        <v>1.268</v>
      </c>
      <c r="D97" s="43">
        <f t="shared" ref="D97:N97" si="0">D$82</f>
        <v>0.89600000000000002</v>
      </c>
      <c r="E97" s="43">
        <f t="shared" si="0"/>
        <v>0.63</v>
      </c>
      <c r="F97" s="43">
        <f t="shared" si="0"/>
        <v>0.59799999999999998</v>
      </c>
      <c r="G97" s="43">
        <f t="shared" si="0"/>
        <v>1.2290000000000001</v>
      </c>
      <c r="H97" s="43">
        <f t="shared" si="0"/>
        <v>1.298</v>
      </c>
      <c r="I97" s="43">
        <f t="shared" si="0"/>
        <v>0.88500000000000001</v>
      </c>
      <c r="J97" s="43">
        <f t="shared" si="0"/>
        <v>1.069</v>
      </c>
      <c r="K97" s="43">
        <f t="shared" si="0"/>
        <v>2.7040000000000002</v>
      </c>
      <c r="L97" s="43">
        <f t="shared" si="0"/>
        <v>3.9830000000000001</v>
      </c>
      <c r="M97" s="43">
        <f t="shared" si="0"/>
        <v>5.5960000000000001</v>
      </c>
      <c r="N97" s="43">
        <f t="shared" si="0"/>
        <v>3.137</v>
      </c>
      <c r="O97" s="44">
        <f t="shared" ref="O97:O105" si="1">AVERAGE(C97:N97)</f>
        <v>1.9410833333333333</v>
      </c>
    </row>
    <row r="98" spans="1:19" x14ac:dyDescent="0.25">
      <c r="A98" s="133"/>
      <c r="B98" s="45">
        <v>3</v>
      </c>
      <c r="C98" s="2">
        <f>C$91*($P$82/$P$91)</f>
        <v>5.5734064785788933</v>
      </c>
      <c r="D98" s="2">
        <f t="shared" ref="D98:N98" si="2">D$91*($P$82/$P$91)</f>
        <v>4.8450888192267509</v>
      </c>
      <c r="E98" s="2">
        <f t="shared" si="2"/>
        <v>4.4409613375130617</v>
      </c>
      <c r="F98" s="2">
        <f t="shared" si="2"/>
        <v>4.8761755485893419</v>
      </c>
      <c r="G98" s="2">
        <f t="shared" si="2"/>
        <v>7.6606583072100314</v>
      </c>
      <c r="H98" s="2">
        <f t="shared" si="2"/>
        <v>7.9626436781609202</v>
      </c>
      <c r="I98" s="2">
        <f t="shared" si="2"/>
        <v>6.8701671891327072</v>
      </c>
      <c r="J98" s="2">
        <f t="shared" si="2"/>
        <v>7.2520898641588296</v>
      </c>
      <c r="K98" s="2">
        <f t="shared" si="2"/>
        <v>9.0862068965517242</v>
      </c>
      <c r="L98" s="2">
        <f t="shared" si="2"/>
        <v>10.35632183908046</v>
      </c>
      <c r="M98" s="2">
        <f t="shared" si="2"/>
        <v>10.822622779519332</v>
      </c>
      <c r="N98" s="2">
        <f t="shared" si="2"/>
        <v>7.4430512016718922</v>
      </c>
      <c r="O98" s="44">
        <f t="shared" si="1"/>
        <v>7.2657828282828296</v>
      </c>
    </row>
    <row r="99" spans="1:19" x14ac:dyDescent="0.25">
      <c r="A99" s="133"/>
      <c r="B99" s="45" t="s">
        <v>177</v>
      </c>
      <c r="C99" s="46">
        <f t="shared" ref="C99:N99" si="3">ABS((C98-C97)/C97)</f>
        <v>3.3954309767972344</v>
      </c>
      <c r="D99" s="46">
        <f t="shared" si="3"/>
        <v>4.407465200029856</v>
      </c>
      <c r="E99" s="46">
        <f t="shared" si="3"/>
        <v>6.049144980179463</v>
      </c>
      <c r="F99" s="46">
        <f t="shared" si="3"/>
        <v>7.1541397133601041</v>
      </c>
      <c r="G99" s="46">
        <f t="shared" si="3"/>
        <v>5.2332451645321649</v>
      </c>
      <c r="H99" s="46">
        <f t="shared" si="3"/>
        <v>5.1345482882595688</v>
      </c>
      <c r="I99" s="46">
        <f t="shared" si="3"/>
        <v>6.7629007786810256</v>
      </c>
      <c r="J99" s="46">
        <f t="shared" si="3"/>
        <v>5.7839942602047056</v>
      </c>
      <c r="K99" s="46">
        <f t="shared" si="3"/>
        <v>2.3602836155886551</v>
      </c>
      <c r="L99" s="46">
        <f t="shared" si="3"/>
        <v>1.6001310165906248</v>
      </c>
      <c r="M99" s="46">
        <f t="shared" si="3"/>
        <v>0.93399263393840803</v>
      </c>
      <c r="N99" s="46">
        <f t="shared" si="3"/>
        <v>1.3726653495925698</v>
      </c>
      <c r="O99" s="62">
        <f>AVERAGE(C99:N99)</f>
        <v>4.182328498146199</v>
      </c>
    </row>
    <row r="100" spans="1:19" x14ac:dyDescent="0.25">
      <c r="A100" s="133"/>
      <c r="B100" s="45">
        <v>4</v>
      </c>
      <c r="C100" s="2">
        <f>C$91*TAN($P$82/$P$91)</f>
        <v>5.9712172237326788</v>
      </c>
      <c r="D100" s="2">
        <f t="shared" ref="D100:N100" si="4">D$91*TAN($P$82/$P$91)</f>
        <v>5.1909147339381292</v>
      </c>
      <c r="E100" s="2">
        <f t="shared" si="4"/>
        <v>4.7579420109423731</v>
      </c>
      <c r="F100" s="2">
        <f t="shared" si="4"/>
        <v>5.2242203280147255</v>
      </c>
      <c r="G100" s="2">
        <f t="shared" si="4"/>
        <v>8.2074499688755935</v>
      </c>
      <c r="H100" s="2">
        <f t="shared" si="4"/>
        <v>8.5309900256196745</v>
      </c>
      <c r="I100" s="2">
        <f t="shared" si="4"/>
        <v>7.3605362909278513</v>
      </c>
      <c r="J100" s="2">
        <f t="shared" si="4"/>
        <v>7.7697193038688948</v>
      </c>
      <c r="K100" s="2">
        <f t="shared" si="4"/>
        <v>9.7347493543880965</v>
      </c>
      <c r="L100" s="2">
        <f t="shared" si="4"/>
        <v>11.095520769517615</v>
      </c>
      <c r="M100" s="2">
        <f t="shared" si="4"/>
        <v>11.595104680666564</v>
      </c>
      <c r="N100" s="2">
        <f t="shared" si="4"/>
        <v>7.9743108103394178</v>
      </c>
      <c r="O100" s="44">
        <f t="shared" si="1"/>
        <v>7.7843896250693021</v>
      </c>
    </row>
    <row r="101" spans="1:19" x14ac:dyDescent="0.25">
      <c r="A101" s="133"/>
      <c r="B101" s="45" t="s">
        <v>177</v>
      </c>
      <c r="C101" s="46">
        <f t="shared" ref="C101:N101" si="5">ABS((C100-C97)/C97)</f>
        <v>3.7091618483696207</v>
      </c>
      <c r="D101" s="46">
        <f t="shared" si="5"/>
        <v>4.7934316226988045</v>
      </c>
      <c r="E101" s="46">
        <f t="shared" si="5"/>
        <v>6.5522889062577354</v>
      </c>
      <c r="F101" s="46">
        <f t="shared" si="5"/>
        <v>7.7361543946734548</v>
      </c>
      <c r="G101" s="46">
        <f t="shared" si="5"/>
        <v>5.6781529445692378</v>
      </c>
      <c r="H101" s="46">
        <f t="shared" si="5"/>
        <v>5.5724114218949721</v>
      </c>
      <c r="I101" s="46">
        <f t="shared" si="5"/>
        <v>7.3169901592405102</v>
      </c>
      <c r="J101" s="46">
        <f t="shared" si="5"/>
        <v>6.2682126322440554</v>
      </c>
      <c r="K101" s="46">
        <f t="shared" si="5"/>
        <v>2.6001291991080233</v>
      </c>
      <c r="L101" s="46">
        <f t="shared" si="5"/>
        <v>1.7857195002554893</v>
      </c>
      <c r="M101" s="46">
        <f t="shared" si="5"/>
        <v>1.0720344318560693</v>
      </c>
      <c r="N101" s="46">
        <f t="shared" si="5"/>
        <v>1.542018109767108</v>
      </c>
      <c r="O101" s="62">
        <f>AVERAGE(C101:N101)</f>
        <v>4.5522254309112569</v>
      </c>
    </row>
    <row r="102" spans="1:19" ht="15.75" thickBot="1" x14ac:dyDescent="0.3">
      <c r="A102" s="133"/>
      <c r="B102" s="45">
        <v>5</v>
      </c>
      <c r="C102" s="2">
        <f>C$91*ATAN($P$82/$P$91)</f>
        <v>5.2450646042365836</v>
      </c>
      <c r="D102" s="2">
        <f t="shared" ref="D102:N102" si="6">D$91*ATAN($P$82/$P$91)</f>
        <v>4.5596537714917229</v>
      </c>
      <c r="E102" s="2">
        <f t="shared" si="6"/>
        <v>4.1793343460052457</v>
      </c>
      <c r="F102" s="2">
        <f t="shared" si="6"/>
        <v>4.5889091119137602</v>
      </c>
      <c r="G102" s="2">
        <f t="shared" si="6"/>
        <v>7.2093517468590491</v>
      </c>
      <c r="H102" s="2">
        <f t="shared" si="6"/>
        <v>7.493546482387405</v>
      </c>
      <c r="I102" s="2">
        <f t="shared" si="6"/>
        <v>6.4654302332701157</v>
      </c>
      <c r="J102" s="2">
        <f t="shared" si="6"/>
        <v>6.8248529870265653</v>
      </c>
      <c r="K102" s="2">
        <f t="shared" si="6"/>
        <v>8.5509180719267324</v>
      </c>
      <c r="L102" s="2">
        <f t="shared" si="6"/>
        <v>9.7462076948842338</v>
      </c>
      <c r="M102" s="2">
        <f t="shared" si="6"/>
        <v>10.185037801214785</v>
      </c>
      <c r="N102" s="2">
        <f t="shared" si="6"/>
        <v>7.0045643639047928</v>
      </c>
      <c r="O102" s="44">
        <f t="shared" si="1"/>
        <v>6.8377392679267492</v>
      </c>
    </row>
    <row r="103" spans="1:19" x14ac:dyDescent="0.25">
      <c r="A103" s="133"/>
      <c r="B103" s="45" t="s">
        <v>177</v>
      </c>
      <c r="C103" s="46">
        <f t="shared" ref="C103:N103" si="7">ABS((C102-C97)/C97)</f>
        <v>3.1364862809436782</v>
      </c>
      <c r="D103" s="46">
        <f t="shared" si="7"/>
        <v>4.0888992985398698</v>
      </c>
      <c r="E103" s="46">
        <f t="shared" si="7"/>
        <v>5.6338640412781675</v>
      </c>
      <c r="F103" s="46">
        <f t="shared" si="7"/>
        <v>6.6737610567119736</v>
      </c>
      <c r="G103" s="46">
        <f t="shared" si="7"/>
        <v>4.8660307134735952</v>
      </c>
      <c r="H103" s="46">
        <f t="shared" si="7"/>
        <v>4.77314829151572</v>
      </c>
      <c r="I103" s="46">
        <f t="shared" si="7"/>
        <v>6.3055708850509786</v>
      </c>
      <c r="J103" s="46">
        <f t="shared" si="7"/>
        <v>5.3843339448330827</v>
      </c>
      <c r="K103" s="46">
        <f t="shared" si="7"/>
        <v>2.1623217721622527</v>
      </c>
      <c r="L103" s="46">
        <f t="shared" si="7"/>
        <v>1.4469514674577537</v>
      </c>
      <c r="M103" s="46">
        <f t="shared" si="7"/>
        <v>0.82005679078176996</v>
      </c>
      <c r="N103" s="46">
        <f t="shared" si="7"/>
        <v>1.2328863130075844</v>
      </c>
      <c r="O103" s="62">
        <f>AVERAGE(C103:N103)</f>
        <v>3.8770259046463682</v>
      </c>
      <c r="Q103" s="47" t="s">
        <v>183</v>
      </c>
    </row>
    <row r="104" spans="1:19" ht="15.75" thickBot="1" x14ac:dyDescent="0.3">
      <c r="A104" s="133"/>
      <c r="B104" s="45" t="s">
        <v>184</v>
      </c>
      <c r="C104" s="2">
        <f>LN(C$82/C$91)/LN($P$82/$P$91)</f>
        <v>2.8239985772605691</v>
      </c>
      <c r="D104" s="2">
        <f t="shared" ref="D104:N104" si="8">LN(D$82/D$91)/LN($P$82/$P$91)</f>
        <v>3.0792791311036951</v>
      </c>
      <c r="E104" s="2">
        <f t="shared" si="8"/>
        <v>3.4059037970021628</v>
      </c>
      <c r="F104" s="2">
        <f t="shared" si="8"/>
        <v>3.5853011815504745</v>
      </c>
      <c r="G104" s="2">
        <f t="shared" si="8"/>
        <v>3.2543612512599527</v>
      </c>
      <c r="H104" s="2">
        <f t="shared" si="8"/>
        <v>3.2346983660777648</v>
      </c>
      <c r="I104" s="2">
        <f t="shared" si="8"/>
        <v>3.5247260909717468</v>
      </c>
      <c r="J104" s="2">
        <f t="shared" si="8"/>
        <v>3.3586700827379152</v>
      </c>
      <c r="K104" s="2">
        <f t="shared" si="8"/>
        <v>2.4931676028032319</v>
      </c>
      <c r="L104" s="2">
        <f t="shared" si="8"/>
        <v>2.1772146011900788</v>
      </c>
      <c r="M104" s="2">
        <f t="shared" si="8"/>
        <v>1.8125847373361179</v>
      </c>
      <c r="N104" s="2">
        <f t="shared" si="8"/>
        <v>2.0644311992284727</v>
      </c>
      <c r="O104" s="48">
        <f t="shared" si="1"/>
        <v>2.9011947182101818</v>
      </c>
      <c r="Q104" s="49">
        <v>3.26</v>
      </c>
    </row>
    <row r="105" spans="1:19" x14ac:dyDescent="0.25">
      <c r="A105" s="133"/>
      <c r="B105" s="45" t="s">
        <v>185</v>
      </c>
      <c r="C105" s="2">
        <f>C$91*($P$82/$P$91)^$O104</f>
        <v>1.1909837550003148</v>
      </c>
      <c r="D105" s="2">
        <f t="shared" ref="D105:N105" si="9">D$91*($P$82/$P$91)^$O104</f>
        <v>1.0353492244664091</v>
      </c>
      <c r="E105" s="2">
        <f t="shared" si="9"/>
        <v>0.94899103984088828</v>
      </c>
      <c r="F105" s="2">
        <f t="shared" si="9"/>
        <v>1.0419921617452954</v>
      </c>
      <c r="G105" s="2">
        <f t="shared" si="9"/>
        <v>1.6370095437255321</v>
      </c>
      <c r="H105" s="2">
        <f t="shared" si="9"/>
        <v>1.7015409344347125</v>
      </c>
      <c r="I105" s="2">
        <f t="shared" si="9"/>
        <v>1.4680891386338542</v>
      </c>
      <c r="J105" s="2">
        <f t="shared" si="9"/>
        <v>1.5497023680601703</v>
      </c>
      <c r="K105" s="2">
        <f t="shared" si="9"/>
        <v>1.9416356675144575</v>
      </c>
      <c r="L105" s="2">
        <f t="shared" si="9"/>
        <v>2.2130471049089513</v>
      </c>
      <c r="M105" s="2">
        <f t="shared" si="9"/>
        <v>2.3126911640922447</v>
      </c>
      <c r="N105" s="2">
        <f t="shared" si="9"/>
        <v>1.5905089827733287</v>
      </c>
      <c r="O105" s="44">
        <f t="shared" si="1"/>
        <v>1.5526284237663468</v>
      </c>
    </row>
    <row r="106" spans="1:19" x14ac:dyDescent="0.25">
      <c r="A106" s="133"/>
      <c r="B106" s="45" t="s">
        <v>177</v>
      </c>
      <c r="C106" s="46">
        <f t="shared" ref="C106:N106" si="10">ABS((C105-C97)/C97)</f>
        <v>6.0738363564420486E-2</v>
      </c>
      <c r="D106" s="46">
        <f t="shared" si="10"/>
        <v>0.15552368802054584</v>
      </c>
      <c r="E106" s="46">
        <f t="shared" si="10"/>
        <v>0.50633498387442588</v>
      </c>
      <c r="F106" s="46">
        <f t="shared" si="10"/>
        <v>0.74246180893862113</v>
      </c>
      <c r="G106" s="46">
        <f t="shared" si="10"/>
        <v>0.33198498268961102</v>
      </c>
      <c r="H106" s="46">
        <f t="shared" si="10"/>
        <v>0.31089440249207434</v>
      </c>
      <c r="I106" s="46">
        <f t="shared" si="10"/>
        <v>0.65885778376706683</v>
      </c>
      <c r="J106" s="46">
        <f t="shared" si="10"/>
        <v>0.44967480641737168</v>
      </c>
      <c r="K106" s="46">
        <f t="shared" si="10"/>
        <v>0.2819394720730557</v>
      </c>
      <c r="L106" s="46">
        <f t="shared" si="10"/>
        <v>0.44437682528020306</v>
      </c>
      <c r="M106" s="46">
        <f t="shared" si="10"/>
        <v>0.58672423801067819</v>
      </c>
      <c r="N106" s="46">
        <f t="shared" si="10"/>
        <v>0.49298406669642053</v>
      </c>
      <c r="O106" s="62">
        <f>AVERAGE(C106:N106)</f>
        <v>0.41854128515204131</v>
      </c>
    </row>
    <row r="107" spans="1:19" x14ac:dyDescent="0.25">
      <c r="A107" s="133"/>
      <c r="B107" s="42" t="s">
        <v>186</v>
      </c>
      <c r="C107" s="4">
        <f>C$91*($P$82/$P$91)^$Q104</f>
        <v>0.89005884553303993</v>
      </c>
      <c r="D107" s="4">
        <f t="shared" ref="D107:N107" si="11">D$91*($P$82/$P$91)^$Q104</f>
        <v>0.77374836691358295</v>
      </c>
      <c r="E107" s="4">
        <f t="shared" si="11"/>
        <v>0.70921023548449402</v>
      </c>
      <c r="F107" s="4">
        <f t="shared" si="11"/>
        <v>0.77871283856197437</v>
      </c>
      <c r="G107" s="4">
        <f t="shared" si="11"/>
        <v>1.2233876562107522</v>
      </c>
      <c r="H107" s="4">
        <f t="shared" si="11"/>
        <v>1.2716139522236976</v>
      </c>
      <c r="I107" s="4">
        <f t="shared" si="11"/>
        <v>1.0971482342945122</v>
      </c>
      <c r="J107" s="4">
        <f t="shared" si="11"/>
        <v>1.1581403145461786</v>
      </c>
      <c r="K107" s="4">
        <f t="shared" si="11"/>
        <v>1.4510441418012747</v>
      </c>
      <c r="L107" s="4">
        <f t="shared" si="11"/>
        <v>1.6538782691498399</v>
      </c>
      <c r="M107" s="4">
        <f t="shared" si="11"/>
        <v>1.7283453438757119</v>
      </c>
      <c r="N107" s="4">
        <f t="shared" si="11"/>
        <v>1.188636354672012</v>
      </c>
      <c r="O107" s="51">
        <f>AVERAGE(C107:N107)</f>
        <v>1.1603270461055895</v>
      </c>
    </row>
    <row r="108" spans="1:19" ht="15.75" thickBot="1" x14ac:dyDescent="0.3">
      <c r="A108" s="134"/>
      <c r="B108" s="52" t="s">
        <v>177</v>
      </c>
      <c r="C108" s="53">
        <f t="shared" ref="C108:N108" si="12">ABS((C107-C97)/C97)</f>
        <v>0.29806084737141963</v>
      </c>
      <c r="D108" s="53">
        <f t="shared" si="12"/>
        <v>0.13644155478394762</v>
      </c>
      <c r="E108" s="53">
        <f t="shared" si="12"/>
        <v>0.12573053251506988</v>
      </c>
      <c r="F108" s="53">
        <f t="shared" si="12"/>
        <v>0.30219538221065956</v>
      </c>
      <c r="G108" s="53">
        <f t="shared" si="12"/>
        <v>4.5665938073620087E-3</v>
      </c>
      <c r="H108" s="53">
        <f t="shared" si="12"/>
        <v>2.0328234034131348E-2</v>
      </c>
      <c r="I108" s="53">
        <f t="shared" si="12"/>
        <v>0.23971551897684998</v>
      </c>
      <c r="J108" s="53">
        <f t="shared" si="12"/>
        <v>8.3386636619437474E-2</v>
      </c>
      <c r="K108" s="53">
        <f t="shared" si="12"/>
        <v>0.46337124933384816</v>
      </c>
      <c r="L108" s="53">
        <f t="shared" si="12"/>
        <v>0.58476568688178765</v>
      </c>
      <c r="M108" s="53">
        <f t="shared" si="12"/>
        <v>0.69114629308868625</v>
      </c>
      <c r="N108" s="53">
        <f t="shared" si="12"/>
        <v>0.62109137562256556</v>
      </c>
      <c r="O108" s="63">
        <f>AVERAGE(C108:N108)</f>
        <v>0.29756665877048044</v>
      </c>
    </row>
    <row r="109" spans="1:19" x14ac:dyDescent="0.25">
      <c r="A109"/>
      <c r="B109" s="54"/>
      <c r="C109" s="55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</row>
    <row r="110" spans="1:19" x14ac:dyDescent="0.25">
      <c r="A110"/>
      <c r="B110" s="54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</row>
    <row r="111" spans="1:19" x14ac:dyDescent="0.25">
      <c r="A111"/>
      <c r="B111" s="54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</row>
    <row r="112" spans="1:19" x14ac:dyDescent="0.25">
      <c r="A112"/>
      <c r="B112" s="54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</row>
    <row r="113" spans="1:19" x14ac:dyDescent="0.25">
      <c r="A113"/>
      <c r="B113" s="54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spans="1:19" x14ac:dyDescent="0.25">
      <c r="A114"/>
      <c r="B114" s="5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spans="1:19" x14ac:dyDescent="0.25">
      <c r="A115"/>
      <c r="B115" s="54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spans="1:19" x14ac:dyDescent="0.25">
      <c r="A116"/>
      <c r="B116" s="54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spans="1:19" x14ac:dyDescent="0.25">
      <c r="A117"/>
      <c r="B117" s="54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 x14ac:dyDescent="0.25">
      <c r="A118"/>
      <c r="B118" s="54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 x14ac:dyDescent="0.25">
      <c r="A119"/>
      <c r="B119" s="54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x14ac:dyDescent="0.25">
      <c r="A120"/>
      <c r="B120" s="54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x14ac:dyDescent="0.25">
      <c r="A121"/>
      <c r="B121" s="54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x14ac:dyDescent="0.25">
      <c r="A122"/>
      <c r="B122" s="54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x14ac:dyDescent="0.25">
      <c r="A123"/>
      <c r="B123" s="54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x14ac:dyDescent="0.25">
      <c r="A124"/>
      <c r="B124" s="5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 s="54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 s="54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 s="54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ht="15.75" thickBot="1" x14ac:dyDescent="0.3"/>
    <row r="129" spans="1:19" x14ac:dyDescent="0.25">
      <c r="A129" s="41" t="s">
        <v>175</v>
      </c>
      <c r="B129" s="18" t="s">
        <v>176</v>
      </c>
      <c r="C129" s="22" t="s">
        <v>162</v>
      </c>
      <c r="D129" s="22" t="s">
        <v>163</v>
      </c>
      <c r="E129" s="22" t="s">
        <v>91</v>
      </c>
      <c r="F129" s="22" t="s">
        <v>164</v>
      </c>
      <c r="G129" s="22" t="s">
        <v>165</v>
      </c>
      <c r="H129" s="22" t="s">
        <v>166</v>
      </c>
      <c r="I129" s="22" t="s">
        <v>167</v>
      </c>
      <c r="J129" s="22" t="s">
        <v>168</v>
      </c>
      <c r="K129" s="22" t="s">
        <v>169</v>
      </c>
      <c r="L129" s="22" t="s">
        <v>170</v>
      </c>
      <c r="M129" s="22" t="s">
        <v>171</v>
      </c>
      <c r="N129" s="22" t="s">
        <v>172</v>
      </c>
      <c r="O129" s="23" t="s">
        <v>179</v>
      </c>
    </row>
    <row r="130" spans="1:19" x14ac:dyDescent="0.25">
      <c r="A130" s="132" t="s">
        <v>148</v>
      </c>
      <c r="B130" s="42" t="s">
        <v>182</v>
      </c>
      <c r="C130" s="43">
        <f>C$83</f>
        <v>2041</v>
      </c>
      <c r="D130" s="43">
        <f t="shared" ref="D130:N130" si="13">D$83</f>
        <v>1798</v>
      </c>
      <c r="E130" s="43">
        <f t="shared" si="13"/>
        <v>1850</v>
      </c>
      <c r="F130" s="43">
        <f t="shared" si="13"/>
        <v>2177</v>
      </c>
      <c r="G130" s="43">
        <f t="shared" si="13"/>
        <v>2881</v>
      </c>
      <c r="H130" s="43">
        <f t="shared" si="13"/>
        <v>3025</v>
      </c>
      <c r="I130" s="43">
        <f t="shared" si="13"/>
        <v>2606</v>
      </c>
      <c r="J130" s="43">
        <f t="shared" si="13"/>
        <v>2440</v>
      </c>
      <c r="K130" s="43">
        <f t="shared" si="13"/>
        <v>2558</v>
      </c>
      <c r="L130" s="43">
        <f t="shared" si="13"/>
        <v>2981</v>
      </c>
      <c r="M130" s="43">
        <f t="shared" si="13"/>
        <v>3493</v>
      </c>
      <c r="N130" s="43">
        <f t="shared" si="13"/>
        <v>2868</v>
      </c>
      <c r="O130" s="44">
        <f t="shared" ref="O130:O138" si="14">AVERAGE(C130:N130)</f>
        <v>2559.8333333333335</v>
      </c>
    </row>
    <row r="131" spans="1:19" x14ac:dyDescent="0.25">
      <c r="A131" s="133"/>
      <c r="B131" s="45">
        <v>3</v>
      </c>
      <c r="C131" s="2">
        <f>C$91*($P$83/$P$91)</f>
        <v>2144.6730407523514</v>
      </c>
      <c r="D131" s="2">
        <f t="shared" ref="D131:N131" si="15">D$91*($P$83/$P$91)</f>
        <v>1864.4129780564265</v>
      </c>
      <c r="E131" s="2">
        <f t="shared" si="15"/>
        <v>1708.9028213166146</v>
      </c>
      <c r="F131" s="2">
        <f t="shared" si="15"/>
        <v>1876.3752978056427</v>
      </c>
      <c r="G131" s="2">
        <f t="shared" si="15"/>
        <v>2947.8573667711598</v>
      </c>
      <c r="H131" s="2">
        <f t="shared" si="15"/>
        <v>3064.0627586206897</v>
      </c>
      <c r="I131" s="2">
        <f t="shared" si="15"/>
        <v>2643.6726645768026</v>
      </c>
      <c r="J131" s="2">
        <f t="shared" si="15"/>
        <v>2790.6383072100311</v>
      </c>
      <c r="K131" s="2">
        <f t="shared" si="15"/>
        <v>3496.4151724137932</v>
      </c>
      <c r="L131" s="2">
        <f t="shared" si="15"/>
        <v>3985.1613793103452</v>
      </c>
      <c r="M131" s="2">
        <f t="shared" si="15"/>
        <v>4164.5961755485896</v>
      </c>
      <c r="N131" s="2">
        <f t="shared" si="15"/>
        <v>2864.1211285266463</v>
      </c>
      <c r="O131" s="44">
        <f t="shared" si="14"/>
        <v>2795.9074242424249</v>
      </c>
    </row>
    <row r="132" spans="1:19" x14ac:dyDescent="0.25">
      <c r="A132" s="133"/>
      <c r="B132" s="45" t="s">
        <v>177</v>
      </c>
      <c r="C132" s="46">
        <f t="shared" ref="C132:N132" si="16">ABS((C131-C130)/C130)</f>
        <v>5.079521839899629E-2</v>
      </c>
      <c r="D132" s="46">
        <f t="shared" si="16"/>
        <v>3.69371401871115E-2</v>
      </c>
      <c r="E132" s="46">
        <f t="shared" si="16"/>
        <v>7.62687452342624E-2</v>
      </c>
      <c r="F132" s="46">
        <f t="shared" si="16"/>
        <v>0.13809127340117466</v>
      </c>
      <c r="G132" s="46">
        <f t="shared" si="16"/>
        <v>2.3206305717167593E-2</v>
      </c>
      <c r="H132" s="46">
        <f t="shared" si="16"/>
        <v>1.2913308634938741E-2</v>
      </c>
      <c r="I132" s="46">
        <f t="shared" si="16"/>
        <v>1.4456126084728555E-2</v>
      </c>
      <c r="J132" s="46">
        <f t="shared" si="16"/>
        <v>0.14370422426640619</v>
      </c>
      <c r="K132" s="46">
        <f t="shared" si="16"/>
        <v>0.36685503221805832</v>
      </c>
      <c r="L132" s="46">
        <f t="shared" si="16"/>
        <v>0.33685386759823721</v>
      </c>
      <c r="M132" s="46">
        <f t="shared" si="16"/>
        <v>0.19226915990512156</v>
      </c>
      <c r="N132" s="46">
        <f t="shared" si="16"/>
        <v>1.3524656462181603E-3</v>
      </c>
      <c r="O132" s="62">
        <f>AVERAGE(C132:N132)</f>
        <v>0.11614190560770177</v>
      </c>
    </row>
    <row r="133" spans="1:19" x14ac:dyDescent="0.25">
      <c r="A133" s="133"/>
      <c r="B133" s="45">
        <v>4</v>
      </c>
      <c r="C133" s="2">
        <f>C$91*TAN($P$83/$P$91)</f>
        <v>37.060180139943149</v>
      </c>
      <c r="D133" s="2">
        <f t="shared" ref="D133:N133" si="17">D$91*TAN($P$83/$P$91)</f>
        <v>32.21725620133703</v>
      </c>
      <c r="E133" s="2">
        <f t="shared" si="17"/>
        <v>29.530024015890955</v>
      </c>
      <c r="F133" s="2">
        <f t="shared" si="17"/>
        <v>32.423966369448266</v>
      </c>
      <c r="G133" s="2">
        <f t="shared" si="17"/>
        <v>50.939291427411895</v>
      </c>
      <c r="H133" s="2">
        <f t="shared" si="17"/>
        <v>52.947333060492483</v>
      </c>
      <c r="I133" s="2">
        <f t="shared" si="17"/>
        <v>45.68294715258331</v>
      </c>
      <c r="J133" s="2">
        <f t="shared" si="17"/>
        <v>48.222529217949926</v>
      </c>
      <c r="K133" s="2">
        <f t="shared" si="17"/>
        <v>60.418429136512898</v>
      </c>
      <c r="L133" s="2">
        <f t="shared" si="17"/>
        <v>68.864016005057707</v>
      </c>
      <c r="M133" s="2">
        <f t="shared" si="17"/>
        <v>71.964668526726257</v>
      </c>
      <c r="N133" s="2">
        <f t="shared" si="17"/>
        <v>49.492320250633242</v>
      </c>
      <c r="O133" s="44">
        <f t="shared" si="14"/>
        <v>48.313580125332265</v>
      </c>
    </row>
    <row r="134" spans="1:19" x14ac:dyDescent="0.25">
      <c r="A134" s="133"/>
      <c r="B134" s="45" t="s">
        <v>177</v>
      </c>
      <c r="C134" s="46">
        <f t="shared" ref="C134:N134" si="18">ABS((C133-C130)/C130)</f>
        <v>0.98184214593829333</v>
      </c>
      <c r="D134" s="46">
        <f t="shared" si="18"/>
        <v>0.9820816150159416</v>
      </c>
      <c r="E134" s="46">
        <f t="shared" si="18"/>
        <v>0.98403782485627511</v>
      </c>
      <c r="F134" s="46">
        <f t="shared" si="18"/>
        <v>0.98510612477287629</v>
      </c>
      <c r="G134" s="46">
        <f t="shared" si="18"/>
        <v>0.98231888530808342</v>
      </c>
      <c r="H134" s="46">
        <f t="shared" si="18"/>
        <v>0.98249674940149012</v>
      </c>
      <c r="I134" s="46">
        <f t="shared" si="18"/>
        <v>0.98247008935050517</v>
      </c>
      <c r="J134" s="46">
        <f t="shared" si="18"/>
        <v>0.98023666835329915</v>
      </c>
      <c r="K134" s="46">
        <f t="shared" si="18"/>
        <v>0.97638059846109748</v>
      </c>
      <c r="L134" s="46">
        <f t="shared" si="18"/>
        <v>0.97689902180306687</v>
      </c>
      <c r="M134" s="46">
        <f t="shared" si="18"/>
        <v>0.97939746105733572</v>
      </c>
      <c r="N134" s="46">
        <f t="shared" si="18"/>
        <v>0.98274326351093677</v>
      </c>
      <c r="O134" s="62">
        <f>AVERAGE(C134:N134)</f>
        <v>0.98133420398576676</v>
      </c>
    </row>
    <row r="135" spans="1:19" ht="15.75" thickBot="1" x14ac:dyDescent="0.3">
      <c r="A135" s="133"/>
      <c r="B135" s="45">
        <v>5</v>
      </c>
      <c r="C135" s="2">
        <f>C$91*ATAN($P$83/$P$91)</f>
        <v>19.640055806384474</v>
      </c>
      <c r="D135" s="2">
        <f t="shared" ref="D135:N135" si="19">D$91*ATAN($P$83/$P$91)</f>
        <v>17.073546521725468</v>
      </c>
      <c r="E135" s="2">
        <f t="shared" si="19"/>
        <v>15.649446857676871</v>
      </c>
      <c r="F135" s="2">
        <f t="shared" si="19"/>
        <v>17.183092649729208</v>
      </c>
      <c r="G135" s="2">
        <f t="shared" si="19"/>
        <v>26.995295829492605</v>
      </c>
      <c r="H135" s="2">
        <f t="shared" si="19"/>
        <v>28.05945821581463</v>
      </c>
      <c r="I135" s="2">
        <f t="shared" si="19"/>
        <v>24.209694288826121</v>
      </c>
      <c r="J135" s="2">
        <f t="shared" si="19"/>
        <v>25.555546718586328</v>
      </c>
      <c r="K135" s="2">
        <f t="shared" si="19"/>
        <v>32.018768270806881</v>
      </c>
      <c r="L135" s="2">
        <f t="shared" si="19"/>
        <v>36.494510072102464</v>
      </c>
      <c r="M135" s="2">
        <f t="shared" si="19"/>
        <v>38.13770199215854</v>
      </c>
      <c r="N135" s="2">
        <f t="shared" si="19"/>
        <v>26.228472933466438</v>
      </c>
      <c r="O135" s="44">
        <f t="shared" si="14"/>
        <v>25.603799179730832</v>
      </c>
    </row>
    <row r="136" spans="1:19" x14ac:dyDescent="0.25">
      <c r="A136" s="133"/>
      <c r="B136" s="45" t="s">
        <v>177</v>
      </c>
      <c r="C136" s="46">
        <f t="shared" ref="C136:N136" si="20">ABS((C135-C130)/C130)</f>
        <v>0.99037723870338834</v>
      </c>
      <c r="D136" s="46">
        <f t="shared" si="20"/>
        <v>0.99050414542729392</v>
      </c>
      <c r="E136" s="46">
        <f t="shared" si="20"/>
        <v>0.99154083953639094</v>
      </c>
      <c r="F136" s="46">
        <f t="shared" si="20"/>
        <v>0.9921069854617689</v>
      </c>
      <c r="G136" s="46">
        <f t="shared" si="20"/>
        <v>0.99062988690402898</v>
      </c>
      <c r="H136" s="46">
        <f t="shared" si="20"/>
        <v>0.99072414604435877</v>
      </c>
      <c r="I136" s="46">
        <f t="shared" si="20"/>
        <v>0.99071001754074206</v>
      </c>
      <c r="J136" s="46">
        <f t="shared" si="20"/>
        <v>0.98952641527926788</v>
      </c>
      <c r="K136" s="46">
        <f t="shared" si="20"/>
        <v>0.98748288965175646</v>
      </c>
      <c r="L136" s="46">
        <f t="shared" si="20"/>
        <v>0.98775762828845948</v>
      </c>
      <c r="M136" s="46">
        <f t="shared" si="20"/>
        <v>0.98908167707066752</v>
      </c>
      <c r="N136" s="46">
        <f t="shared" si="20"/>
        <v>0.99085478628540224</v>
      </c>
      <c r="O136" s="62">
        <f>AVERAGE(C136:N136)</f>
        <v>0.99010805468279361</v>
      </c>
      <c r="Q136" s="47" t="s">
        <v>183</v>
      </c>
    </row>
    <row r="137" spans="1:19" ht="15.75" thickBot="1" x14ac:dyDescent="0.3">
      <c r="A137" s="133"/>
      <c r="B137" s="45" t="s">
        <v>184</v>
      </c>
      <c r="C137" s="2">
        <f>LN(C$83/C$91)/LN($P$83/$P$91)</f>
        <v>0.99036237716457476</v>
      </c>
      <c r="D137" s="2">
        <f t="shared" ref="D137:N137" si="21">LN(D$83/D$91)/LN($P$83/$P$91)</f>
        <v>0.99294472726210392</v>
      </c>
      <c r="E137" s="2">
        <f t="shared" si="21"/>
        <v>1.0154315822224322</v>
      </c>
      <c r="F137" s="2">
        <f t="shared" si="21"/>
        <v>1.0289059077110274</v>
      </c>
      <c r="G137" s="2">
        <f t="shared" si="21"/>
        <v>0.99553763138350915</v>
      </c>
      <c r="H137" s="2">
        <f t="shared" si="21"/>
        <v>0.99750426210019549</v>
      </c>
      <c r="I137" s="2">
        <f t="shared" si="21"/>
        <v>0.9972082139935512</v>
      </c>
      <c r="J137" s="2">
        <f t="shared" si="21"/>
        <v>0.97388217333561933</v>
      </c>
      <c r="K137" s="2">
        <f t="shared" si="21"/>
        <v>0.93921198534524664</v>
      </c>
      <c r="L137" s="2">
        <f t="shared" si="21"/>
        <v>0.9435289308407121</v>
      </c>
      <c r="M137" s="2">
        <f t="shared" si="21"/>
        <v>0.96579311315367578</v>
      </c>
      <c r="N137" s="2">
        <f t="shared" si="21"/>
        <v>1.0002632513779512</v>
      </c>
      <c r="O137" s="48">
        <f t="shared" si="14"/>
        <v>0.98671451299088331</v>
      </c>
      <c r="Q137" s="49">
        <v>0.99</v>
      </c>
    </row>
    <row r="138" spans="1:19" x14ac:dyDescent="0.25">
      <c r="A138" s="133"/>
      <c r="B138" s="45" t="s">
        <v>185</v>
      </c>
      <c r="C138" s="2">
        <f>C$91*($P$83/$P$91)^$O137</f>
        <v>2003.0802781932089</v>
      </c>
      <c r="D138" s="2">
        <f t="shared" ref="D138:N138" si="22">D$91*($P$83/$P$91)^$O137</f>
        <v>1741.3231741105901</v>
      </c>
      <c r="E138" s="2">
        <f t="shared" si="22"/>
        <v>1596.0799029427958</v>
      </c>
      <c r="F138" s="2">
        <f t="shared" si="22"/>
        <v>1752.4957334311898</v>
      </c>
      <c r="G138" s="2">
        <f t="shared" si="22"/>
        <v>2753.2378325763225</v>
      </c>
      <c r="H138" s="2">
        <f t="shared" si="22"/>
        <v>2861.7712659764329</v>
      </c>
      <c r="I138" s="2">
        <f t="shared" si="22"/>
        <v>2469.1356098525052</v>
      </c>
      <c r="J138" s="2">
        <f t="shared" si="22"/>
        <v>2606.3984815055851</v>
      </c>
      <c r="K138" s="2">
        <f t="shared" si="22"/>
        <v>3265.5794814209603</v>
      </c>
      <c r="L138" s="2">
        <f t="shared" si="22"/>
        <v>3722.0583336625996</v>
      </c>
      <c r="M138" s="2">
        <f t="shared" si="22"/>
        <v>3889.6467234715933</v>
      </c>
      <c r="N138" s="2">
        <f t="shared" si="22"/>
        <v>2675.0299173321259</v>
      </c>
      <c r="O138" s="44">
        <f t="shared" si="14"/>
        <v>2611.3197278729922</v>
      </c>
    </row>
    <row r="139" spans="1:19" x14ac:dyDescent="0.25">
      <c r="A139" s="133"/>
      <c r="B139" s="45" t="s">
        <v>177</v>
      </c>
      <c r="C139" s="46">
        <f t="shared" ref="C139:N139" si="23">ABS((C138-C130)/C130)</f>
        <v>1.8578991576085807E-2</v>
      </c>
      <c r="D139" s="46">
        <f t="shared" si="23"/>
        <v>3.1522150105344759E-2</v>
      </c>
      <c r="E139" s="46">
        <f t="shared" si="23"/>
        <v>0.13725410651740769</v>
      </c>
      <c r="F139" s="46">
        <f t="shared" si="23"/>
        <v>0.19499506962278831</v>
      </c>
      <c r="G139" s="46">
        <f t="shared" si="23"/>
        <v>4.4346465610439957E-2</v>
      </c>
      <c r="H139" s="46">
        <f t="shared" si="23"/>
        <v>5.3959912073906477E-2</v>
      </c>
      <c r="I139" s="46">
        <f t="shared" si="23"/>
        <v>5.2518952474096221E-2</v>
      </c>
      <c r="J139" s="46">
        <f t="shared" si="23"/>
        <v>6.8196098977698807E-2</v>
      </c>
      <c r="K139" s="46">
        <f t="shared" si="23"/>
        <v>0.27661433988309631</v>
      </c>
      <c r="L139" s="46">
        <f t="shared" si="23"/>
        <v>0.24859387241281436</v>
      </c>
      <c r="M139" s="46">
        <f t="shared" si="23"/>
        <v>0.11355474476713236</v>
      </c>
      <c r="N139" s="46">
        <f t="shared" si="23"/>
        <v>6.7283850302606016E-2</v>
      </c>
      <c r="O139" s="62">
        <f>AVERAGE(C139:N139)</f>
        <v>0.10895154619361809</v>
      </c>
    </row>
    <row r="140" spans="1:19" x14ac:dyDescent="0.25">
      <c r="A140" s="133"/>
      <c r="B140" s="42" t="s">
        <v>186</v>
      </c>
      <c r="C140" s="4">
        <f>C$91*($P$83/$P$91)^$Q137</f>
        <v>2037.2011793831946</v>
      </c>
      <c r="D140" s="4">
        <f t="shared" ref="D140:N140" si="24">D$91*($P$83/$P$91)^$Q137</f>
        <v>1770.9852483721634</v>
      </c>
      <c r="E140" s="4">
        <f t="shared" si="24"/>
        <v>1623.2678720184817</v>
      </c>
      <c r="F140" s="4">
        <f t="shared" si="24"/>
        <v>1782.3481234762928</v>
      </c>
      <c r="G140" s="4">
        <f t="shared" si="24"/>
        <v>2800.1370792318808</v>
      </c>
      <c r="H140" s="4">
        <f t="shared" si="24"/>
        <v>2910.5192945291374</v>
      </c>
      <c r="I140" s="4">
        <f t="shared" si="24"/>
        <v>2511.1953980125913</v>
      </c>
      <c r="J140" s="4">
        <f t="shared" si="24"/>
        <v>2650.7964350061802</v>
      </c>
      <c r="K140" s="4">
        <f t="shared" si="24"/>
        <v>3321.2060661498135</v>
      </c>
      <c r="L140" s="4">
        <f t="shared" si="24"/>
        <v>3785.4606775470993</v>
      </c>
      <c r="M140" s="4">
        <f t="shared" si="24"/>
        <v>3955.9038041090398</v>
      </c>
      <c r="N140" s="4">
        <f t="shared" si="24"/>
        <v>2720.5969535029753</v>
      </c>
      <c r="O140" s="51">
        <f>AVERAGE(C140:N140)</f>
        <v>2655.8015109449043</v>
      </c>
    </row>
    <row r="141" spans="1:19" ht="15.75" thickBot="1" x14ac:dyDescent="0.3">
      <c r="A141" s="134"/>
      <c r="B141" s="52" t="s">
        <v>177</v>
      </c>
      <c r="C141" s="53">
        <f t="shared" ref="C141:N141" si="25">ABS((C140-C130)/C130)</f>
        <v>1.8612545893216144E-3</v>
      </c>
      <c r="D141" s="53">
        <f t="shared" si="25"/>
        <v>1.5024889670654412E-2</v>
      </c>
      <c r="E141" s="53">
        <f t="shared" si="25"/>
        <v>0.12255790701703689</v>
      </c>
      <c r="F141" s="53">
        <f t="shared" si="25"/>
        <v>0.18128244213307634</v>
      </c>
      <c r="G141" s="53">
        <f t="shared" si="25"/>
        <v>2.8067657330135106E-2</v>
      </c>
      <c r="H141" s="53">
        <f t="shared" si="25"/>
        <v>3.784486131268186E-2</v>
      </c>
      <c r="I141" s="53">
        <f t="shared" si="25"/>
        <v>3.6379356096473012E-2</v>
      </c>
      <c r="J141" s="53">
        <f t="shared" si="25"/>
        <v>8.6391981559909931E-2</v>
      </c>
      <c r="K141" s="53">
        <f t="shared" si="25"/>
        <v>0.29836046370203811</v>
      </c>
      <c r="L141" s="53">
        <f t="shared" si="25"/>
        <v>0.26986268954951337</v>
      </c>
      <c r="M141" s="53">
        <f t="shared" si="25"/>
        <v>0.13252327629803601</v>
      </c>
      <c r="N141" s="53">
        <f t="shared" si="25"/>
        <v>5.1395762376926314E-2</v>
      </c>
      <c r="O141" s="63">
        <f>AVERAGE(C141:N141)</f>
        <v>0.10512937846965024</v>
      </c>
    </row>
    <row r="142" spans="1:19" x14ac:dyDescent="0.25">
      <c r="A142"/>
      <c r="B142" s="54"/>
      <c r="C142" s="55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x14ac:dyDescent="0.25">
      <c r="A143"/>
      <c r="B143" s="54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x14ac:dyDescent="0.25">
      <c r="A144"/>
      <c r="B144" s="5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x14ac:dyDescent="0.25">
      <c r="A145"/>
      <c r="B145" s="54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x14ac:dyDescent="0.25">
      <c r="A146"/>
      <c r="B146" s="54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x14ac:dyDescent="0.25">
      <c r="A147"/>
      <c r="B147" s="54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x14ac:dyDescent="0.25">
      <c r="A148"/>
      <c r="B148" s="54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x14ac:dyDescent="0.25">
      <c r="A149"/>
      <c r="B149" s="54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x14ac:dyDescent="0.25">
      <c r="A150"/>
      <c r="B150" s="54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x14ac:dyDescent="0.25">
      <c r="A151"/>
      <c r="B151" s="54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x14ac:dyDescent="0.25">
      <c r="A152"/>
      <c r="B152" s="54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x14ac:dyDescent="0.25">
      <c r="A153"/>
      <c r="B153" s="54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x14ac:dyDescent="0.25">
      <c r="A154"/>
      <c r="B154" s="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x14ac:dyDescent="0.25">
      <c r="A155"/>
      <c r="B155" s="54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x14ac:dyDescent="0.25">
      <c r="A156"/>
      <c r="B156" s="54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x14ac:dyDescent="0.25">
      <c r="A157"/>
      <c r="B157" s="54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 s="54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 s="54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 s="54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ht="15.75" thickBot="1" x14ac:dyDescent="0.3"/>
    <row r="162" spans="1:19" x14ac:dyDescent="0.25">
      <c r="A162" s="41" t="s">
        <v>175</v>
      </c>
      <c r="B162" s="18" t="s">
        <v>176</v>
      </c>
      <c r="C162" s="22" t="s">
        <v>162</v>
      </c>
      <c r="D162" s="22" t="s">
        <v>163</v>
      </c>
      <c r="E162" s="22" t="s">
        <v>91</v>
      </c>
      <c r="F162" s="22" t="s">
        <v>164</v>
      </c>
      <c r="G162" s="22" t="s">
        <v>165</v>
      </c>
      <c r="H162" s="22" t="s">
        <v>166</v>
      </c>
      <c r="I162" s="22" t="s">
        <v>167</v>
      </c>
      <c r="J162" s="22" t="s">
        <v>168</v>
      </c>
      <c r="K162" s="22" t="s">
        <v>169</v>
      </c>
      <c r="L162" s="22" t="s">
        <v>170</v>
      </c>
      <c r="M162" s="22" t="s">
        <v>171</v>
      </c>
      <c r="N162" s="22" t="s">
        <v>172</v>
      </c>
      <c r="O162" s="23" t="s">
        <v>179</v>
      </c>
    </row>
    <row r="163" spans="1:19" x14ac:dyDescent="0.25">
      <c r="A163" s="132" t="s">
        <v>178</v>
      </c>
      <c r="B163" s="42" t="s">
        <v>182</v>
      </c>
      <c r="C163" s="43">
        <f>C$84</f>
        <v>4066</v>
      </c>
      <c r="D163" s="43">
        <f t="shared" ref="D163:N163" si="26">D$84</f>
        <v>3298</v>
      </c>
      <c r="E163" s="43">
        <f t="shared" si="26"/>
        <v>3009</v>
      </c>
      <c r="F163" s="43">
        <f t="shared" si="26"/>
        <v>3377</v>
      </c>
      <c r="G163" s="43">
        <f t="shared" si="26"/>
        <v>4706</v>
      </c>
      <c r="H163" s="43">
        <f t="shared" si="26"/>
        <v>5722</v>
      </c>
      <c r="I163" s="43">
        <f t="shared" si="26"/>
        <v>5418</v>
      </c>
      <c r="J163" s="43">
        <f t="shared" si="26"/>
        <v>5226</v>
      </c>
      <c r="K163" s="43">
        <f t="shared" si="26"/>
        <v>5415</v>
      </c>
      <c r="L163" s="43">
        <f t="shared" si="26"/>
        <v>6038</v>
      </c>
      <c r="M163" s="43">
        <f t="shared" si="26"/>
        <v>6946</v>
      </c>
      <c r="N163" s="43">
        <f t="shared" si="26"/>
        <v>6321</v>
      </c>
      <c r="O163" s="44">
        <f t="shared" ref="O163:O171" si="27">AVERAGE(C163:N163)</f>
        <v>4961.833333333333</v>
      </c>
    </row>
    <row r="164" spans="1:19" x14ac:dyDescent="0.25">
      <c r="A164" s="133"/>
      <c r="B164" s="45">
        <v>3</v>
      </c>
      <c r="C164" s="2">
        <f>C$91*($P$84/$P$91)</f>
        <v>3236.1296238244518</v>
      </c>
      <c r="D164" s="2">
        <f t="shared" ref="D164:N164" si="28">D$91*($P$84/$P$91)</f>
        <v>2813.2409717868341</v>
      </c>
      <c r="E164" s="2">
        <f t="shared" si="28"/>
        <v>2578.5893416927902</v>
      </c>
      <c r="F164" s="2">
        <f t="shared" si="28"/>
        <v>2831.2910971786837</v>
      </c>
      <c r="G164" s="2">
        <f t="shared" si="28"/>
        <v>4448.0666144200623</v>
      </c>
      <c r="H164" s="2">
        <f t="shared" si="28"/>
        <v>4623.4106896551721</v>
      </c>
      <c r="I164" s="2">
        <f t="shared" si="28"/>
        <v>3989.0777115987462</v>
      </c>
      <c r="J164" s="2">
        <f t="shared" si="28"/>
        <v>4210.8363949843251</v>
      </c>
      <c r="K164" s="2">
        <f t="shared" si="28"/>
        <v>5275.7937931034485</v>
      </c>
      <c r="L164" s="2">
        <f t="shared" si="28"/>
        <v>6013.2703448275861</v>
      </c>
      <c r="M164" s="2">
        <f t="shared" si="28"/>
        <v>6284.0222257053292</v>
      </c>
      <c r="N164" s="2">
        <f t="shared" si="28"/>
        <v>4321.7157366771162</v>
      </c>
      <c r="O164" s="44">
        <f t="shared" si="27"/>
        <v>4218.7870454545455</v>
      </c>
    </row>
    <row r="165" spans="1:19" x14ac:dyDescent="0.25">
      <c r="A165" s="133"/>
      <c r="B165" s="45" t="s">
        <v>177</v>
      </c>
      <c r="C165" s="46">
        <f t="shared" ref="C165:N165" si="29">ABS((C164-C163)/C163)</f>
        <v>0.20409994495217615</v>
      </c>
      <c r="D165" s="46">
        <f t="shared" si="29"/>
        <v>0.14698575749337961</v>
      </c>
      <c r="E165" s="46">
        <f t="shared" si="29"/>
        <v>0.14304109614729471</v>
      </c>
      <c r="F165" s="46">
        <f t="shared" si="29"/>
        <v>0.16159576630776321</v>
      </c>
      <c r="G165" s="46">
        <f t="shared" si="29"/>
        <v>5.4809474198881797E-2</v>
      </c>
      <c r="H165" s="46">
        <f t="shared" si="29"/>
        <v>0.19199393749472701</v>
      </c>
      <c r="I165" s="46">
        <f t="shared" si="29"/>
        <v>0.2637361181988287</v>
      </c>
      <c r="J165" s="46">
        <f t="shared" si="29"/>
        <v>0.19425250765703692</v>
      </c>
      <c r="K165" s="46">
        <f t="shared" si="29"/>
        <v>2.5707517432419488E-2</v>
      </c>
      <c r="L165" s="46">
        <f t="shared" si="29"/>
        <v>4.0956699523706386E-3</v>
      </c>
      <c r="M165" s="46">
        <f t="shared" si="29"/>
        <v>9.5303451525290933E-2</v>
      </c>
      <c r="N165" s="46">
        <f t="shared" si="29"/>
        <v>0.31629240046240847</v>
      </c>
      <c r="O165" s="62">
        <f>AVERAGE(C165:N165)</f>
        <v>0.15015947015188147</v>
      </c>
    </row>
    <row r="166" spans="1:19" x14ac:dyDescent="0.25">
      <c r="A166" s="133"/>
      <c r="B166" s="45">
        <v>4</v>
      </c>
      <c r="C166" s="2">
        <f>C$91*TAN($P$84/$P$91)</f>
        <v>3.1823134433425446</v>
      </c>
      <c r="D166" s="2">
        <f t="shared" ref="D166:N166" si="30">D$91*TAN($P$84/$P$91)</f>
        <v>2.766457343973479</v>
      </c>
      <c r="E166" s="2">
        <f t="shared" si="30"/>
        <v>2.5357079229821071</v>
      </c>
      <c r="F166" s="2">
        <f t="shared" si="30"/>
        <v>2.7842072994343536</v>
      </c>
      <c r="G166" s="2">
        <f t="shared" si="30"/>
        <v>4.3740961671441347</v>
      </c>
      <c r="H166" s="2">
        <f t="shared" si="30"/>
        <v>4.5465243059069183</v>
      </c>
      <c r="I166" s="2">
        <f t="shared" si="30"/>
        <v>3.9227401568533202</v>
      </c>
      <c r="J166" s="2">
        <f t="shared" si="30"/>
        <v>4.1408110382297805</v>
      </c>
      <c r="K166" s="2">
        <f t="shared" si="30"/>
        <v>5.1880584104213918</v>
      </c>
      <c r="L166" s="2">
        <f t="shared" si="30"/>
        <v>5.9132708763942743</v>
      </c>
      <c r="M166" s="2">
        <f t="shared" si="30"/>
        <v>6.1795202083073955</v>
      </c>
      <c r="N166" s="2">
        <f t="shared" si="30"/>
        <v>4.2498464789180117</v>
      </c>
      <c r="O166" s="44">
        <f t="shared" si="27"/>
        <v>4.1486294709923088</v>
      </c>
    </row>
    <row r="167" spans="1:19" x14ac:dyDescent="0.25">
      <c r="A167" s="133"/>
      <c r="B167" s="45" t="s">
        <v>177</v>
      </c>
      <c r="C167" s="46">
        <f t="shared" ref="C167:N167" si="31">ABS((C166-C163)/C163)</f>
        <v>0.99921733560173576</v>
      </c>
      <c r="D167" s="46">
        <f t="shared" si="31"/>
        <v>0.99916117121165149</v>
      </c>
      <c r="E167" s="46">
        <f t="shared" si="31"/>
        <v>0.999157292149225</v>
      </c>
      <c r="F167" s="46">
        <f t="shared" si="31"/>
        <v>0.99917553825897709</v>
      </c>
      <c r="G167" s="46">
        <f t="shared" si="31"/>
        <v>0.99907052780128691</v>
      </c>
      <c r="H167" s="46">
        <f t="shared" si="31"/>
        <v>0.99920543091473135</v>
      </c>
      <c r="I167" s="46">
        <f t="shared" si="31"/>
        <v>0.99927598003749474</v>
      </c>
      <c r="J167" s="46">
        <f t="shared" si="31"/>
        <v>0.99920765192532912</v>
      </c>
      <c r="K167" s="46">
        <f t="shared" si="31"/>
        <v>0.99904190980416974</v>
      </c>
      <c r="L167" s="46">
        <f t="shared" si="31"/>
        <v>0.9990206573573378</v>
      </c>
      <c r="M167" s="46">
        <f t="shared" si="31"/>
        <v>0.99911034837196833</v>
      </c>
      <c r="N167" s="46">
        <f t="shared" si="31"/>
        <v>0.99932766231942449</v>
      </c>
      <c r="O167" s="62">
        <f>AVERAGE(C167:N167)</f>
        <v>0.99916429214611091</v>
      </c>
    </row>
    <row r="168" spans="1:19" ht="15.75" thickBot="1" x14ac:dyDescent="0.3">
      <c r="A168" s="133"/>
      <c r="B168" s="45">
        <v>5</v>
      </c>
      <c r="C168" s="2">
        <f>C$91*ATAN($P$84/$P$91)</f>
        <v>19.664824123261734</v>
      </c>
      <c r="D168" s="2">
        <f t="shared" ref="D168:N168" si="32">D$91*ATAN($P$84/$P$91)</f>
        <v>17.095078182054621</v>
      </c>
      <c r="E168" s="2">
        <f t="shared" si="32"/>
        <v>15.669182568336042</v>
      </c>
      <c r="F168" s="2">
        <f t="shared" si="32"/>
        <v>17.204762460032974</v>
      </c>
      <c r="G168" s="2">
        <f t="shared" si="32"/>
        <v>27.029339930379674</v>
      </c>
      <c r="H168" s="2">
        <f t="shared" si="32"/>
        <v>28.094844345026523</v>
      </c>
      <c r="I168" s="2">
        <f t="shared" si="32"/>
        <v>24.240225433215858</v>
      </c>
      <c r="J168" s="2">
        <f t="shared" si="32"/>
        <v>25.587775134092755</v>
      </c>
      <c r="K168" s="2">
        <f t="shared" si="32"/>
        <v>32.059147534815544</v>
      </c>
      <c r="L168" s="2">
        <f t="shared" si="32"/>
        <v>36.540533749359653</v>
      </c>
      <c r="M168" s="2">
        <f t="shared" si="32"/>
        <v>38.185797919034933</v>
      </c>
      <c r="N168" s="2">
        <f t="shared" si="32"/>
        <v>26.261549984531207</v>
      </c>
      <c r="O168" s="44">
        <f t="shared" si="27"/>
        <v>25.636088447011797</v>
      </c>
    </row>
    <row r="169" spans="1:19" x14ac:dyDescent="0.25">
      <c r="A169" s="133"/>
      <c r="B169" s="45" t="s">
        <v>177</v>
      </c>
      <c r="C169" s="46">
        <f t="shared" ref="C169:N169" si="33">ABS((C168-C163)/C163)</f>
        <v>0.99516359465733839</v>
      </c>
      <c r="D169" s="46">
        <f t="shared" si="33"/>
        <v>0.99481653178227569</v>
      </c>
      <c r="E169" s="46">
        <f t="shared" si="33"/>
        <v>0.99479256145950945</v>
      </c>
      <c r="F169" s="46">
        <f t="shared" si="33"/>
        <v>0.99490531167899521</v>
      </c>
      <c r="G169" s="46">
        <f t="shared" si="33"/>
        <v>0.99425640885457289</v>
      </c>
      <c r="H169" s="46">
        <f t="shared" si="33"/>
        <v>0.99509003069817792</v>
      </c>
      <c r="I169" s="46">
        <f t="shared" si="33"/>
        <v>0.9955259827550359</v>
      </c>
      <c r="J169" s="46">
        <f t="shared" si="33"/>
        <v>0.99510375523649197</v>
      </c>
      <c r="K169" s="46">
        <f t="shared" si="33"/>
        <v>0.99407956647556495</v>
      </c>
      <c r="L169" s="46">
        <f t="shared" si="33"/>
        <v>0.99394823886231209</v>
      </c>
      <c r="M169" s="46">
        <f t="shared" si="33"/>
        <v>0.99450247654491297</v>
      </c>
      <c r="N169" s="46">
        <f t="shared" si="33"/>
        <v>0.99584534883965647</v>
      </c>
      <c r="O169" s="62">
        <f>AVERAGE(C169:N169)</f>
        <v>0.99483581732040383</v>
      </c>
      <c r="Q169" s="47" t="s">
        <v>183</v>
      </c>
    </row>
    <row r="170" spans="1:19" ht="15.75" thickBot="1" x14ac:dyDescent="0.3">
      <c r="A170" s="133"/>
      <c r="B170" s="45" t="s">
        <v>184</v>
      </c>
      <c r="C170" s="2">
        <f>LN(C$84/C$91)/LN($P$84/$P$91)</f>
        <v>1.0411139577749484</v>
      </c>
      <c r="D170" s="2">
        <f t="shared" ref="D170:N170" si="34">LN(D$84/D$91)/LN($P$84/$P$91)</f>
        <v>1.0286324241656402</v>
      </c>
      <c r="E170" s="2">
        <f t="shared" si="34"/>
        <v>1.0278014845518297</v>
      </c>
      <c r="F170" s="2">
        <f t="shared" si="34"/>
        <v>1.0317438429417163</v>
      </c>
      <c r="G170" s="2">
        <f t="shared" si="34"/>
        <v>1.0101521195505263</v>
      </c>
      <c r="H170" s="2">
        <f t="shared" si="34"/>
        <v>1.0383951500208266</v>
      </c>
      <c r="I170" s="2">
        <f t="shared" si="34"/>
        <v>1.0551411985616355</v>
      </c>
      <c r="J170" s="2">
        <f t="shared" si="34"/>
        <v>1.0388992827775645</v>
      </c>
      <c r="K170" s="2">
        <f t="shared" si="34"/>
        <v>1.0046905249774505</v>
      </c>
      <c r="L170" s="2">
        <f t="shared" si="34"/>
        <v>1.0007391525855578</v>
      </c>
      <c r="M170" s="2">
        <f t="shared" si="34"/>
        <v>1.0180382300524626</v>
      </c>
      <c r="N170" s="2">
        <f t="shared" si="34"/>
        <v>1.0684792290320744</v>
      </c>
      <c r="O170" s="48">
        <f t="shared" si="27"/>
        <v>1.0303188830826862</v>
      </c>
      <c r="Q170" s="49">
        <v>1.03</v>
      </c>
    </row>
    <row r="171" spans="1:19" x14ac:dyDescent="0.25">
      <c r="A171" s="133"/>
      <c r="B171" s="45" t="s">
        <v>185</v>
      </c>
      <c r="C171" s="2">
        <f>C$91*($P$84/$P$91)^$O170</f>
        <v>3829.4492953001945</v>
      </c>
      <c r="D171" s="2">
        <f t="shared" ref="D171:N171" si="35">D$91*($P$84/$P$91)^$O170</f>
        <v>3329.0272359940336</v>
      </c>
      <c r="E171" s="2">
        <f t="shared" si="35"/>
        <v>3051.3540201595174</v>
      </c>
      <c r="F171" s="2">
        <f t="shared" si="35"/>
        <v>3350.3867141351502</v>
      </c>
      <c r="G171" s="2">
        <f t="shared" si="35"/>
        <v>5263.5856847751675</v>
      </c>
      <c r="H171" s="2">
        <f t="shared" si="35"/>
        <v>5471.0777581460143</v>
      </c>
      <c r="I171" s="2">
        <f t="shared" si="35"/>
        <v>4720.4446691867734</v>
      </c>
      <c r="J171" s="2">
        <f t="shared" si="35"/>
        <v>4982.8611149204917</v>
      </c>
      <c r="K171" s="2">
        <f t="shared" si="35"/>
        <v>6243.0703252463727</v>
      </c>
      <c r="L171" s="2">
        <f t="shared" si="35"/>
        <v>7115.757575011995</v>
      </c>
      <c r="M171" s="2">
        <f t="shared" si="35"/>
        <v>7436.1497471287439</v>
      </c>
      <c r="N171" s="2">
        <f t="shared" si="35"/>
        <v>5114.0693377873513</v>
      </c>
      <c r="O171" s="44">
        <f t="shared" si="27"/>
        <v>4992.2694564826506</v>
      </c>
    </row>
    <row r="172" spans="1:19" x14ac:dyDescent="0.25">
      <c r="A172" s="133"/>
      <c r="B172" s="45" t="s">
        <v>177</v>
      </c>
      <c r="C172" s="46">
        <f t="shared" ref="C172:N172" si="36">ABS((C171-C163)/C163)</f>
        <v>5.817774340870769E-2</v>
      </c>
      <c r="D172" s="46">
        <f t="shared" si="36"/>
        <v>9.4078944796948498E-3</v>
      </c>
      <c r="E172" s="46">
        <f t="shared" si="36"/>
        <v>1.4075779381694053E-2</v>
      </c>
      <c r="F172" s="46">
        <f t="shared" si="36"/>
        <v>7.8807479611636908E-3</v>
      </c>
      <c r="G172" s="46">
        <f t="shared" si="36"/>
        <v>0.11848399591482521</v>
      </c>
      <c r="H172" s="46">
        <f t="shared" si="36"/>
        <v>4.3852191865429171E-2</v>
      </c>
      <c r="I172" s="46">
        <f t="shared" si="36"/>
        <v>0.12874775393378121</v>
      </c>
      <c r="J172" s="46">
        <f t="shared" si="36"/>
        <v>4.6524853631746715E-2</v>
      </c>
      <c r="K172" s="46">
        <f t="shared" si="36"/>
        <v>0.15292157437606144</v>
      </c>
      <c r="L172" s="46">
        <f t="shared" si="36"/>
        <v>0.17849578917058545</v>
      </c>
      <c r="M172" s="46">
        <f t="shared" si="36"/>
        <v>7.0565756857003156E-2</v>
      </c>
      <c r="N172" s="46">
        <f t="shared" si="36"/>
        <v>0.19093982949100596</v>
      </c>
      <c r="O172" s="62">
        <f>AVERAGE(C172:N172)</f>
        <v>8.5006159205974888E-2</v>
      </c>
    </row>
    <row r="173" spans="1:19" x14ac:dyDescent="0.25">
      <c r="A173" s="133"/>
      <c r="B173" s="42" t="s">
        <v>186</v>
      </c>
      <c r="C173" s="4">
        <f>C$91*($P$84/$P$91)^$Q170</f>
        <v>3822.6749844359319</v>
      </c>
      <c r="D173" s="4">
        <f t="shared" ref="D173:N173" si="37">D$91*($P$84/$P$91)^$Q170</f>
        <v>3323.138173720798</v>
      </c>
      <c r="E173" s="4">
        <f t="shared" si="37"/>
        <v>3045.9561628971569</v>
      </c>
      <c r="F173" s="4">
        <f t="shared" si="37"/>
        <v>3344.4598668610784</v>
      </c>
      <c r="G173" s="4">
        <f t="shared" si="37"/>
        <v>5254.2743809975955</v>
      </c>
      <c r="H173" s="4">
        <f t="shared" si="37"/>
        <v>5461.3994000746025</v>
      </c>
      <c r="I173" s="4">
        <f t="shared" si="37"/>
        <v>4712.0941840019013</v>
      </c>
      <c r="J173" s="4">
        <f t="shared" si="37"/>
        <v>4974.0464140110562</v>
      </c>
      <c r="K173" s="4">
        <f t="shared" si="37"/>
        <v>6232.026309287583</v>
      </c>
      <c r="L173" s="4">
        <f t="shared" si="37"/>
        <v>7103.1697718761698</v>
      </c>
      <c r="M173" s="4">
        <f t="shared" si="37"/>
        <v>7422.9951689803711</v>
      </c>
      <c r="N173" s="4">
        <f t="shared" si="37"/>
        <v>5105.022529015635</v>
      </c>
      <c r="O173" s="51">
        <f>AVERAGE(C173:N173)</f>
        <v>4983.4381121799897</v>
      </c>
    </row>
    <row r="174" spans="1:19" ht="15.75" thickBot="1" x14ac:dyDescent="0.3">
      <c r="A174" s="134"/>
      <c r="B174" s="52" t="s">
        <v>177</v>
      </c>
      <c r="C174" s="53">
        <f t="shared" ref="C174:N174" si="38">ABS((C173-C163)/C163)</f>
        <v>5.984383068471915E-2</v>
      </c>
      <c r="D174" s="53">
        <f t="shared" si="38"/>
        <v>7.6222479444505832E-3</v>
      </c>
      <c r="E174" s="53">
        <f t="shared" si="38"/>
        <v>1.2281875339699867E-2</v>
      </c>
      <c r="F174" s="53">
        <f t="shared" si="38"/>
        <v>9.6358108199353417E-3</v>
      </c>
      <c r="G174" s="53">
        <f t="shared" si="38"/>
        <v>0.11650539332715586</v>
      </c>
      <c r="H174" s="53">
        <f t="shared" si="38"/>
        <v>4.5543621098461648E-2</v>
      </c>
      <c r="I174" s="53">
        <f t="shared" si="38"/>
        <v>0.13028900258362841</v>
      </c>
      <c r="J174" s="53">
        <f t="shared" si="38"/>
        <v>4.8211554915603486E-2</v>
      </c>
      <c r="K174" s="53">
        <f t="shared" si="38"/>
        <v>0.1508820515766543</v>
      </c>
      <c r="L174" s="53">
        <f t="shared" si="38"/>
        <v>0.17641102548462567</v>
      </c>
      <c r="M174" s="53">
        <f t="shared" si="38"/>
        <v>6.8671921822685153E-2</v>
      </c>
      <c r="N174" s="53">
        <f t="shared" si="38"/>
        <v>0.19237106011459659</v>
      </c>
      <c r="O174" s="63">
        <f>AVERAGE(C174:N174)</f>
        <v>8.4855782976017993E-2</v>
      </c>
    </row>
    <row r="175" spans="1:19" x14ac:dyDescent="0.25">
      <c r="A175"/>
      <c r="B175" s="54"/>
      <c r="C175" s="5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x14ac:dyDescent="0.25">
      <c r="A176"/>
      <c r="B176" s="54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x14ac:dyDescent="0.25">
      <c r="A177"/>
      <c r="B177" s="54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x14ac:dyDescent="0.25">
      <c r="A178"/>
      <c r="B178" s="54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x14ac:dyDescent="0.25">
      <c r="A179"/>
      <c r="B179" s="54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x14ac:dyDescent="0.25">
      <c r="A180"/>
      <c r="B180" s="54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x14ac:dyDescent="0.25">
      <c r="A181"/>
      <c r="B181" s="54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x14ac:dyDescent="0.25">
      <c r="A182"/>
      <c r="B182" s="54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x14ac:dyDescent="0.25">
      <c r="A183"/>
      <c r="B183" s="54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x14ac:dyDescent="0.25">
      <c r="A184"/>
      <c r="B184" s="5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x14ac:dyDescent="0.25">
      <c r="A185"/>
      <c r="B185" s="54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x14ac:dyDescent="0.25">
      <c r="A186"/>
      <c r="B186" s="54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x14ac:dyDescent="0.25">
      <c r="A187"/>
      <c r="B187" s="54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x14ac:dyDescent="0.25">
      <c r="A188"/>
      <c r="B188" s="54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 s="54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x14ac:dyDescent="0.25">
      <c r="A190"/>
      <c r="B190" s="54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 s="54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 s="54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 s="54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ht="15.75" thickBot="1" x14ac:dyDescent="0.3"/>
    <row r="195" spans="1:19" x14ac:dyDescent="0.25">
      <c r="A195" s="41" t="s">
        <v>175</v>
      </c>
      <c r="B195" s="18" t="s">
        <v>176</v>
      </c>
      <c r="C195" s="22" t="s">
        <v>162</v>
      </c>
      <c r="D195" s="22" t="s">
        <v>163</v>
      </c>
      <c r="E195" s="22" t="s">
        <v>91</v>
      </c>
      <c r="F195" s="22" t="s">
        <v>164</v>
      </c>
      <c r="G195" s="22" t="s">
        <v>165</v>
      </c>
      <c r="H195" s="22" t="s">
        <v>166</v>
      </c>
      <c r="I195" s="22" t="s">
        <v>167</v>
      </c>
      <c r="J195" s="22" t="s">
        <v>168</v>
      </c>
      <c r="K195" s="22" t="s">
        <v>169</v>
      </c>
      <c r="L195" s="22" t="s">
        <v>170</v>
      </c>
      <c r="M195" s="22" t="s">
        <v>171</v>
      </c>
      <c r="N195" s="22" t="s">
        <v>172</v>
      </c>
      <c r="O195" s="23" t="s">
        <v>179</v>
      </c>
    </row>
    <row r="196" spans="1:19" x14ac:dyDescent="0.25">
      <c r="A196" s="132" t="s">
        <v>150</v>
      </c>
      <c r="B196" s="42" t="s">
        <v>182</v>
      </c>
      <c r="C196" s="43">
        <f>C$85</f>
        <v>3.3210000000000002</v>
      </c>
      <c r="D196" s="43">
        <f t="shared" ref="D196:N196" si="39">D$85</f>
        <v>2.5840000000000001</v>
      </c>
      <c r="E196" s="43">
        <f t="shared" si="39"/>
        <v>2.2480000000000002</v>
      </c>
      <c r="F196" s="43">
        <f t="shared" si="39"/>
        <v>2.149</v>
      </c>
      <c r="G196" s="43">
        <f t="shared" si="39"/>
        <v>4.3979999999999997</v>
      </c>
      <c r="H196" s="43">
        <f t="shared" si="39"/>
        <v>4.835</v>
      </c>
      <c r="I196" s="43">
        <f t="shared" si="39"/>
        <v>3.4590000000000001</v>
      </c>
      <c r="J196" s="43">
        <f t="shared" si="39"/>
        <v>3.363</v>
      </c>
      <c r="K196" s="43">
        <f t="shared" si="39"/>
        <v>4.8230000000000004</v>
      </c>
      <c r="L196" s="43">
        <f t="shared" si="39"/>
        <v>6.5449999999999999</v>
      </c>
      <c r="M196" s="43">
        <f t="shared" si="39"/>
        <v>7.6589999999999998</v>
      </c>
      <c r="N196" s="43">
        <f t="shared" si="39"/>
        <v>4.4909999999999997</v>
      </c>
      <c r="O196" s="44">
        <f t="shared" ref="O196:O204" si="40">AVERAGE(C196:N196)</f>
        <v>4.15625</v>
      </c>
    </row>
    <row r="197" spans="1:19" x14ac:dyDescent="0.25">
      <c r="A197" s="133"/>
      <c r="B197" s="45">
        <v>3</v>
      </c>
      <c r="C197" s="2">
        <f>C$91*($P$85/$P$91)</f>
        <v>6.2159874608150467</v>
      </c>
      <c r="D197" s="2">
        <f t="shared" ref="D197:N197" si="41">D$91*($P$85/$P$91)</f>
        <v>5.4036990595611281</v>
      </c>
      <c r="E197" s="2">
        <f t="shared" si="41"/>
        <v>4.9529780564263319</v>
      </c>
      <c r="F197" s="2">
        <f t="shared" si="41"/>
        <v>5.4383699059561126</v>
      </c>
      <c r="G197" s="2">
        <f t="shared" si="41"/>
        <v>8.5438871473354236</v>
      </c>
      <c r="H197" s="2">
        <f t="shared" si="41"/>
        <v>8.8806896551724126</v>
      </c>
      <c r="I197" s="2">
        <f t="shared" si="41"/>
        <v>7.6622570532915359</v>
      </c>
      <c r="J197" s="2">
        <f t="shared" si="41"/>
        <v>8.0882131661441985</v>
      </c>
      <c r="K197" s="2">
        <f t="shared" si="41"/>
        <v>10.133793103448276</v>
      </c>
      <c r="L197" s="2">
        <f t="shared" si="41"/>
        <v>11.550344827586207</v>
      </c>
      <c r="M197" s="2">
        <f t="shared" si="41"/>
        <v>12.070407523510971</v>
      </c>
      <c r="N197" s="2">
        <f t="shared" si="41"/>
        <v>8.3011912225705338</v>
      </c>
      <c r="O197" s="44">
        <f t="shared" si="40"/>
        <v>8.1034848484848467</v>
      </c>
    </row>
    <row r="198" spans="1:19" x14ac:dyDescent="0.25">
      <c r="A198" s="133"/>
      <c r="B198" s="45" t="s">
        <v>177</v>
      </c>
      <c r="C198" s="46">
        <f t="shared" ref="C198:N198" si="42">ABS((C197-C196)/C196)</f>
        <v>0.8717216081948348</v>
      </c>
      <c r="D198" s="46">
        <f t="shared" si="42"/>
        <v>1.0912148063317058</v>
      </c>
      <c r="E198" s="46">
        <f t="shared" si="42"/>
        <v>1.2032820535704321</v>
      </c>
      <c r="F198" s="46">
        <f t="shared" si="42"/>
        <v>1.5306514220363483</v>
      </c>
      <c r="G198" s="46">
        <f t="shared" si="42"/>
        <v>0.94267556783433926</v>
      </c>
      <c r="H198" s="46">
        <f t="shared" si="42"/>
        <v>0.83675070427557652</v>
      </c>
      <c r="I198" s="46">
        <f t="shared" si="42"/>
        <v>1.2151653811192644</v>
      </c>
      <c r="J198" s="46">
        <f t="shared" si="42"/>
        <v>1.4050589254071362</v>
      </c>
      <c r="K198" s="46">
        <f t="shared" si="42"/>
        <v>1.1011389391350355</v>
      </c>
      <c r="L198" s="46">
        <f t="shared" si="42"/>
        <v>0.7647585680040041</v>
      </c>
      <c r="M198" s="46">
        <f t="shared" si="42"/>
        <v>0.57597695828580375</v>
      </c>
      <c r="N198" s="46">
        <f t="shared" si="42"/>
        <v>0.84840597251626237</v>
      </c>
      <c r="O198" s="62">
        <f>AVERAGE(C198:N198)</f>
        <v>1.032233408892562</v>
      </c>
    </row>
    <row r="199" spans="1:19" x14ac:dyDescent="0.25">
      <c r="A199" s="133"/>
      <c r="B199" s="45">
        <v>4</v>
      </c>
      <c r="C199" s="2">
        <f>C$91*TAN($P$85/$P$91)</f>
        <v>6.7796673965661975</v>
      </c>
      <c r="D199" s="2">
        <f t="shared" ref="D199:N199" si="43">D$91*TAN($P$85/$P$91)</f>
        <v>5.8937188284093391</v>
      </c>
      <c r="E199" s="2">
        <f t="shared" si="43"/>
        <v>5.4021254155905947</v>
      </c>
      <c r="F199" s="2">
        <f t="shared" si="43"/>
        <v>5.9315337063184739</v>
      </c>
      <c r="G199" s="2">
        <f t="shared" si="43"/>
        <v>9.3186663418937759</v>
      </c>
      <c r="H199" s="2">
        <f t="shared" si="43"/>
        <v>9.686010870153936</v>
      </c>
      <c r="I199" s="2">
        <f t="shared" si="43"/>
        <v>8.3570880179186506</v>
      </c>
      <c r="J199" s="2">
        <f t="shared" si="43"/>
        <v>8.8216708036594405</v>
      </c>
      <c r="K199" s="2">
        <f t="shared" si="43"/>
        <v>11.052748600298358</v>
      </c>
      <c r="L199" s="2">
        <f t="shared" si="43"/>
        <v>12.597756469157268</v>
      </c>
      <c r="M199" s="2">
        <f t="shared" si="43"/>
        <v>13.16497963779428</v>
      </c>
      <c r="N199" s="2">
        <f t="shared" si="43"/>
        <v>9.053962196529838</v>
      </c>
      <c r="O199" s="44">
        <f t="shared" si="40"/>
        <v>8.8383273570241787</v>
      </c>
    </row>
    <row r="200" spans="1:19" x14ac:dyDescent="0.25">
      <c r="A200" s="133"/>
      <c r="B200" s="45" t="s">
        <v>177</v>
      </c>
      <c r="C200" s="46">
        <f t="shared" ref="C200:N200" si="44">ABS((C199-C196)/C196)</f>
        <v>1.0414535972797945</v>
      </c>
      <c r="D200" s="46">
        <f t="shared" si="44"/>
        <v>1.2808509397868959</v>
      </c>
      <c r="E200" s="46">
        <f t="shared" si="44"/>
        <v>1.4030807008854955</v>
      </c>
      <c r="F200" s="46">
        <f t="shared" si="44"/>
        <v>1.7601366711579682</v>
      </c>
      <c r="G200" s="46">
        <f t="shared" si="44"/>
        <v>1.1188418239867615</v>
      </c>
      <c r="H200" s="46">
        <f t="shared" si="44"/>
        <v>1.0033114519449713</v>
      </c>
      <c r="I200" s="46">
        <f t="shared" si="44"/>
        <v>1.4160416357093526</v>
      </c>
      <c r="J200" s="46">
        <f t="shared" si="44"/>
        <v>1.6231551601722989</v>
      </c>
      <c r="K200" s="46">
        <f t="shared" si="44"/>
        <v>1.2916750156123484</v>
      </c>
      <c r="L200" s="46">
        <f t="shared" si="44"/>
        <v>0.92479090437849787</v>
      </c>
      <c r="M200" s="46">
        <f t="shared" si="44"/>
        <v>0.71889014725085265</v>
      </c>
      <c r="N200" s="46">
        <f t="shared" si="44"/>
        <v>1.0160236465218968</v>
      </c>
      <c r="O200" s="62">
        <f>AVERAGE(C200:N200)</f>
        <v>1.2165209745572612</v>
      </c>
    </row>
    <row r="201" spans="1:19" ht="15.75" thickBot="1" x14ac:dyDescent="0.3">
      <c r="A201" s="133"/>
      <c r="B201" s="45">
        <v>5</v>
      </c>
      <c r="C201" s="2">
        <f>C$91*ATAN($P$85/$P$91)</f>
        <v>5.7714787219312536</v>
      </c>
      <c r="D201" s="2">
        <f t="shared" ref="D201:N201" si="45">D$91*ATAN($P$85/$P$91)</f>
        <v>5.0172775184278864</v>
      </c>
      <c r="E201" s="2">
        <f t="shared" si="45"/>
        <v>4.5987878262400423</v>
      </c>
      <c r="F201" s="2">
        <f t="shared" si="45"/>
        <v>5.0494690332115661</v>
      </c>
      <c r="G201" s="2">
        <f t="shared" si="45"/>
        <v>7.9329090002640728</v>
      </c>
      <c r="H201" s="2">
        <f t="shared" si="45"/>
        <v>8.2456265724483959</v>
      </c>
      <c r="I201" s="2">
        <f t="shared" si="45"/>
        <v>7.1143247671933461</v>
      </c>
      <c r="J201" s="2">
        <f t="shared" si="45"/>
        <v>7.5098205202499884</v>
      </c>
      <c r="K201" s="2">
        <f t="shared" si="45"/>
        <v>9.4091198924871264</v>
      </c>
      <c r="L201" s="2">
        <f t="shared" si="45"/>
        <v>10.724373210791779</v>
      </c>
      <c r="M201" s="2">
        <f t="shared" si="45"/>
        <v>11.207245932546984</v>
      </c>
      <c r="N201" s="2">
        <f t="shared" si="45"/>
        <v>7.7075683967783117</v>
      </c>
      <c r="O201" s="44">
        <f t="shared" si="40"/>
        <v>7.5240001160475627</v>
      </c>
    </row>
    <row r="202" spans="1:19" x14ac:dyDescent="0.25">
      <c r="A202" s="133"/>
      <c r="B202" s="45" t="s">
        <v>177</v>
      </c>
      <c r="C202" s="46">
        <f t="shared" ref="C202:N202" si="46">ABS((C201-C196)/C196)</f>
        <v>0.73787374945234963</v>
      </c>
      <c r="D202" s="46">
        <f t="shared" si="46"/>
        <v>0.9416708662646619</v>
      </c>
      <c r="E202" s="46">
        <f t="shared" si="46"/>
        <v>1.0457241219929012</v>
      </c>
      <c r="F202" s="46">
        <f t="shared" si="46"/>
        <v>1.3496831238769502</v>
      </c>
      <c r="G202" s="46">
        <f t="shared" si="46"/>
        <v>0.80375375176536457</v>
      </c>
      <c r="H202" s="46">
        <f t="shared" si="46"/>
        <v>0.70540363442572818</v>
      </c>
      <c r="I202" s="46">
        <f t="shared" si="46"/>
        <v>1.0567576661443614</v>
      </c>
      <c r="J202" s="46">
        <f t="shared" si="46"/>
        <v>1.2330718169045463</v>
      </c>
      <c r="K202" s="46">
        <f t="shared" si="46"/>
        <v>0.95088531878231919</v>
      </c>
      <c r="L202" s="46">
        <f t="shared" si="46"/>
        <v>0.63855969607208229</v>
      </c>
      <c r="M202" s="46">
        <f t="shared" si="46"/>
        <v>0.46327796481877326</v>
      </c>
      <c r="N202" s="46">
        <f t="shared" si="46"/>
        <v>0.71622542791768251</v>
      </c>
      <c r="O202" s="62">
        <f>AVERAGE(C202:N202)</f>
        <v>0.88690726153481025</v>
      </c>
      <c r="Q202" s="47" t="s">
        <v>183</v>
      </c>
    </row>
    <row r="203" spans="1:19" ht="15.75" thickBot="1" x14ac:dyDescent="0.3">
      <c r="A203" s="133"/>
      <c r="B203" s="45" t="s">
        <v>184</v>
      </c>
      <c r="C203" s="2">
        <f>LN(C$85/C$91)/LN($P$85/$P$91)</f>
        <v>1.8922034728166466</v>
      </c>
      <c r="D203" s="2">
        <f t="shared" ref="D203:N203" si="47">LN(D$85/D$91)/LN($P$85/$P$91)</f>
        <v>2.0500274281650639</v>
      </c>
      <c r="E203" s="2">
        <f t="shared" si="47"/>
        <v>2.1243275122175787</v>
      </c>
      <c r="F203" s="2">
        <f t="shared" si="47"/>
        <v>2.321494367287162</v>
      </c>
      <c r="G203" s="2">
        <f t="shared" si="47"/>
        <v>1.9451606835998472</v>
      </c>
      <c r="H203" s="2">
        <f t="shared" si="47"/>
        <v>1.8653593652515432</v>
      </c>
      <c r="I203" s="2">
        <f t="shared" si="47"/>
        <v>2.1319833672655522</v>
      </c>
      <c r="J203" s="2">
        <f t="shared" si="47"/>
        <v>2.2490454220285989</v>
      </c>
      <c r="K203" s="2">
        <f t="shared" si="47"/>
        <v>2.0567658739318513</v>
      </c>
      <c r="L203" s="2">
        <f t="shared" si="47"/>
        <v>1.8084501419973702</v>
      </c>
      <c r="M203" s="2">
        <f t="shared" si="47"/>
        <v>1.6474208873791958</v>
      </c>
      <c r="N203" s="2">
        <f t="shared" si="47"/>
        <v>1.8743624646265966</v>
      </c>
      <c r="O203" s="48">
        <f t="shared" si="40"/>
        <v>1.9972167488805834</v>
      </c>
      <c r="Q203" s="49">
        <v>2.0499999999999998</v>
      </c>
    </row>
    <row r="204" spans="1:19" x14ac:dyDescent="0.25">
      <c r="A204" s="133"/>
      <c r="B204" s="45" t="s">
        <v>185</v>
      </c>
      <c r="C204" s="2">
        <f>C$91*($P$85/$P$91)^$O203</f>
        <v>3.0847913685121644</v>
      </c>
      <c r="D204" s="2">
        <f t="shared" ref="D204:N204" si="48">D$91*($P$85/$P$91)^$O203</f>
        <v>2.681679189678702</v>
      </c>
      <c r="E204" s="2">
        <f t="shared" si="48"/>
        <v>2.4580010904479397</v>
      </c>
      <c r="F204" s="2">
        <f t="shared" si="48"/>
        <v>2.6988851973118377</v>
      </c>
      <c r="G204" s="2">
        <f t="shared" si="48"/>
        <v>4.2400518810226959</v>
      </c>
      <c r="H204" s="2">
        <f t="shared" si="48"/>
        <v>4.4071959551731554</v>
      </c>
      <c r="I204" s="2">
        <f t="shared" si="48"/>
        <v>3.8025276869229629</v>
      </c>
      <c r="J204" s="2">
        <f t="shared" si="48"/>
        <v>4.0139157807014847</v>
      </c>
      <c r="K204" s="2">
        <f t="shared" si="48"/>
        <v>5.029070231056485</v>
      </c>
      <c r="L204" s="2">
        <f t="shared" si="48"/>
        <v>5.7320585429245954</v>
      </c>
      <c r="M204" s="2">
        <f t="shared" si="48"/>
        <v>5.9901486574216287</v>
      </c>
      <c r="N204" s="2">
        <f t="shared" si="48"/>
        <v>4.1196098275907476</v>
      </c>
      <c r="O204" s="44">
        <f t="shared" si="40"/>
        <v>4.0214946173970336</v>
      </c>
    </row>
    <row r="205" spans="1:19" x14ac:dyDescent="0.25">
      <c r="A205" s="133"/>
      <c r="B205" s="45" t="s">
        <v>177</v>
      </c>
      <c r="C205" s="46">
        <f t="shared" ref="C205:N205" si="49">ABS((C204-C196)/C196)</f>
        <v>7.1125754738884606E-2</v>
      </c>
      <c r="D205" s="46">
        <f t="shared" si="49"/>
        <v>3.7801543993305702E-2</v>
      </c>
      <c r="E205" s="46">
        <f t="shared" si="49"/>
        <v>9.3416855181467723E-2</v>
      </c>
      <c r="F205" s="46">
        <f t="shared" si="49"/>
        <v>0.25587957064301431</v>
      </c>
      <c r="G205" s="46">
        <f t="shared" si="49"/>
        <v>3.5913624142179121E-2</v>
      </c>
      <c r="H205" s="46">
        <f t="shared" si="49"/>
        <v>8.8480671112067116E-2</v>
      </c>
      <c r="I205" s="46">
        <f t="shared" si="49"/>
        <v>9.9314162163331277E-2</v>
      </c>
      <c r="J205" s="46">
        <f t="shared" si="49"/>
        <v>0.19355212033942454</v>
      </c>
      <c r="K205" s="46">
        <f t="shared" si="49"/>
        <v>4.2726566671466841E-2</v>
      </c>
      <c r="L205" s="46">
        <f t="shared" si="49"/>
        <v>0.12420801483199459</v>
      </c>
      <c r="M205" s="46">
        <f t="shared" si="49"/>
        <v>0.21789415623167138</v>
      </c>
      <c r="N205" s="46">
        <f t="shared" si="49"/>
        <v>8.2696542509296839E-2</v>
      </c>
      <c r="O205" s="62">
        <f>AVERAGE(C205:N205)</f>
        <v>0.11191746521317535</v>
      </c>
    </row>
    <row r="206" spans="1:19" x14ac:dyDescent="0.25">
      <c r="A206" s="133"/>
      <c r="B206" s="42" t="s">
        <v>186</v>
      </c>
      <c r="C206" s="4">
        <f>C$91*($P$85/$P$91)^$Q203</f>
        <v>2.9724862462485886</v>
      </c>
      <c r="D206" s="4">
        <f t="shared" ref="D206:N206" si="50">D$91*($P$85/$P$91)^$Q203</f>
        <v>2.5840497965396096</v>
      </c>
      <c r="E206" s="4">
        <f t="shared" si="50"/>
        <v>2.3685149372498713</v>
      </c>
      <c r="F206" s="4">
        <f t="shared" si="50"/>
        <v>2.6006294011003588</v>
      </c>
      <c r="G206" s="4">
        <f t="shared" si="50"/>
        <v>4.0856882667560281</v>
      </c>
      <c r="H206" s="4">
        <f t="shared" si="50"/>
        <v>4.2467472824890189</v>
      </c>
      <c r="I206" s="4">
        <f t="shared" si="50"/>
        <v>3.6640926079255509</v>
      </c>
      <c r="J206" s="4">
        <f t="shared" si="50"/>
        <v>3.8677848925290395</v>
      </c>
      <c r="K206" s="4">
        <f t="shared" si="50"/>
        <v>4.8459815616132369</v>
      </c>
      <c r="L206" s="4">
        <f t="shared" si="50"/>
        <v>5.5233768336667</v>
      </c>
      <c r="M206" s="4">
        <f t="shared" si="50"/>
        <v>5.7720709020779362</v>
      </c>
      <c r="N206" s="4">
        <f t="shared" si="50"/>
        <v>3.9696310348307846</v>
      </c>
      <c r="O206" s="51">
        <f>AVERAGE(C206:N206)</f>
        <v>3.8750878135855604</v>
      </c>
    </row>
    <row r="207" spans="1:19" ht="15.75" thickBot="1" x14ac:dyDescent="0.3">
      <c r="A207" s="134"/>
      <c r="B207" s="52" t="s">
        <v>177</v>
      </c>
      <c r="C207" s="53">
        <f t="shared" ref="C207:N207" si="51">ABS((C206-C196)/C196)</f>
        <v>0.10494241305372225</v>
      </c>
      <c r="D207" s="53">
        <f t="shared" si="51"/>
        <v>1.9271106660050345E-5</v>
      </c>
      <c r="E207" s="53">
        <f t="shared" si="51"/>
        <v>5.3609847531081424E-2</v>
      </c>
      <c r="F207" s="53">
        <f t="shared" si="51"/>
        <v>0.2101579344347877</v>
      </c>
      <c r="G207" s="53">
        <f t="shared" si="51"/>
        <v>7.1012217654381898E-2</v>
      </c>
      <c r="H207" s="53">
        <f t="shared" si="51"/>
        <v>0.12166550517290198</v>
      </c>
      <c r="I207" s="53">
        <f t="shared" si="51"/>
        <v>5.9292456757892693E-2</v>
      </c>
      <c r="J207" s="53">
        <f t="shared" si="51"/>
        <v>0.1500995814835086</v>
      </c>
      <c r="K207" s="53">
        <f t="shared" si="51"/>
        <v>4.764993077594132E-3</v>
      </c>
      <c r="L207" s="53">
        <f t="shared" si="51"/>
        <v>0.15609215681181055</v>
      </c>
      <c r="M207" s="53">
        <f t="shared" si="51"/>
        <v>0.24636755423972628</v>
      </c>
      <c r="N207" s="53">
        <f t="shared" si="51"/>
        <v>0.11609195394549435</v>
      </c>
      <c r="O207" s="63">
        <f>AVERAGE(C207:N207)</f>
        <v>0.10784299043913016</v>
      </c>
    </row>
    <row r="208" spans="1:19" x14ac:dyDescent="0.25">
      <c r="A208"/>
      <c r="B208" s="54"/>
      <c r="C208" s="55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x14ac:dyDescent="0.25">
      <c r="A209"/>
      <c r="B209" s="54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x14ac:dyDescent="0.25">
      <c r="A210"/>
      <c r="B210" s="54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x14ac:dyDescent="0.25">
      <c r="A211"/>
      <c r="B211" s="54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x14ac:dyDescent="0.25">
      <c r="A212"/>
      <c r="B212" s="54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x14ac:dyDescent="0.25">
      <c r="A213"/>
      <c r="B213" s="54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x14ac:dyDescent="0.25">
      <c r="A214"/>
      <c r="B214" s="5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x14ac:dyDescent="0.25">
      <c r="A215"/>
      <c r="B215" s="54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x14ac:dyDescent="0.25">
      <c r="A216"/>
      <c r="B216" s="54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x14ac:dyDescent="0.25">
      <c r="A217"/>
      <c r="B217" s="54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x14ac:dyDescent="0.25">
      <c r="A218"/>
      <c r="B218" s="54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 s="54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 s="54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 s="54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 s="54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 s="54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 s="5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 s="54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 s="54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ht="15.75" thickBot="1" x14ac:dyDescent="0.3"/>
    <row r="228" spans="1:19" x14ac:dyDescent="0.25">
      <c r="A228" s="41" t="s">
        <v>175</v>
      </c>
      <c r="B228" s="18" t="s">
        <v>176</v>
      </c>
      <c r="C228" s="22" t="s">
        <v>162</v>
      </c>
      <c r="D228" s="22" t="s">
        <v>163</v>
      </c>
      <c r="E228" s="22" t="s">
        <v>91</v>
      </c>
      <c r="F228" s="22" t="s">
        <v>164</v>
      </c>
      <c r="G228" s="22" t="s">
        <v>165</v>
      </c>
      <c r="H228" s="22" t="s">
        <v>166</v>
      </c>
      <c r="I228" s="22" t="s">
        <v>167</v>
      </c>
      <c r="J228" s="22" t="s">
        <v>168</v>
      </c>
      <c r="K228" s="22" t="s">
        <v>169</v>
      </c>
      <c r="L228" s="22" t="s">
        <v>170</v>
      </c>
      <c r="M228" s="22" t="s">
        <v>171</v>
      </c>
      <c r="N228" s="22" t="s">
        <v>172</v>
      </c>
      <c r="O228" s="23" t="s">
        <v>179</v>
      </c>
    </row>
    <row r="229" spans="1:19" x14ac:dyDescent="0.25">
      <c r="A229" s="132" t="s">
        <v>180</v>
      </c>
      <c r="B229" s="42" t="s">
        <v>182</v>
      </c>
      <c r="C229" s="43">
        <f>C$86</f>
        <v>0.61399999999999999</v>
      </c>
      <c r="D229" s="43">
        <f t="shared" ref="D229:N229" si="52">D$86</f>
        <v>0.48499999999999999</v>
      </c>
      <c r="E229" s="43">
        <f t="shared" si="52"/>
        <v>0.44600000000000001</v>
      </c>
      <c r="F229" s="43">
        <f t="shared" si="52"/>
        <v>0.73599999999999999</v>
      </c>
      <c r="G229" s="43">
        <f t="shared" si="52"/>
        <v>2.5939999999999999</v>
      </c>
      <c r="H229" s="43">
        <f t="shared" si="52"/>
        <v>2.0649999999999999</v>
      </c>
      <c r="I229" s="43">
        <f t="shared" si="52"/>
        <v>1.097</v>
      </c>
      <c r="J229" s="43">
        <f t="shared" si="52"/>
        <v>1.022</v>
      </c>
      <c r="K229" s="43">
        <f t="shared" si="52"/>
        <v>1.6359999999999999</v>
      </c>
      <c r="L229" s="43">
        <f t="shared" si="52"/>
        <v>2.246</v>
      </c>
      <c r="M229" s="43">
        <f t="shared" si="52"/>
        <v>3.36</v>
      </c>
      <c r="N229" s="43">
        <f t="shared" si="52"/>
        <v>1.726</v>
      </c>
      <c r="O229" s="44">
        <f t="shared" ref="O229:O237" si="53">AVERAGE(C229:N229)</f>
        <v>1.5022499999999999</v>
      </c>
    </row>
    <row r="230" spans="1:19" x14ac:dyDescent="0.25">
      <c r="A230" s="133"/>
      <c r="B230" s="45">
        <v>3</v>
      </c>
      <c r="C230" s="2">
        <f>C$91*($P$86/$P$91)</f>
        <v>4.8914838035527692</v>
      </c>
      <c r="D230" s="2">
        <f t="shared" ref="D230:N230" si="54">D$91*($P$86/$P$91)</f>
        <v>4.2522779519331246</v>
      </c>
      <c r="E230" s="2">
        <f t="shared" si="54"/>
        <v>3.8975966562173459</v>
      </c>
      <c r="F230" s="2">
        <f t="shared" si="54"/>
        <v>4.2795611285266455</v>
      </c>
      <c r="G230" s="2">
        <f t="shared" si="54"/>
        <v>6.7233542319749215</v>
      </c>
      <c r="H230" s="2">
        <f t="shared" si="54"/>
        <v>6.9883908045977012</v>
      </c>
      <c r="I230" s="2">
        <f t="shared" si="54"/>
        <v>6.0295820271682343</v>
      </c>
      <c r="J230" s="2">
        <f t="shared" si="54"/>
        <v>6.3647753396029252</v>
      </c>
      <c r="K230" s="2">
        <f t="shared" si="54"/>
        <v>7.9744827586206899</v>
      </c>
      <c r="L230" s="2">
        <f t="shared" si="54"/>
        <v>9.0891954022988504</v>
      </c>
      <c r="M230" s="2">
        <f t="shared" si="54"/>
        <v>9.4984430512016722</v>
      </c>
      <c r="N230" s="2">
        <f t="shared" si="54"/>
        <v>6.5323719958202719</v>
      </c>
      <c r="O230" s="44">
        <f t="shared" si="53"/>
        <v>6.3767929292929288</v>
      </c>
    </row>
    <row r="231" spans="1:19" x14ac:dyDescent="0.25">
      <c r="A231" s="133"/>
      <c r="B231" s="45" t="s">
        <v>177</v>
      </c>
      <c r="C231" s="46">
        <f t="shared" ref="C231:N231" si="55">ABS((C230-C229)/C229)</f>
        <v>6.9665859992716115</v>
      </c>
      <c r="D231" s="46">
        <f t="shared" si="55"/>
        <v>7.7675834060476801</v>
      </c>
      <c r="E231" s="46">
        <f t="shared" si="55"/>
        <v>7.7390059556442727</v>
      </c>
      <c r="F231" s="46">
        <f t="shared" si="55"/>
        <v>4.8146210985416387</v>
      </c>
      <c r="G231" s="46">
        <f t="shared" si="55"/>
        <v>1.591886750954095</v>
      </c>
      <c r="H231" s="46">
        <f t="shared" si="55"/>
        <v>2.3842086220812115</v>
      </c>
      <c r="I231" s="46">
        <f t="shared" si="55"/>
        <v>4.4964284659692195</v>
      </c>
      <c r="J231" s="46">
        <f t="shared" si="55"/>
        <v>5.2277645201594174</v>
      </c>
      <c r="K231" s="46">
        <f t="shared" si="55"/>
        <v>3.8743782143158252</v>
      </c>
      <c r="L231" s="46">
        <f t="shared" si="55"/>
        <v>3.0468367775150713</v>
      </c>
      <c r="M231" s="46">
        <f t="shared" si="55"/>
        <v>1.8269175747624027</v>
      </c>
      <c r="N231" s="46">
        <f t="shared" si="55"/>
        <v>2.7846882942180025</v>
      </c>
      <c r="O231" s="62">
        <f>AVERAGE(C231:N231)</f>
        <v>4.3767421399567041</v>
      </c>
    </row>
    <row r="232" spans="1:19" x14ac:dyDescent="0.25">
      <c r="A232" s="133"/>
      <c r="B232" s="45">
        <v>4</v>
      </c>
      <c r="C232" s="2">
        <f>C$91*TAN($P$86/$P$91)</f>
        <v>5.1552137018488446</v>
      </c>
      <c r="D232" s="2">
        <f t="shared" ref="D232:N232" si="56">D$91*TAN($P$86/$P$91)</f>
        <v>4.4815443416072425</v>
      </c>
      <c r="E232" s="2">
        <f t="shared" si="56"/>
        <v>4.1077400014731822</v>
      </c>
      <c r="F232" s="2">
        <f t="shared" si="56"/>
        <v>4.5102985216175542</v>
      </c>
      <c r="G232" s="2">
        <f t="shared" si="56"/>
        <v>7.0858515025412396</v>
      </c>
      <c r="H232" s="2">
        <f t="shared" si="56"/>
        <v>7.3651778226414155</v>
      </c>
      <c r="I232" s="2">
        <f t="shared" si="56"/>
        <v>6.3546737822790131</v>
      </c>
      <c r="J232" s="2">
        <f t="shared" si="56"/>
        <v>6.7079394224057065</v>
      </c>
      <c r="K232" s="2">
        <f t="shared" si="56"/>
        <v>8.4044360430141314</v>
      </c>
      <c r="L232" s="2">
        <f t="shared" si="56"/>
        <v>9.5792496834354619</v>
      </c>
      <c r="M232" s="2">
        <f t="shared" si="56"/>
        <v>10.010562383590146</v>
      </c>
      <c r="N232" s="2">
        <f t="shared" si="56"/>
        <v>6.8845722424690541</v>
      </c>
      <c r="O232" s="44">
        <f t="shared" si="53"/>
        <v>6.720604954076915</v>
      </c>
    </row>
    <row r="233" spans="1:19" x14ac:dyDescent="0.25">
      <c r="A233" s="133"/>
      <c r="B233" s="45" t="s">
        <v>177</v>
      </c>
      <c r="C233" s="46">
        <f t="shared" ref="C233:N233" si="57">ABS((C232-C229)/C229)</f>
        <v>7.3961135209264572</v>
      </c>
      <c r="D233" s="46">
        <f t="shared" si="57"/>
        <v>8.240297611561326</v>
      </c>
      <c r="E233" s="46">
        <f t="shared" si="57"/>
        <v>8.2101793755004078</v>
      </c>
      <c r="F233" s="46">
        <f t="shared" si="57"/>
        <v>5.1281229913281994</v>
      </c>
      <c r="G233" s="46">
        <f t="shared" si="57"/>
        <v>1.7316312654360986</v>
      </c>
      <c r="H233" s="46">
        <f t="shared" si="57"/>
        <v>2.5666720690757465</v>
      </c>
      <c r="I233" s="46">
        <f t="shared" si="57"/>
        <v>4.79277464200457</v>
      </c>
      <c r="J233" s="46">
        <f t="shared" si="57"/>
        <v>5.563541509203235</v>
      </c>
      <c r="K233" s="46">
        <f t="shared" si="57"/>
        <v>4.1371858453631614</v>
      </c>
      <c r="L233" s="46">
        <f t="shared" si="57"/>
        <v>3.2650265732125829</v>
      </c>
      <c r="M233" s="46">
        <f t="shared" si="57"/>
        <v>1.9793340427351629</v>
      </c>
      <c r="N233" s="46">
        <f t="shared" si="57"/>
        <v>2.9887440570504369</v>
      </c>
      <c r="O233" s="62">
        <f>AVERAGE(C233:N233)</f>
        <v>4.666635291949782</v>
      </c>
    </row>
    <row r="234" spans="1:19" ht="15.75" thickBot="1" x14ac:dyDescent="0.3">
      <c r="A234" s="133"/>
      <c r="B234" s="45">
        <v>5</v>
      </c>
      <c r="C234" s="2">
        <f>C$91*ATAN($P$86/$P$91)</f>
        <v>4.664175515004251</v>
      </c>
      <c r="D234" s="2">
        <f t="shared" ref="D234:N234" si="58">D$91*ATAN($P$86/$P$91)</f>
        <v>4.0546736947168425</v>
      </c>
      <c r="E234" s="2">
        <f t="shared" si="58"/>
        <v>3.7164745139476101</v>
      </c>
      <c r="F234" s="2">
        <f t="shared" si="58"/>
        <v>4.0806890163144764</v>
      </c>
      <c r="G234" s="2">
        <f t="shared" si="58"/>
        <v>6.4109185365596275</v>
      </c>
      <c r="H234" s="2">
        <f t="shared" si="58"/>
        <v>6.6636388035080651</v>
      </c>
      <c r="I234" s="2">
        <f t="shared" si="58"/>
        <v>5.7493860730769528</v>
      </c>
      <c r="J234" s="2">
        <f t="shared" si="58"/>
        <v>6.0690028812764467</v>
      </c>
      <c r="K234" s="2">
        <f t="shared" si="58"/>
        <v>7.6039068555368106</v>
      </c>
      <c r="L234" s="2">
        <f t="shared" si="58"/>
        <v>8.6668185665258264</v>
      </c>
      <c r="M234" s="2">
        <f t="shared" si="58"/>
        <v>9.0570483904903263</v>
      </c>
      <c r="N234" s="2">
        <f t="shared" si="58"/>
        <v>6.228811285376195</v>
      </c>
      <c r="O234" s="44">
        <f t="shared" si="53"/>
        <v>6.0804620110277865</v>
      </c>
    </row>
    <row r="235" spans="1:19" x14ac:dyDescent="0.25">
      <c r="A235" s="133"/>
      <c r="B235" s="45" t="s">
        <v>177</v>
      </c>
      <c r="C235" s="46">
        <f t="shared" ref="C235:N235" si="59">ABS((C234-C229)/C229)</f>
        <v>6.5963770602675105</v>
      </c>
      <c r="D235" s="46">
        <f t="shared" si="59"/>
        <v>7.3601519478697783</v>
      </c>
      <c r="E235" s="46">
        <f t="shared" si="59"/>
        <v>7.3329024976403812</v>
      </c>
      <c r="F235" s="46">
        <f t="shared" si="59"/>
        <v>4.5444144243403217</v>
      </c>
      <c r="G235" s="46">
        <f t="shared" si="59"/>
        <v>1.471441224579656</v>
      </c>
      <c r="H235" s="46">
        <f t="shared" si="59"/>
        <v>2.2269437305123803</v>
      </c>
      <c r="I235" s="46">
        <f t="shared" si="59"/>
        <v>4.2410082708085257</v>
      </c>
      <c r="J235" s="46">
        <f t="shared" si="59"/>
        <v>4.9383589836364443</v>
      </c>
      <c r="K235" s="46">
        <f t="shared" si="59"/>
        <v>3.6478648261227451</v>
      </c>
      <c r="L235" s="46">
        <f t="shared" si="59"/>
        <v>2.8587794151940455</v>
      </c>
      <c r="M235" s="46">
        <f t="shared" si="59"/>
        <v>1.6955501162173592</v>
      </c>
      <c r="N235" s="46">
        <f t="shared" si="59"/>
        <v>2.6088130274485488</v>
      </c>
      <c r="O235" s="62">
        <f>AVERAGE(C235:N235)</f>
        <v>4.1268837937198075</v>
      </c>
      <c r="Q235" s="47" t="s">
        <v>183</v>
      </c>
    </row>
    <row r="236" spans="1:19" ht="15.75" thickBot="1" x14ac:dyDescent="0.3">
      <c r="A236" s="133"/>
      <c r="B236" s="45" t="s">
        <v>184</v>
      </c>
      <c r="C236" s="2">
        <f>LN(C$86/C$91)/LN($P$86/$P$91)</f>
        <v>3.2025058841510115</v>
      </c>
      <c r="D236" s="2">
        <f t="shared" ref="D236:N236" si="60">LN(D$86/D$91)/LN($P$86/$P$91)</f>
        <v>3.3041856043274924</v>
      </c>
      <c r="E236" s="2">
        <f t="shared" si="60"/>
        <v>3.3007206484717306</v>
      </c>
      <c r="F236" s="2">
        <f t="shared" si="60"/>
        <v>2.868317734293818</v>
      </c>
      <c r="G236" s="2">
        <f t="shared" si="60"/>
        <v>2.0107841696716329</v>
      </c>
      <c r="H236" s="2">
        <f t="shared" si="60"/>
        <v>2.2938736775932709</v>
      </c>
      <c r="I236" s="2">
        <f t="shared" si="60"/>
        <v>2.8085898405035397</v>
      </c>
      <c r="J236" s="2">
        <f t="shared" si="60"/>
        <v>2.9411685087053878</v>
      </c>
      <c r="K236" s="2">
        <f t="shared" si="60"/>
        <v>2.6811192633670156</v>
      </c>
      <c r="L236" s="2">
        <f t="shared" si="60"/>
        <v>2.4836536657193089</v>
      </c>
      <c r="M236" s="2">
        <f t="shared" si="60"/>
        <v>2.1029074296954269</v>
      </c>
      <c r="N236" s="2">
        <f t="shared" si="60"/>
        <v>2.4125750966120307</v>
      </c>
      <c r="O236" s="48">
        <f t="shared" si="53"/>
        <v>2.7008667935926387</v>
      </c>
      <c r="Q236" s="49">
        <v>2.87</v>
      </c>
    </row>
    <row r="237" spans="1:19" x14ac:dyDescent="0.25">
      <c r="A237" s="133"/>
      <c r="B237" s="45" t="s">
        <v>185</v>
      </c>
      <c r="C237" s="2">
        <f>C$91*($P$86/$P$91)^$O236</f>
        <v>0.98501001251164455</v>
      </c>
      <c r="D237" s="2">
        <f t="shared" ref="D237:N237" si="61">D$91*($P$86/$P$91)^$O236</f>
        <v>0.85629157262964473</v>
      </c>
      <c r="E237" s="2">
        <f t="shared" si="61"/>
        <v>0.78486853586585226</v>
      </c>
      <c r="F237" s="2">
        <f t="shared" si="61"/>
        <v>0.8617856523807057</v>
      </c>
      <c r="G237" s="2">
        <f t="shared" si="61"/>
        <v>1.3538982243685951</v>
      </c>
      <c r="H237" s="2">
        <f t="shared" si="61"/>
        <v>1.407269284807473</v>
      </c>
      <c r="I237" s="2">
        <f t="shared" si="61"/>
        <v>1.2141916249844733</v>
      </c>
      <c r="J237" s="2">
        <f t="shared" si="61"/>
        <v>1.2816903190689366</v>
      </c>
      <c r="K237" s="2">
        <f t="shared" si="61"/>
        <v>1.6058410243815338</v>
      </c>
      <c r="L237" s="2">
        <f t="shared" si="61"/>
        <v>1.8303134256391673</v>
      </c>
      <c r="M237" s="2">
        <f t="shared" si="61"/>
        <v>1.912724621905082</v>
      </c>
      <c r="N237" s="2">
        <f t="shared" si="61"/>
        <v>1.3154396661111685</v>
      </c>
      <c r="O237" s="44">
        <f t="shared" si="53"/>
        <v>1.284110330387856</v>
      </c>
    </row>
    <row r="238" spans="1:19" x14ac:dyDescent="0.25">
      <c r="A238" s="133"/>
      <c r="B238" s="45" t="s">
        <v>177</v>
      </c>
      <c r="C238" s="46">
        <f t="shared" ref="C238:N238" si="62">ABS((C237-C229)/C229)</f>
        <v>0.60425083470951879</v>
      </c>
      <c r="D238" s="46">
        <f t="shared" si="62"/>
        <v>0.76554963428792733</v>
      </c>
      <c r="E238" s="46">
        <f t="shared" si="62"/>
        <v>0.75979492346603639</v>
      </c>
      <c r="F238" s="46">
        <f t="shared" si="62"/>
        <v>0.17090441899552408</v>
      </c>
      <c r="G238" s="46">
        <f t="shared" si="62"/>
        <v>0.47806544935674822</v>
      </c>
      <c r="H238" s="46">
        <f t="shared" si="62"/>
        <v>0.31851366353149002</v>
      </c>
      <c r="I238" s="46">
        <f t="shared" si="62"/>
        <v>0.10682919324017624</v>
      </c>
      <c r="J238" s="46">
        <f t="shared" si="62"/>
        <v>0.25410011650580877</v>
      </c>
      <c r="K238" s="46">
        <f t="shared" si="62"/>
        <v>1.8434581673879062E-2</v>
      </c>
      <c r="L238" s="46">
        <f t="shared" si="62"/>
        <v>0.18507861725771713</v>
      </c>
      <c r="M238" s="46">
        <f t="shared" si="62"/>
        <v>0.43073671967110655</v>
      </c>
      <c r="N238" s="46">
        <f t="shared" si="62"/>
        <v>0.23786809611172161</v>
      </c>
      <c r="O238" s="62">
        <f>AVERAGE(C238:N238)</f>
        <v>0.36084385406730451</v>
      </c>
    </row>
    <row r="239" spans="1:19" x14ac:dyDescent="0.25">
      <c r="A239" s="133"/>
      <c r="B239" s="42" t="s">
        <v>186</v>
      </c>
      <c r="C239" s="4">
        <f>C$91*($P$86/$P$91)^$Q236</f>
        <v>0.83990624748174258</v>
      </c>
      <c r="D239" s="4">
        <f t="shared" ref="D239:N239" si="63">D$91*($P$86/$P$91)^$Q236</f>
        <v>0.73014957450404872</v>
      </c>
      <c r="E239" s="4">
        <f t="shared" si="63"/>
        <v>0.66924800596154788</v>
      </c>
      <c r="F239" s="4">
        <f t="shared" si="63"/>
        <v>0.73483431054577952</v>
      </c>
      <c r="G239" s="4">
        <f t="shared" si="63"/>
        <v>1.15445281028367</v>
      </c>
      <c r="H239" s="4">
        <f t="shared" si="63"/>
        <v>1.1999616746890553</v>
      </c>
      <c r="I239" s="4">
        <f t="shared" si="63"/>
        <v>1.0353266652225146</v>
      </c>
      <c r="J239" s="4">
        <f t="shared" si="63"/>
        <v>1.0928819937352074</v>
      </c>
      <c r="K239" s="4">
        <f t="shared" si="63"/>
        <v>1.3692814201973269</v>
      </c>
      <c r="L239" s="4">
        <f t="shared" si="63"/>
        <v>1.5606863499023296</v>
      </c>
      <c r="M239" s="4">
        <f t="shared" si="63"/>
        <v>1.6309573905282921</v>
      </c>
      <c r="N239" s="4">
        <f t="shared" si="63"/>
        <v>1.1216596579915543</v>
      </c>
      <c r="O239" s="51">
        <f>AVERAGE(C239:N239)</f>
        <v>1.094945508420256</v>
      </c>
    </row>
    <row r="240" spans="1:19" ht="15.75" thickBot="1" x14ac:dyDescent="0.3">
      <c r="A240" s="134"/>
      <c r="B240" s="52" t="s">
        <v>177</v>
      </c>
      <c r="C240" s="53">
        <f t="shared" ref="C240:N240" si="64">ABS((C239-C229)/C229)</f>
        <v>0.36792548449795209</v>
      </c>
      <c r="D240" s="53">
        <f t="shared" si="64"/>
        <v>0.50546304021453348</v>
      </c>
      <c r="E240" s="53">
        <f t="shared" si="64"/>
        <v>0.50055606717835843</v>
      </c>
      <c r="F240" s="53">
        <f t="shared" si="64"/>
        <v>1.5838171932343265E-3</v>
      </c>
      <c r="G240" s="53">
        <f t="shared" si="64"/>
        <v>0.55495265602017352</v>
      </c>
      <c r="H240" s="53">
        <f t="shared" si="64"/>
        <v>0.41890475801982791</v>
      </c>
      <c r="I240" s="53">
        <f t="shared" si="64"/>
        <v>5.6219995239275643E-2</v>
      </c>
      <c r="J240" s="53">
        <f t="shared" si="64"/>
        <v>6.935615825362762E-2</v>
      </c>
      <c r="K240" s="53">
        <f t="shared" si="64"/>
        <v>0.16303091674980014</v>
      </c>
      <c r="L240" s="53">
        <f t="shared" si="64"/>
        <v>0.30512629122781409</v>
      </c>
      <c r="M240" s="53">
        <f t="shared" si="64"/>
        <v>0.51459601472372252</v>
      </c>
      <c r="N240" s="53">
        <f t="shared" si="64"/>
        <v>0.35013924797708323</v>
      </c>
      <c r="O240" s="63">
        <f>AVERAGE(C240:N240)</f>
        <v>0.31732120394128355</v>
      </c>
    </row>
    <row r="241" spans="1:19" x14ac:dyDescent="0.25">
      <c r="A241"/>
      <c r="B241" s="54"/>
      <c r="C241" s="55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x14ac:dyDescent="0.25">
      <c r="A242"/>
      <c r="B242" s="54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x14ac:dyDescent="0.25">
      <c r="A243"/>
      <c r="B243" s="54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x14ac:dyDescent="0.25">
      <c r="A244"/>
      <c r="B244" s="5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x14ac:dyDescent="0.25">
      <c r="A245"/>
      <c r="B245" s="54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x14ac:dyDescent="0.25">
      <c r="A246"/>
      <c r="B246" s="54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x14ac:dyDescent="0.25">
      <c r="A247"/>
      <c r="B247" s="54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x14ac:dyDescent="0.25">
      <c r="A248"/>
      <c r="B248" s="54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x14ac:dyDescent="0.25">
      <c r="A249"/>
      <c r="B249" s="54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x14ac:dyDescent="0.25">
      <c r="A250"/>
      <c r="B250" s="54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x14ac:dyDescent="0.25">
      <c r="A251"/>
      <c r="B251" s="54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 s="54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 s="54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 s="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 s="54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 s="54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 s="54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 s="54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 s="54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ht="15.75" thickBot="1" x14ac:dyDescent="0.3"/>
    <row r="261" spans="1:19" x14ac:dyDescent="0.25">
      <c r="A261" s="41" t="s">
        <v>175</v>
      </c>
      <c r="B261" s="18" t="s">
        <v>176</v>
      </c>
      <c r="C261" s="22" t="s">
        <v>162</v>
      </c>
      <c r="D261" s="22" t="s">
        <v>163</v>
      </c>
      <c r="E261" s="22" t="s">
        <v>91</v>
      </c>
      <c r="F261" s="22" t="s">
        <v>164</v>
      </c>
      <c r="G261" s="22" t="s">
        <v>165</v>
      </c>
      <c r="H261" s="22" t="s">
        <v>166</v>
      </c>
      <c r="I261" s="22" t="s">
        <v>167</v>
      </c>
      <c r="J261" s="22" t="s">
        <v>168</v>
      </c>
      <c r="K261" s="22" t="s">
        <v>169</v>
      </c>
      <c r="L261" s="22" t="s">
        <v>170</v>
      </c>
      <c r="M261" s="22" t="s">
        <v>171</v>
      </c>
      <c r="N261" s="22" t="s">
        <v>172</v>
      </c>
      <c r="O261" s="23" t="s">
        <v>179</v>
      </c>
    </row>
    <row r="262" spans="1:19" x14ac:dyDescent="0.25">
      <c r="A262" s="132" t="s">
        <v>152</v>
      </c>
      <c r="B262" s="42" t="s">
        <v>182</v>
      </c>
      <c r="C262" s="43">
        <f>C$87</f>
        <v>5.3940000000000001</v>
      </c>
      <c r="D262" s="43">
        <f t="shared" ref="D262:N262" si="65">D$87</f>
        <v>3.0720000000000001</v>
      </c>
      <c r="E262" s="43">
        <f t="shared" si="65"/>
        <v>2.3860000000000001</v>
      </c>
      <c r="F262" s="43">
        <f t="shared" si="65"/>
        <v>2.9569999999999999</v>
      </c>
      <c r="G262" s="43">
        <f t="shared" si="65"/>
        <v>13.6</v>
      </c>
      <c r="H262" s="43">
        <f t="shared" si="65"/>
        <v>15.53</v>
      </c>
      <c r="I262" s="43">
        <f t="shared" si="65"/>
        <v>9.23</v>
      </c>
      <c r="J262" s="43">
        <f t="shared" si="65"/>
        <v>10</v>
      </c>
      <c r="K262" s="43">
        <f t="shared" si="65"/>
        <v>18.82</v>
      </c>
      <c r="L262" s="43">
        <f t="shared" si="65"/>
        <v>28.5</v>
      </c>
      <c r="M262" s="43">
        <f t="shared" si="65"/>
        <v>28.8</v>
      </c>
      <c r="N262" s="43">
        <f t="shared" si="65"/>
        <v>14.25</v>
      </c>
      <c r="O262" s="44">
        <f t="shared" ref="O262:O270" si="66">AVERAGE(C262:N262)</f>
        <v>12.711583333333335</v>
      </c>
    </row>
    <row r="263" spans="1:19" x14ac:dyDescent="0.25">
      <c r="A263" s="133"/>
      <c r="B263" s="45">
        <v>3</v>
      </c>
      <c r="C263" s="2">
        <f>C$91*($P$87/$P$91)</f>
        <v>49.229571577847445</v>
      </c>
      <c r="D263" s="2">
        <f t="shared" ref="D263:N263" si="67">D$91*($P$87/$P$91)</f>
        <v>42.796384535005224</v>
      </c>
      <c r="E263" s="2">
        <f t="shared" si="67"/>
        <v>39.226750261233022</v>
      </c>
      <c r="F263" s="2">
        <f t="shared" si="67"/>
        <v>43.070971786833859</v>
      </c>
      <c r="G263" s="2">
        <f t="shared" si="67"/>
        <v>67.66614420062696</v>
      </c>
      <c r="H263" s="2">
        <f t="shared" si="67"/>
        <v>70.333563218390807</v>
      </c>
      <c r="I263" s="2">
        <f t="shared" si="67"/>
        <v>60.683782654127484</v>
      </c>
      <c r="J263" s="2">
        <f t="shared" si="67"/>
        <v>64.057283176593515</v>
      </c>
      <c r="K263" s="2">
        <f t="shared" si="67"/>
        <v>80.257931034482766</v>
      </c>
      <c r="L263" s="2">
        <f t="shared" si="67"/>
        <v>91.476781609195413</v>
      </c>
      <c r="M263" s="2">
        <f t="shared" si="67"/>
        <v>95.595590386624878</v>
      </c>
      <c r="N263" s="2">
        <f t="shared" si="67"/>
        <v>65.744033437826545</v>
      </c>
      <c r="O263" s="44">
        <f t="shared" si="66"/>
        <v>64.178232323232308</v>
      </c>
    </row>
    <row r="264" spans="1:19" x14ac:dyDescent="0.25">
      <c r="A264" s="133"/>
      <c r="B264" s="45" t="s">
        <v>177</v>
      </c>
      <c r="C264" s="46">
        <f t="shared" ref="C264:N264" si="68">ABS((C263-C262)/C262)</f>
        <v>8.1267281382735348</v>
      </c>
      <c r="D264" s="46">
        <f t="shared" si="68"/>
        <v>12.931114757488679</v>
      </c>
      <c r="E264" s="46">
        <f t="shared" si="68"/>
        <v>15.440381500935883</v>
      </c>
      <c r="F264" s="46">
        <f t="shared" si="68"/>
        <v>13.565766583305329</v>
      </c>
      <c r="G264" s="46">
        <f t="shared" si="68"/>
        <v>3.9754517794578645</v>
      </c>
      <c r="H264" s="46">
        <f t="shared" si="68"/>
        <v>3.5288836586214298</v>
      </c>
      <c r="I264" s="46">
        <f t="shared" si="68"/>
        <v>5.5746243395587731</v>
      </c>
      <c r="J264" s="46">
        <f t="shared" si="68"/>
        <v>5.4057283176593511</v>
      </c>
      <c r="K264" s="46">
        <f t="shared" si="68"/>
        <v>3.2645021803657155</v>
      </c>
      <c r="L264" s="46">
        <f t="shared" si="68"/>
        <v>2.2097116354103652</v>
      </c>
      <c r="M264" s="46">
        <f t="shared" si="68"/>
        <v>2.3192913328689193</v>
      </c>
      <c r="N264" s="46">
        <f t="shared" si="68"/>
        <v>3.6136163816018629</v>
      </c>
      <c r="O264" s="62">
        <f>AVERAGE(C264:N264)</f>
        <v>6.6629833837956411</v>
      </c>
    </row>
    <row r="265" spans="1:19" x14ac:dyDescent="0.25">
      <c r="A265" s="133"/>
      <c r="B265" s="45">
        <v>4</v>
      </c>
      <c r="C265" s="2">
        <f>C$91*TAN($P87/$P$91)</f>
        <v>12.442138487367078</v>
      </c>
      <c r="D265" s="2">
        <f t="shared" ref="D265:N265" si="69">D$91*TAN($P87/$P$91)</f>
        <v>10.816233537623491</v>
      </c>
      <c r="E265" s="2">
        <f t="shared" si="69"/>
        <v>9.9140545716072328</v>
      </c>
      <c r="F265" s="2">
        <f t="shared" si="69"/>
        <v>10.885631919624743</v>
      </c>
      <c r="G265" s="2">
        <f t="shared" si="69"/>
        <v>17.101744136022475</v>
      </c>
      <c r="H265" s="2">
        <f t="shared" si="69"/>
        <v>17.775899846891768</v>
      </c>
      <c r="I265" s="2">
        <f t="shared" si="69"/>
        <v>15.33704242227639</v>
      </c>
      <c r="J265" s="2">
        <f t="shared" si="69"/>
        <v>16.189651115434611</v>
      </c>
      <c r="K265" s="2">
        <f t="shared" si="69"/>
        <v>20.2841556535084</v>
      </c>
      <c r="L265" s="2">
        <f t="shared" si="69"/>
        <v>23.119575260988068</v>
      </c>
      <c r="M265" s="2">
        <f t="shared" si="69"/>
        <v>24.160550991006826</v>
      </c>
      <c r="N265" s="2">
        <f t="shared" si="69"/>
        <v>16.615955462013723</v>
      </c>
      <c r="O265" s="44">
        <f t="shared" si="66"/>
        <v>16.220219450363732</v>
      </c>
    </row>
    <row r="266" spans="1:19" x14ac:dyDescent="0.25">
      <c r="A266" s="133"/>
      <c r="B266" s="45" t="s">
        <v>177</v>
      </c>
      <c r="C266" s="46">
        <f t="shared" ref="C266:N266" si="70">ABS((C265-C262)/C262)</f>
        <v>1.3066626784143638</v>
      </c>
      <c r="D266" s="46">
        <f t="shared" si="70"/>
        <v>2.5209093546951467</v>
      </c>
      <c r="E266" s="46">
        <f t="shared" si="70"/>
        <v>3.155094120539494</v>
      </c>
      <c r="F266" s="46">
        <f t="shared" si="70"/>
        <v>2.6813094080570656</v>
      </c>
      <c r="G266" s="46">
        <f t="shared" si="70"/>
        <v>0.25748118647224083</v>
      </c>
      <c r="H266" s="46">
        <f t="shared" si="70"/>
        <v>0.14461686071421564</v>
      </c>
      <c r="I266" s="46">
        <f t="shared" si="70"/>
        <v>0.66165140002994471</v>
      </c>
      <c r="J266" s="46">
        <f t="shared" si="70"/>
        <v>0.61896511154346112</v>
      </c>
      <c r="K266" s="46">
        <f t="shared" si="70"/>
        <v>7.7797856190669465E-2</v>
      </c>
      <c r="L266" s="46">
        <f t="shared" si="70"/>
        <v>0.18878683294778709</v>
      </c>
      <c r="M266" s="46">
        <f t="shared" si="70"/>
        <v>0.1610919794789297</v>
      </c>
      <c r="N266" s="46">
        <f t="shared" si="70"/>
        <v>0.16603196224657704</v>
      </c>
      <c r="O266" s="62">
        <f>AVERAGE(C266:N266)</f>
        <v>0.99503322927749138</v>
      </c>
    </row>
    <row r="267" spans="1:19" ht="15.75" thickBot="1" x14ac:dyDescent="0.3">
      <c r="A267" s="133"/>
      <c r="B267" s="45">
        <v>5</v>
      </c>
      <c r="C267" s="2">
        <f>C$91*ATAN($P$87/$P$91)</f>
        <v>16.580870230598592</v>
      </c>
      <c r="D267" s="2">
        <f t="shared" ref="D267:N267" si="71">D$91*ATAN($P$87/$P$91)</f>
        <v>14.414127029149849</v>
      </c>
      <c r="E267" s="2">
        <f t="shared" si="71"/>
        <v>13.211848789321586</v>
      </c>
      <c r="F267" s="2">
        <f t="shared" si="71"/>
        <v>14.5066099706751</v>
      </c>
      <c r="G267" s="2">
        <f t="shared" si="71"/>
        <v>22.790439161579734</v>
      </c>
      <c r="H267" s="2">
        <f t="shared" si="71"/>
        <v>23.688844879253601</v>
      </c>
      <c r="I267" s="2">
        <f t="shared" si="71"/>
        <v>20.438730077080493</v>
      </c>
      <c r="J267" s="2">
        <f t="shared" si="71"/>
        <v>21.574949072962145</v>
      </c>
      <c r="K267" s="2">
        <f t="shared" si="71"/>
        <v>27.031442622951964</v>
      </c>
      <c r="L267" s="2">
        <f t="shared" si="71"/>
        <v>30.810031376697935</v>
      </c>
      <c r="M267" s="2">
        <f t="shared" si="71"/>
        <v>32.197275499576705</v>
      </c>
      <c r="N267" s="2">
        <f t="shared" si="71"/>
        <v>22.14305857090298</v>
      </c>
      <c r="O267" s="44">
        <f t="shared" si="66"/>
        <v>21.615685606729226</v>
      </c>
    </row>
    <row r="268" spans="1:19" x14ac:dyDescent="0.25">
      <c r="A268" s="133"/>
      <c r="B268" s="45" t="s">
        <v>177</v>
      </c>
      <c r="C268" s="46">
        <f t="shared" ref="C268:N268" si="72">ABS((C267-C262)/C262)</f>
        <v>2.073947020874785</v>
      </c>
      <c r="D268" s="46">
        <f t="shared" si="72"/>
        <v>3.6920986423013833</v>
      </c>
      <c r="E268" s="46">
        <f t="shared" si="72"/>
        <v>4.5372375479134899</v>
      </c>
      <c r="F268" s="46">
        <f t="shared" si="72"/>
        <v>3.9058538960686846</v>
      </c>
      <c r="G268" s="46">
        <f t="shared" si="72"/>
        <v>0.6757675854102746</v>
      </c>
      <c r="H268" s="46">
        <f t="shared" si="72"/>
        <v>0.52536026266925961</v>
      </c>
      <c r="I268" s="46">
        <f t="shared" si="72"/>
        <v>1.2143802900412233</v>
      </c>
      <c r="J268" s="46">
        <f t="shared" si="72"/>
        <v>1.1574949072962144</v>
      </c>
      <c r="K268" s="46">
        <f t="shared" si="72"/>
        <v>0.43631469835026376</v>
      </c>
      <c r="L268" s="46">
        <f t="shared" si="72"/>
        <v>8.1053732515717028E-2</v>
      </c>
      <c r="M268" s="46">
        <f t="shared" si="72"/>
        <v>0.11796095484641334</v>
      </c>
      <c r="N268" s="46">
        <f t="shared" si="72"/>
        <v>0.55389884708091086</v>
      </c>
      <c r="O268" s="62">
        <f>AVERAGE(C268:N268)</f>
        <v>1.5809473654473851</v>
      </c>
      <c r="Q268" s="47" t="s">
        <v>183</v>
      </c>
    </row>
    <row r="269" spans="1:19" ht="15.75" thickBot="1" x14ac:dyDescent="0.3">
      <c r="A269" s="133"/>
      <c r="B269" s="45" t="s">
        <v>184</v>
      </c>
      <c r="C269" s="2">
        <f>LN(C$87/C$91)/LN($P$87/$P$91)</f>
        <v>-0.61782968402382887</v>
      </c>
      <c r="D269" s="2">
        <f t="shared" ref="D269:N269" si="73">LN(D$87/D$91)/LN($P$87/$P$91)</f>
        <v>-0.92725728334496083</v>
      </c>
      <c r="E269" s="2">
        <f t="shared" si="73"/>
        <v>-1.0484300638338864</v>
      </c>
      <c r="F269" s="2">
        <f t="shared" si="73"/>
        <v>-0.95985171105057376</v>
      </c>
      <c r="G269" s="2">
        <f t="shared" si="73"/>
        <v>-0.17394417881446644</v>
      </c>
      <c r="H269" s="2">
        <f t="shared" si="73"/>
        <v>-0.10513930524205914</v>
      </c>
      <c r="I269" s="2">
        <f t="shared" si="73"/>
        <v>-0.37785594541084433</v>
      </c>
      <c r="J269" s="2">
        <f t="shared" si="73"/>
        <v>-0.35881490029229229</v>
      </c>
      <c r="K269" s="2">
        <f t="shared" si="73"/>
        <v>-6.1130543178095222E-2</v>
      </c>
      <c r="L269" s="2">
        <f t="shared" si="73"/>
        <v>0.14676365761579657</v>
      </c>
      <c r="M269" s="2">
        <f t="shared" si="73"/>
        <v>0.12220201789424696</v>
      </c>
      <c r="N269" s="2">
        <f t="shared" si="73"/>
        <v>-0.11870156224052503</v>
      </c>
      <c r="O269" s="48">
        <f t="shared" si="66"/>
        <v>-0.37333245849345736</v>
      </c>
      <c r="Q269" s="49">
        <v>-0.62</v>
      </c>
    </row>
    <row r="270" spans="1:19" x14ac:dyDescent="0.25">
      <c r="A270" s="133"/>
      <c r="B270" s="45" t="s">
        <v>185</v>
      </c>
      <c r="C270" s="2">
        <f>C$91*($P$87/$P$91)^$O269</f>
        <v>7.5342525722209182</v>
      </c>
      <c r="D270" s="2">
        <f t="shared" ref="D270:N270" si="74">D$91*($P$87/$P$91)^$O269</f>
        <v>6.5496968576040011</v>
      </c>
      <c r="E270" s="2">
        <f t="shared" si="74"/>
        <v>6.0033885037616876</v>
      </c>
      <c r="F270" s="2">
        <f t="shared" si="74"/>
        <v>6.5917205771303333</v>
      </c>
      <c r="G270" s="2">
        <f t="shared" si="74"/>
        <v>10.35584516898891</v>
      </c>
      <c r="H270" s="2">
        <f t="shared" si="74"/>
        <v>10.764075587244706</v>
      </c>
      <c r="I270" s="2">
        <f t="shared" si="74"/>
        <v>9.2872420153193307</v>
      </c>
      <c r="J270" s="2">
        <f t="shared" si="74"/>
        <v>9.8035334266428347</v>
      </c>
      <c r="K270" s="2">
        <f t="shared" si="74"/>
        <v>12.282932878696412</v>
      </c>
      <c r="L270" s="2">
        <f t="shared" si="74"/>
        <v>13.999901990772255</v>
      </c>
      <c r="M270" s="2">
        <f t="shared" si="74"/>
        <v>14.630257783667233</v>
      </c>
      <c r="N270" s="2">
        <f t="shared" si="74"/>
        <v>10.061679132304588</v>
      </c>
      <c r="O270" s="44">
        <f t="shared" si="66"/>
        <v>9.8220438745294345</v>
      </c>
    </row>
    <row r="271" spans="1:19" x14ac:dyDescent="0.25">
      <c r="A271" s="133"/>
      <c r="B271" s="45" t="s">
        <v>177</v>
      </c>
      <c r="C271" s="46">
        <f t="shared" ref="C271:N271" si="75">ABS((C270-C262)/C262)</f>
        <v>0.3967839399742154</v>
      </c>
      <c r="D271" s="46">
        <f t="shared" si="75"/>
        <v>1.1320627791679692</v>
      </c>
      <c r="E271" s="46">
        <f t="shared" si="75"/>
        <v>1.5160890627668431</v>
      </c>
      <c r="F271" s="46">
        <f t="shared" si="75"/>
        <v>1.2291919435679179</v>
      </c>
      <c r="G271" s="46">
        <f t="shared" si="75"/>
        <v>0.23854079639787421</v>
      </c>
      <c r="H271" s="46">
        <f t="shared" si="75"/>
        <v>0.3068850233583576</v>
      </c>
      <c r="I271" s="46">
        <f t="shared" si="75"/>
        <v>6.2017351375222383E-3</v>
      </c>
      <c r="J271" s="46">
        <f t="shared" si="75"/>
        <v>1.9646657335716532E-2</v>
      </c>
      <c r="K271" s="46">
        <f t="shared" si="75"/>
        <v>0.34734681834769332</v>
      </c>
      <c r="L271" s="46">
        <f t="shared" si="75"/>
        <v>0.5087753687448332</v>
      </c>
      <c r="M271" s="46">
        <f t="shared" si="75"/>
        <v>0.49200493806710999</v>
      </c>
      <c r="N271" s="46">
        <f t="shared" si="75"/>
        <v>0.29391725387336221</v>
      </c>
      <c r="O271" s="62">
        <f>AVERAGE(C271:N271)</f>
        <v>0.54062052639495117</v>
      </c>
    </row>
    <row r="272" spans="1:19" x14ac:dyDescent="0.25">
      <c r="A272" s="133"/>
      <c r="B272" s="42" t="s">
        <v>186</v>
      </c>
      <c r="C272" s="4">
        <f>C$91*($P$87/$P$91)^$Q269</f>
        <v>5.378023317989137</v>
      </c>
      <c r="D272" s="4">
        <f t="shared" ref="D272:N272" si="76">D$91*($P$87/$P$91)^$Q269</f>
        <v>4.6752378007379667</v>
      </c>
      <c r="E272" s="4">
        <f t="shared" si="76"/>
        <v>4.2852775442144511</v>
      </c>
      <c r="F272" s="4">
        <f t="shared" si="76"/>
        <v>4.705234743547468</v>
      </c>
      <c r="G272" s="4">
        <f t="shared" si="76"/>
        <v>7.3921037637699287</v>
      </c>
      <c r="H272" s="4">
        <f t="shared" si="76"/>
        <v>7.6835026367765114</v>
      </c>
      <c r="I272" s="4">
        <f t="shared" si="76"/>
        <v>6.6293243608997567</v>
      </c>
      <c r="J272" s="4">
        <f t="shared" si="76"/>
        <v>6.9978582297021985</v>
      </c>
      <c r="K272" s="4">
        <f t="shared" si="76"/>
        <v>8.7676778554627681</v>
      </c>
      <c r="L272" s="4">
        <f t="shared" si="76"/>
        <v>9.9932672331081012</v>
      </c>
      <c r="M272" s="4">
        <f t="shared" si="76"/>
        <v>10.443221375250619</v>
      </c>
      <c r="N272" s="4">
        <f t="shared" si="76"/>
        <v>7.1821251641034216</v>
      </c>
      <c r="O272" s="51">
        <f>AVERAGE(C272:N272)</f>
        <v>7.0110711687968603</v>
      </c>
    </row>
    <row r="273" spans="1:19" ht="15.75" thickBot="1" x14ac:dyDescent="0.3">
      <c r="A273" s="134"/>
      <c r="B273" s="52" t="s">
        <v>177</v>
      </c>
      <c r="C273" s="53">
        <f t="shared" ref="C273:N273" si="77">ABS((C272-C262)/C262)</f>
        <v>2.961935856667243E-3</v>
      </c>
      <c r="D273" s="53">
        <f t="shared" si="77"/>
        <v>0.52188730492772351</v>
      </c>
      <c r="E273" s="53">
        <f t="shared" si="77"/>
        <v>0.7960090294276827</v>
      </c>
      <c r="F273" s="53">
        <f t="shared" si="77"/>
        <v>0.59121905429403732</v>
      </c>
      <c r="G273" s="53">
        <f t="shared" si="77"/>
        <v>0.45646295854632873</v>
      </c>
      <c r="H273" s="53">
        <f t="shared" si="77"/>
        <v>0.50524773749024399</v>
      </c>
      <c r="I273" s="53">
        <f t="shared" si="77"/>
        <v>0.28176334118095814</v>
      </c>
      <c r="J273" s="53">
        <f t="shared" si="77"/>
        <v>0.30021417702978015</v>
      </c>
      <c r="K273" s="53">
        <f t="shared" si="77"/>
        <v>0.53412976325915151</v>
      </c>
      <c r="L273" s="53">
        <f t="shared" si="77"/>
        <v>0.64935904445234738</v>
      </c>
      <c r="M273" s="53">
        <f t="shared" si="77"/>
        <v>0.63738814669268684</v>
      </c>
      <c r="N273" s="53">
        <f t="shared" si="77"/>
        <v>0.49599121655414585</v>
      </c>
      <c r="O273" s="63">
        <f>AVERAGE(C273:N273)</f>
        <v>0.48105280914264609</v>
      </c>
    </row>
    <row r="274" spans="1:19" x14ac:dyDescent="0.25">
      <c r="A274"/>
      <c r="B274" s="54"/>
      <c r="C274" s="55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x14ac:dyDescent="0.25">
      <c r="A275"/>
      <c r="B275" s="54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x14ac:dyDescent="0.25">
      <c r="A276"/>
      <c r="B276" s="54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x14ac:dyDescent="0.25">
      <c r="A277"/>
      <c r="B277" s="54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x14ac:dyDescent="0.25">
      <c r="A278"/>
      <c r="B278" s="54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x14ac:dyDescent="0.25">
      <c r="A279"/>
      <c r="B279" s="54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x14ac:dyDescent="0.25">
      <c r="A280"/>
      <c r="B280" s="54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x14ac:dyDescent="0.25">
      <c r="A281"/>
      <c r="B281" s="54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x14ac:dyDescent="0.25">
      <c r="A282"/>
      <c r="B282" s="54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x14ac:dyDescent="0.25">
      <c r="A283"/>
      <c r="B283" s="54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x14ac:dyDescent="0.25">
      <c r="A284"/>
      <c r="B284" s="5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 s="54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 s="54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 s="54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 s="54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 s="54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 s="54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 s="54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 s="54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ht="15.75" thickBot="1" x14ac:dyDescent="0.3"/>
    <row r="294" spans="1:19" x14ac:dyDescent="0.25">
      <c r="A294" s="41" t="s">
        <v>175</v>
      </c>
      <c r="B294" s="18" t="s">
        <v>176</v>
      </c>
      <c r="C294" s="22" t="s">
        <v>162</v>
      </c>
      <c r="D294" s="22" t="s">
        <v>163</v>
      </c>
      <c r="E294" s="22" t="s">
        <v>91</v>
      </c>
      <c r="F294" s="22" t="s">
        <v>164</v>
      </c>
      <c r="G294" s="22" t="s">
        <v>165</v>
      </c>
      <c r="H294" s="22" t="s">
        <v>166</v>
      </c>
      <c r="I294" s="22" t="s">
        <v>167</v>
      </c>
      <c r="J294" s="22" t="s">
        <v>168</v>
      </c>
      <c r="K294" s="22" t="s">
        <v>169</v>
      </c>
      <c r="L294" s="22" t="s">
        <v>170</v>
      </c>
      <c r="M294" s="22" t="s">
        <v>171</v>
      </c>
      <c r="N294" s="22" t="s">
        <v>172</v>
      </c>
      <c r="O294" s="23" t="s">
        <v>179</v>
      </c>
    </row>
    <row r="295" spans="1:19" x14ac:dyDescent="0.25">
      <c r="A295" s="132" t="s">
        <v>153</v>
      </c>
      <c r="B295" s="42" t="s">
        <v>182</v>
      </c>
      <c r="C295" s="43">
        <f>C$88</f>
        <v>0.34599999999999997</v>
      </c>
      <c r="D295" s="43">
        <f t="shared" ref="D295:N295" si="78">D$88</f>
        <v>0.27700000000000002</v>
      </c>
      <c r="E295" s="43">
        <f t="shared" si="78"/>
        <v>0.224</v>
      </c>
      <c r="F295" s="43">
        <f t="shared" si="78"/>
        <v>0.26200000000000001</v>
      </c>
      <c r="G295" s="43">
        <f t="shared" si="78"/>
        <v>0.48499999999999999</v>
      </c>
      <c r="H295" s="43">
        <f t="shared" si="78"/>
        <v>0.54400000000000004</v>
      </c>
      <c r="I295" s="43">
        <f t="shared" si="78"/>
        <v>0.439</v>
      </c>
      <c r="J295" s="43">
        <f t="shared" si="78"/>
        <v>0.76200000000000001</v>
      </c>
      <c r="K295" s="43">
        <f t="shared" si="78"/>
        <v>0.747</v>
      </c>
      <c r="L295" s="43">
        <f t="shared" si="78"/>
        <v>0.9</v>
      </c>
      <c r="M295" s="43">
        <f t="shared" si="78"/>
        <v>1.19</v>
      </c>
      <c r="N295" s="43">
        <f t="shared" si="78"/>
        <v>0.85199999999999998</v>
      </c>
      <c r="O295" s="44">
        <f t="shared" ref="O295:O303" si="79">AVERAGE(C295:N295)</f>
        <v>0.58566666666666667</v>
      </c>
    </row>
    <row r="296" spans="1:19" x14ac:dyDescent="0.25">
      <c r="A296" s="133"/>
      <c r="B296" s="45">
        <v>3</v>
      </c>
      <c r="C296" s="2">
        <f>C$91*($P$88/$P$91)</f>
        <v>1.390073145245559</v>
      </c>
      <c r="D296" s="2">
        <f t="shared" ref="D296:N296" si="80">D$91*($P$88/$P$91)</f>
        <v>1.2084221525600836</v>
      </c>
      <c r="E296" s="2">
        <f t="shared" si="80"/>
        <v>1.1076280041797284</v>
      </c>
      <c r="F296" s="2">
        <f t="shared" si="80"/>
        <v>1.2161755485893417</v>
      </c>
      <c r="G296" s="2">
        <f t="shared" si="80"/>
        <v>1.9106583072100314</v>
      </c>
      <c r="H296" s="2">
        <f t="shared" si="80"/>
        <v>1.9859770114942528</v>
      </c>
      <c r="I296" s="2">
        <f t="shared" si="80"/>
        <v>1.7135005224660398</v>
      </c>
      <c r="J296" s="2">
        <f t="shared" si="80"/>
        <v>1.8087565308254963</v>
      </c>
      <c r="K296" s="2">
        <f t="shared" si="80"/>
        <v>2.2662068965517244</v>
      </c>
      <c r="L296" s="2">
        <f t="shared" si="80"/>
        <v>2.5829885057471262</v>
      </c>
      <c r="M296" s="2">
        <f t="shared" si="80"/>
        <v>2.6992894461859982</v>
      </c>
      <c r="N296" s="2">
        <f t="shared" si="80"/>
        <v>1.8563845350052248</v>
      </c>
      <c r="O296" s="44">
        <f t="shared" si="79"/>
        <v>1.8121717171717171</v>
      </c>
    </row>
    <row r="297" spans="1:19" x14ac:dyDescent="0.25">
      <c r="A297" s="133"/>
      <c r="B297" s="45" t="s">
        <v>177</v>
      </c>
      <c r="C297" s="46">
        <f t="shared" ref="C297:N297" si="81">ABS((C296-C295)/C295)</f>
        <v>3.0175524429062408</v>
      </c>
      <c r="D297" s="46">
        <f t="shared" si="81"/>
        <v>3.3625348467873049</v>
      </c>
      <c r="E297" s="46">
        <f t="shared" si="81"/>
        <v>3.9447678758023588</v>
      </c>
      <c r="F297" s="46">
        <f t="shared" si="81"/>
        <v>3.6418914068295485</v>
      </c>
      <c r="G297" s="46">
        <f t="shared" si="81"/>
        <v>2.9395016643505807</v>
      </c>
      <c r="H297" s="46">
        <f t="shared" si="81"/>
        <v>2.6506930358350234</v>
      </c>
      <c r="I297" s="46">
        <f t="shared" si="81"/>
        <v>2.9031902561868788</v>
      </c>
      <c r="J297" s="46">
        <f t="shared" si="81"/>
        <v>1.3736962346791288</v>
      </c>
      <c r="K297" s="46">
        <f t="shared" si="81"/>
        <v>2.0337441720906622</v>
      </c>
      <c r="L297" s="46">
        <f t="shared" si="81"/>
        <v>1.869987228607918</v>
      </c>
      <c r="M297" s="46">
        <f t="shared" si="81"/>
        <v>1.2683104589798304</v>
      </c>
      <c r="N297" s="46">
        <f t="shared" si="81"/>
        <v>1.1788550880343016</v>
      </c>
      <c r="O297" s="62">
        <f>AVERAGE(C297:N297)</f>
        <v>2.5153937259241483</v>
      </c>
    </row>
    <row r="298" spans="1:19" x14ac:dyDescent="0.25">
      <c r="A298" s="133"/>
      <c r="B298" s="45">
        <v>4</v>
      </c>
      <c r="C298" s="2">
        <f>C$91*TAN($P$88/$P$91)</f>
        <v>1.3957858379641157</v>
      </c>
      <c r="D298" s="2">
        <f t="shared" ref="D298:N298" si="82">D$91*TAN($P$88/$P$91)</f>
        <v>1.2133883260707969</v>
      </c>
      <c r="E298" s="2">
        <f t="shared" si="82"/>
        <v>1.1121799505690164</v>
      </c>
      <c r="F298" s="2">
        <f t="shared" si="82"/>
        <v>1.2211735857247801</v>
      </c>
      <c r="G298" s="2">
        <f t="shared" si="82"/>
        <v>1.9185104147315535</v>
      </c>
      <c r="H298" s="2">
        <f t="shared" si="82"/>
        <v>1.9941386513702466</v>
      </c>
      <c r="I298" s="2">
        <f t="shared" si="82"/>
        <v>1.7205423835302687</v>
      </c>
      <c r="J298" s="2">
        <f t="shared" si="82"/>
        <v>1.8161898592792038</v>
      </c>
      <c r="K298" s="2">
        <f t="shared" si="82"/>
        <v>2.2755201788642077</v>
      </c>
      <c r="L298" s="2">
        <f t="shared" si="82"/>
        <v>2.5936036447269464</v>
      </c>
      <c r="M298" s="2">
        <f t="shared" si="82"/>
        <v>2.7103825395366932</v>
      </c>
      <c r="N298" s="2">
        <f t="shared" si="82"/>
        <v>1.8640135971536718</v>
      </c>
      <c r="O298" s="44">
        <f t="shared" si="79"/>
        <v>1.8196190807934582</v>
      </c>
    </row>
    <row r="299" spans="1:19" x14ac:dyDescent="0.25">
      <c r="A299" s="133"/>
      <c r="B299" s="45" t="s">
        <v>177</v>
      </c>
      <c r="C299" s="46">
        <f t="shared" ref="C299:N299" si="83">ABS((C298-C295)/C295)</f>
        <v>3.0340631155032254</v>
      </c>
      <c r="D299" s="46">
        <f t="shared" si="83"/>
        <v>3.3804632710137068</v>
      </c>
      <c r="E299" s="46">
        <f t="shared" si="83"/>
        <v>3.9650890650402517</v>
      </c>
      <c r="F299" s="46">
        <f t="shared" si="83"/>
        <v>3.6609678844457254</v>
      </c>
      <c r="G299" s="46">
        <f t="shared" si="83"/>
        <v>2.9556915767660898</v>
      </c>
      <c r="H299" s="46">
        <f t="shared" si="83"/>
        <v>2.665696050312953</v>
      </c>
      <c r="I299" s="46">
        <f t="shared" si="83"/>
        <v>2.9192309419823887</v>
      </c>
      <c r="J299" s="46">
        <f t="shared" si="83"/>
        <v>1.383451258896593</v>
      </c>
      <c r="K299" s="46">
        <f t="shared" si="83"/>
        <v>2.0462117521609207</v>
      </c>
      <c r="L299" s="46">
        <f t="shared" si="83"/>
        <v>1.8817818274743849</v>
      </c>
      <c r="M299" s="46">
        <f t="shared" si="83"/>
        <v>1.2776323861652885</v>
      </c>
      <c r="N299" s="46">
        <f t="shared" si="83"/>
        <v>1.1878093863306007</v>
      </c>
      <c r="O299" s="62">
        <f>AVERAGE(C299:N299)</f>
        <v>2.5298407096743438</v>
      </c>
    </row>
    <row r="300" spans="1:19" ht="15.75" thickBot="1" x14ac:dyDescent="0.3">
      <c r="A300" s="133"/>
      <c r="B300" s="45">
        <v>5</v>
      </c>
      <c r="C300" s="2">
        <f>C$91*ATAN($P$88/$P$91)</f>
        <v>1.3844299701509906</v>
      </c>
      <c r="D300" s="2">
        <f t="shared" ref="D300:N300" si="84">D$91*ATAN($P$88/$P$91)</f>
        <v>1.2035164122985902</v>
      </c>
      <c r="E300" s="2">
        <f t="shared" si="84"/>
        <v>1.1031314503195142</v>
      </c>
      <c r="F300" s="2">
        <f t="shared" si="84"/>
        <v>1.2112383324508267</v>
      </c>
      <c r="G300" s="2">
        <f t="shared" si="84"/>
        <v>1.9029017518011622</v>
      </c>
      <c r="H300" s="2">
        <f t="shared" si="84"/>
        <v>1.977914690422889</v>
      </c>
      <c r="I300" s="2">
        <f t="shared" si="84"/>
        <v>1.7065443536442886</v>
      </c>
      <c r="J300" s="2">
        <f t="shared" si="84"/>
        <v>1.8014136583717666</v>
      </c>
      <c r="K300" s="2">
        <f t="shared" si="84"/>
        <v>2.2570069473537262</v>
      </c>
      <c r="L300" s="2">
        <f t="shared" si="84"/>
        <v>2.5725025421451075</v>
      </c>
      <c r="M300" s="2">
        <f t="shared" si="84"/>
        <v>2.6883313444286565</v>
      </c>
      <c r="N300" s="2">
        <f t="shared" si="84"/>
        <v>1.848848310735506</v>
      </c>
      <c r="O300" s="44">
        <f t="shared" si="79"/>
        <v>1.8048149803435853</v>
      </c>
    </row>
    <row r="301" spans="1:19" x14ac:dyDescent="0.25">
      <c r="A301" s="133"/>
      <c r="B301" s="45" t="s">
        <v>177</v>
      </c>
      <c r="C301" s="46">
        <f t="shared" ref="C301:N301" si="85">ABS((C300-C295)/C295)</f>
        <v>3.0012426882976606</v>
      </c>
      <c r="D301" s="46">
        <f t="shared" si="85"/>
        <v>3.3448245931357041</v>
      </c>
      <c r="E301" s="46">
        <f t="shared" si="85"/>
        <v>3.9246939746406886</v>
      </c>
      <c r="F301" s="46">
        <f t="shared" si="85"/>
        <v>3.6230470704230022</v>
      </c>
      <c r="G301" s="46">
        <f t="shared" si="85"/>
        <v>2.9235087666003348</v>
      </c>
      <c r="H301" s="46">
        <f t="shared" si="85"/>
        <v>2.6358725926891342</v>
      </c>
      <c r="I301" s="46">
        <f t="shared" si="85"/>
        <v>2.8873447691213863</v>
      </c>
      <c r="J301" s="46">
        <f t="shared" si="85"/>
        <v>1.3640599191230531</v>
      </c>
      <c r="K301" s="46">
        <f t="shared" si="85"/>
        <v>2.021428309710477</v>
      </c>
      <c r="L301" s="46">
        <f t="shared" si="85"/>
        <v>1.8583361579390085</v>
      </c>
      <c r="M301" s="46">
        <f t="shared" si="85"/>
        <v>1.2591019701081148</v>
      </c>
      <c r="N301" s="46">
        <f t="shared" si="85"/>
        <v>1.1700097543843968</v>
      </c>
      <c r="O301" s="62">
        <f>AVERAGE(C301:N301)</f>
        <v>2.5011225471810801</v>
      </c>
      <c r="Q301" s="47" t="s">
        <v>183</v>
      </c>
    </row>
    <row r="302" spans="1:19" ht="15.75" thickBot="1" x14ac:dyDescent="0.3">
      <c r="A302" s="133"/>
      <c r="B302" s="45" t="s">
        <v>184</v>
      </c>
      <c r="C302" s="2">
        <f>LN(C$88/C$91)/LN($P$88/$P$91)</f>
        <v>1.6320193769013294</v>
      </c>
      <c r="D302" s="2">
        <f t="shared" ref="D302:N302" si="86">LN(D$88/D$91)/LN($P$88/$P$91)</f>
        <v>1.6694588151057794</v>
      </c>
      <c r="E302" s="2">
        <f t="shared" si="86"/>
        <v>1.726393363458868</v>
      </c>
      <c r="F302" s="2">
        <f t="shared" si="86"/>
        <v>1.6976671616680536</v>
      </c>
      <c r="G302" s="2">
        <f t="shared" si="86"/>
        <v>1.6231032905951246</v>
      </c>
      <c r="H302" s="2">
        <f t="shared" si="86"/>
        <v>1.5885011968096556</v>
      </c>
      <c r="I302" s="2">
        <f t="shared" si="86"/>
        <v>1.6188948960846006</v>
      </c>
      <c r="J302" s="2">
        <f t="shared" si="86"/>
        <v>1.3928660058616895</v>
      </c>
      <c r="K302" s="2">
        <f t="shared" si="86"/>
        <v>1.5043699165511319</v>
      </c>
      <c r="L302" s="2">
        <f t="shared" si="86"/>
        <v>1.4791513755578332</v>
      </c>
      <c r="M302" s="2">
        <f t="shared" si="86"/>
        <v>1.3722271190105131</v>
      </c>
      <c r="N302" s="2">
        <f t="shared" si="86"/>
        <v>1.3539411863785651</v>
      </c>
      <c r="O302" s="48">
        <f t="shared" si="79"/>
        <v>1.5548828086652622</v>
      </c>
      <c r="Q302" s="49">
        <v>1.62</v>
      </c>
    </row>
    <row r="303" spans="1:19" x14ac:dyDescent="0.25">
      <c r="A303" s="133"/>
      <c r="B303" s="45" t="s">
        <v>185</v>
      </c>
      <c r="C303" s="2">
        <f>C$91*($P$88/$P$91)^$O302</f>
        <v>0.41000416813260587</v>
      </c>
      <c r="D303" s="2">
        <f t="shared" ref="D303:N303" si="87">D$91*($P$88/$P$91)^$O302</f>
        <v>0.35642593420930119</v>
      </c>
      <c r="E303" s="2">
        <f t="shared" si="87"/>
        <v>0.32669654831283335</v>
      </c>
      <c r="F303" s="2">
        <f t="shared" si="87"/>
        <v>0.358712810047491</v>
      </c>
      <c r="G303" s="2">
        <f t="shared" si="87"/>
        <v>0.56355154583963751</v>
      </c>
      <c r="H303" s="2">
        <f t="shared" si="87"/>
        <v>0.58576691112491019</v>
      </c>
      <c r="I303" s="2">
        <f t="shared" si="87"/>
        <v>0.50539956023995314</v>
      </c>
      <c r="J303" s="2">
        <f t="shared" si="87"/>
        <v>0.53349546339485676</v>
      </c>
      <c r="K303" s="2">
        <f t="shared" si="87"/>
        <v>0.66842113784805701</v>
      </c>
      <c r="L303" s="2">
        <f t="shared" si="87"/>
        <v>0.76185635066552737</v>
      </c>
      <c r="M303" s="2">
        <f t="shared" si="87"/>
        <v>0.7961594882383749</v>
      </c>
      <c r="N303" s="2">
        <f t="shared" si="87"/>
        <v>0.54754341497230874</v>
      </c>
      <c r="O303" s="44">
        <f t="shared" si="79"/>
        <v>0.53450277775215482</v>
      </c>
    </row>
    <row r="304" spans="1:19" x14ac:dyDescent="0.25">
      <c r="A304" s="133"/>
      <c r="B304" s="45" t="s">
        <v>177</v>
      </c>
      <c r="C304" s="46">
        <f t="shared" ref="C304:N304" si="88">ABS((C303-C295)/C295)</f>
        <v>0.18498314489192458</v>
      </c>
      <c r="D304" s="46">
        <f t="shared" si="88"/>
        <v>0.28673622458231462</v>
      </c>
      <c r="E304" s="46">
        <f t="shared" si="88"/>
        <v>0.45846673353943457</v>
      </c>
      <c r="F304" s="46">
        <f t="shared" si="88"/>
        <v>0.36913286277668317</v>
      </c>
      <c r="G304" s="46">
        <f t="shared" si="88"/>
        <v>0.16196195018481965</v>
      </c>
      <c r="H304" s="46">
        <f t="shared" si="88"/>
        <v>7.6777410156084844E-2</v>
      </c>
      <c r="I304" s="46">
        <f t="shared" si="88"/>
        <v>0.151251845649096</v>
      </c>
      <c r="J304" s="46">
        <f t="shared" si="88"/>
        <v>0.29987471995425624</v>
      </c>
      <c r="K304" s="46">
        <f t="shared" si="88"/>
        <v>0.10519258654878579</v>
      </c>
      <c r="L304" s="46">
        <f t="shared" si="88"/>
        <v>0.1534929437049696</v>
      </c>
      <c r="M304" s="46">
        <f t="shared" si="88"/>
        <v>0.33095841324506309</v>
      </c>
      <c r="N304" s="46">
        <f t="shared" si="88"/>
        <v>0.35734340965691463</v>
      </c>
      <c r="O304" s="62">
        <f>AVERAGE(C304:N304)</f>
        <v>0.2446810204075289</v>
      </c>
    </row>
    <row r="305" spans="1:19" x14ac:dyDescent="0.25">
      <c r="A305" s="133"/>
      <c r="B305" s="42" t="s">
        <v>186</v>
      </c>
      <c r="C305" s="4">
        <f>C$91*($P$88/$P$91)^$Q302</f>
        <v>0.35527274237302281</v>
      </c>
      <c r="D305" s="4">
        <f t="shared" ref="D305:N305" si="89">D$91*($P$88/$P$91)^$Q302</f>
        <v>0.30884666289160789</v>
      </c>
      <c r="E305" s="4">
        <f t="shared" si="89"/>
        <v>0.28308585049643253</v>
      </c>
      <c r="F305" s="4">
        <f t="shared" si="89"/>
        <v>0.31082826384508294</v>
      </c>
      <c r="G305" s="4">
        <f t="shared" si="89"/>
        <v>0.48832309210634611</v>
      </c>
      <c r="H305" s="4">
        <f t="shared" si="89"/>
        <v>0.5075729299401035</v>
      </c>
      <c r="I305" s="4">
        <f t="shared" si="89"/>
        <v>0.43793381071798115</v>
      </c>
      <c r="J305" s="4">
        <f t="shared" si="89"/>
        <v>0.46227919386067423</v>
      </c>
      <c r="K305" s="4">
        <f t="shared" si="89"/>
        <v>0.57919365011570101</v>
      </c>
      <c r="L305" s="4">
        <f t="shared" si="89"/>
        <v>0.66015620335768066</v>
      </c>
      <c r="M305" s="4">
        <f t="shared" si="89"/>
        <v>0.68988021765980612</v>
      </c>
      <c r="N305" s="4">
        <f t="shared" si="89"/>
        <v>0.47445188543202094</v>
      </c>
      <c r="O305" s="51">
        <f>AVERAGE(C305:N305)</f>
        <v>0.46315204189970505</v>
      </c>
    </row>
    <row r="306" spans="1:19" ht="15.75" thickBot="1" x14ac:dyDescent="0.3">
      <c r="A306" s="134"/>
      <c r="B306" s="52" t="s">
        <v>177</v>
      </c>
      <c r="C306" s="53">
        <f t="shared" ref="C306:N306" si="90">ABS((C305-C295)/C295)</f>
        <v>2.6799833448042879E-2</v>
      </c>
      <c r="D306" s="53">
        <f t="shared" si="90"/>
        <v>0.11496990213576846</v>
      </c>
      <c r="E306" s="53">
        <f t="shared" si="90"/>
        <v>0.26377611828764519</v>
      </c>
      <c r="F306" s="53">
        <f t="shared" si="90"/>
        <v>0.18636741925604172</v>
      </c>
      <c r="G306" s="53">
        <f t="shared" si="90"/>
        <v>6.85173630174459E-3</v>
      </c>
      <c r="H306" s="53">
        <f t="shared" si="90"/>
        <v>6.6961525845398037E-2</v>
      </c>
      <c r="I306" s="53">
        <f t="shared" si="90"/>
        <v>2.4286771799973757E-3</v>
      </c>
      <c r="J306" s="53">
        <f t="shared" si="90"/>
        <v>0.39333439125895769</v>
      </c>
      <c r="K306" s="53">
        <f t="shared" si="90"/>
        <v>0.22464036129089557</v>
      </c>
      <c r="L306" s="53">
        <f t="shared" si="90"/>
        <v>0.26649310738035487</v>
      </c>
      <c r="M306" s="53">
        <f t="shared" si="90"/>
        <v>0.42026872465562509</v>
      </c>
      <c r="N306" s="53">
        <f t="shared" si="90"/>
        <v>0.44313158986852003</v>
      </c>
      <c r="O306" s="63">
        <f>AVERAGE(C306:N306)</f>
        <v>0.20133528224241601</v>
      </c>
    </row>
    <row r="307" spans="1:19" x14ac:dyDescent="0.25">
      <c r="A307"/>
      <c r="B307" s="54"/>
      <c r="C307" s="55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x14ac:dyDescent="0.25">
      <c r="A308"/>
      <c r="B308" s="54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x14ac:dyDescent="0.25">
      <c r="A309"/>
      <c r="B309" s="54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x14ac:dyDescent="0.25">
      <c r="A310"/>
      <c r="B310" s="54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x14ac:dyDescent="0.25">
      <c r="A311"/>
      <c r="B311" s="54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x14ac:dyDescent="0.25">
      <c r="A312"/>
      <c r="B312" s="54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x14ac:dyDescent="0.25">
      <c r="A313"/>
      <c r="B313" s="54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x14ac:dyDescent="0.25">
      <c r="A314"/>
      <c r="B314" s="5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x14ac:dyDescent="0.25">
      <c r="A315"/>
      <c r="B315" s="54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 s="54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x14ac:dyDescent="0.25">
      <c r="A317"/>
      <c r="B317" s="54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 s="54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 s="54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 s="54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 s="54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 s="54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 s="54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 s="5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 s="54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ht="15.75" thickBot="1" x14ac:dyDescent="0.3"/>
    <row r="327" spans="1:19" x14ac:dyDescent="0.25">
      <c r="A327" s="41" t="s">
        <v>175</v>
      </c>
      <c r="B327" s="18" t="s">
        <v>176</v>
      </c>
      <c r="C327" s="22" t="s">
        <v>162</v>
      </c>
      <c r="D327" s="22" t="s">
        <v>163</v>
      </c>
      <c r="E327" s="22" t="s">
        <v>91</v>
      </c>
      <c r="F327" s="22" t="s">
        <v>164</v>
      </c>
      <c r="G327" s="22" t="s">
        <v>165</v>
      </c>
      <c r="H327" s="22" t="s">
        <v>166</v>
      </c>
      <c r="I327" s="22" t="s">
        <v>167</v>
      </c>
      <c r="J327" s="22" t="s">
        <v>168</v>
      </c>
      <c r="K327" s="22" t="s">
        <v>169</v>
      </c>
      <c r="L327" s="22" t="s">
        <v>170</v>
      </c>
      <c r="M327" s="22" t="s">
        <v>171</v>
      </c>
      <c r="N327" s="22" t="s">
        <v>172</v>
      </c>
      <c r="O327" s="23" t="s">
        <v>179</v>
      </c>
    </row>
    <row r="328" spans="1:19" x14ac:dyDescent="0.25">
      <c r="A328" s="132" t="s">
        <v>154</v>
      </c>
      <c r="B328" s="42" t="s">
        <v>182</v>
      </c>
      <c r="C328" s="43">
        <f>C$89</f>
        <v>11.67</v>
      </c>
      <c r="D328" s="43">
        <f t="shared" ref="D328:N328" si="91">D$89</f>
        <v>7.657</v>
      </c>
      <c r="E328" s="43">
        <f t="shared" si="91"/>
        <v>6.3730000000000002</v>
      </c>
      <c r="F328" s="43">
        <f t="shared" si="91"/>
        <v>8.5399999999999991</v>
      </c>
      <c r="G328" s="43">
        <f t="shared" si="91"/>
        <v>26.95</v>
      </c>
      <c r="H328" s="43">
        <f t="shared" si="91"/>
        <v>42.78</v>
      </c>
      <c r="I328" s="43">
        <f t="shared" si="91"/>
        <v>23.55</v>
      </c>
      <c r="J328" s="43">
        <f t="shared" si="91"/>
        <v>24.92</v>
      </c>
      <c r="K328" s="43">
        <f t="shared" si="91"/>
        <v>46.23</v>
      </c>
      <c r="L328" s="43">
        <f t="shared" si="91"/>
        <v>73.150000000000006</v>
      </c>
      <c r="M328" s="43">
        <f t="shared" si="91"/>
        <v>78.59</v>
      </c>
      <c r="N328" s="43">
        <f t="shared" si="91"/>
        <v>33.43</v>
      </c>
      <c r="O328" s="44">
        <f t="shared" ref="O328:O336" si="92">AVERAGE(C328:N328)</f>
        <v>31.986666666666665</v>
      </c>
    </row>
    <row r="329" spans="1:19" x14ac:dyDescent="0.25">
      <c r="A329" s="133"/>
      <c r="B329" s="45">
        <v>3</v>
      </c>
      <c r="C329" s="2">
        <f>C$91*($P$89/$P$91)</f>
        <v>132.18808777429467</v>
      </c>
      <c r="D329" s="2">
        <f t="shared" ref="D329:N329" si="93">D$91*($P$89/$P$91)</f>
        <v>114.9141065830721</v>
      </c>
      <c r="E329" s="2">
        <f t="shared" si="93"/>
        <v>105.32915360501568</v>
      </c>
      <c r="F329" s="2">
        <f t="shared" si="93"/>
        <v>115.65141065830721</v>
      </c>
      <c r="G329" s="2">
        <f t="shared" si="93"/>
        <v>181.69278996865202</v>
      </c>
      <c r="H329" s="2">
        <f t="shared" si="93"/>
        <v>188.8551724137931</v>
      </c>
      <c r="I329" s="2">
        <f t="shared" si="93"/>
        <v>162.94420062695926</v>
      </c>
      <c r="J329" s="2">
        <f t="shared" si="93"/>
        <v>172.00250783699059</v>
      </c>
      <c r="K329" s="2">
        <f t="shared" si="93"/>
        <v>215.50344827586207</v>
      </c>
      <c r="L329" s="2">
        <f t="shared" si="93"/>
        <v>245.62758620689655</v>
      </c>
      <c r="M329" s="2">
        <f t="shared" si="93"/>
        <v>256.68714733542322</v>
      </c>
      <c r="N329" s="2">
        <f t="shared" si="93"/>
        <v>176.53166144200628</v>
      </c>
      <c r="O329" s="44">
        <f t="shared" si="92"/>
        <v>172.32727272727269</v>
      </c>
    </row>
    <row r="330" spans="1:19" x14ac:dyDescent="0.25">
      <c r="A330" s="133"/>
      <c r="B330" s="45" t="s">
        <v>177</v>
      </c>
      <c r="C330" s="46">
        <f t="shared" ref="C330:N330" si="94">ABS((C329-C328)/C328)</f>
        <v>10.327171188885576</v>
      </c>
      <c r="D330" s="46">
        <f t="shared" si="94"/>
        <v>14.007719287328209</v>
      </c>
      <c r="E330" s="46">
        <f t="shared" si="94"/>
        <v>15.527405241646896</v>
      </c>
      <c r="F330" s="46">
        <f t="shared" si="94"/>
        <v>12.542319749216304</v>
      </c>
      <c r="G330" s="46">
        <f t="shared" si="94"/>
        <v>5.7418474941985913</v>
      </c>
      <c r="H330" s="46">
        <f t="shared" si="94"/>
        <v>3.41456691009334</v>
      </c>
      <c r="I330" s="46">
        <f t="shared" si="94"/>
        <v>5.9190743366012422</v>
      </c>
      <c r="J330" s="46">
        <f t="shared" si="94"/>
        <v>5.9021873128808426</v>
      </c>
      <c r="K330" s="46">
        <f t="shared" si="94"/>
        <v>3.6615498221038738</v>
      </c>
      <c r="L330" s="46">
        <f t="shared" si="94"/>
        <v>2.3578617389869656</v>
      </c>
      <c r="M330" s="46">
        <f t="shared" si="94"/>
        <v>2.2661553293729892</v>
      </c>
      <c r="N330" s="46">
        <f t="shared" si="94"/>
        <v>4.2806359988634846</v>
      </c>
      <c r="O330" s="62">
        <f>AVERAGE(C330:N330)</f>
        <v>7.1623745341815273</v>
      </c>
    </row>
    <row r="331" spans="1:19" x14ac:dyDescent="0.25">
      <c r="A331" s="133"/>
      <c r="B331" s="45">
        <v>4</v>
      </c>
      <c r="C331" s="2">
        <f>C$91*TAN($P$89/$P$91)</f>
        <v>25.162162730207278</v>
      </c>
      <c r="D331" s="2">
        <f t="shared" ref="D331:N331" si="95">D$91*TAN($P$89/$P$91)</f>
        <v>21.874039473032781</v>
      </c>
      <c r="E331" s="2">
        <f t="shared" si="95"/>
        <v>20.049532055942052</v>
      </c>
      <c r="F331" s="2">
        <f t="shared" si="95"/>
        <v>22.014386197424376</v>
      </c>
      <c r="G331" s="2">
        <f t="shared" si="95"/>
        <v>34.58544279650004</v>
      </c>
      <c r="H331" s="2">
        <f t="shared" si="95"/>
        <v>35.948810976304095</v>
      </c>
      <c r="I331" s="2">
        <f t="shared" si="95"/>
        <v>31.016626090542356</v>
      </c>
      <c r="J331" s="2">
        <f t="shared" si="95"/>
        <v>32.740885847353368</v>
      </c>
      <c r="K331" s="2">
        <f t="shared" si="95"/>
        <v>41.021342586457443</v>
      </c>
      <c r="L331" s="2">
        <f t="shared" si="95"/>
        <v>46.755508754456869</v>
      </c>
      <c r="M331" s="2">
        <f t="shared" si="95"/>
        <v>48.86070962033078</v>
      </c>
      <c r="N331" s="2">
        <f t="shared" si="95"/>
        <v>33.60301572575888</v>
      </c>
      <c r="O331" s="44">
        <f t="shared" si="92"/>
        <v>32.802705237859193</v>
      </c>
    </row>
    <row r="332" spans="1:19" x14ac:dyDescent="0.25">
      <c r="A332" s="133"/>
      <c r="B332" s="45" t="s">
        <v>177</v>
      </c>
      <c r="C332" s="46">
        <f t="shared" ref="C332:N332" si="96">ABS((C331-C328)/C328)</f>
        <v>1.1561407652277016</v>
      </c>
      <c r="D332" s="46">
        <f t="shared" si="96"/>
        <v>1.8567375568803424</v>
      </c>
      <c r="E332" s="46">
        <f t="shared" si="96"/>
        <v>2.1460116202639337</v>
      </c>
      <c r="F332" s="46">
        <f t="shared" si="96"/>
        <v>1.5777969786211214</v>
      </c>
      <c r="G332" s="46">
        <f t="shared" si="96"/>
        <v>0.28331884217068798</v>
      </c>
      <c r="H332" s="46">
        <f t="shared" si="96"/>
        <v>0.15968183786105436</v>
      </c>
      <c r="I332" s="46">
        <f t="shared" si="96"/>
        <v>0.31705418643491956</v>
      </c>
      <c r="J332" s="46">
        <f t="shared" si="96"/>
        <v>0.31383972100133894</v>
      </c>
      <c r="K332" s="46">
        <f t="shared" si="96"/>
        <v>0.11266834119711343</v>
      </c>
      <c r="L332" s="46">
        <f t="shared" si="96"/>
        <v>0.36082694799102027</v>
      </c>
      <c r="M332" s="46">
        <f t="shared" si="96"/>
        <v>0.37828337421642982</v>
      </c>
      <c r="N332" s="46">
        <f t="shared" si="96"/>
        <v>5.1754629302686221E-3</v>
      </c>
      <c r="O332" s="62">
        <f>AVERAGE(C332:N332)</f>
        <v>0.72229463623299439</v>
      </c>
    </row>
    <row r="333" spans="1:19" ht="15.75" thickBot="1" x14ac:dyDescent="0.3">
      <c r="A333" s="133"/>
      <c r="B333" s="45">
        <v>5</v>
      </c>
      <c r="C333" s="2">
        <f>C$91*ATAN($P$89/$P$91)</f>
        <v>18.525551635489741</v>
      </c>
      <c r="D333" s="2">
        <f t="shared" ref="D333:N333" si="97">D$91*ATAN($P$89/$P$91)</f>
        <v>16.104682736509407</v>
      </c>
      <c r="E333" s="2">
        <f t="shared" si="97"/>
        <v>14.761395725489832</v>
      </c>
      <c r="F333" s="2">
        <f t="shared" si="97"/>
        <v>16.208012506587835</v>
      </c>
      <c r="G333" s="2">
        <f t="shared" si="97"/>
        <v>25.463407626469959</v>
      </c>
      <c r="H333" s="2">
        <f t="shared" si="97"/>
        <v>26.467182535803268</v>
      </c>
      <c r="I333" s="2">
        <f t="shared" si="97"/>
        <v>22.835879187332772</v>
      </c>
      <c r="J333" s="2">
        <f t="shared" si="97"/>
        <v>24.105359219724892</v>
      </c>
      <c r="K333" s="2">
        <f t="shared" si="97"/>
        <v>30.201815654352199</v>
      </c>
      <c r="L333" s="2">
        <f t="shared" si="97"/>
        <v>34.423574831842288</v>
      </c>
      <c r="M333" s="2">
        <f t="shared" si="97"/>
        <v>35.973521383018721</v>
      </c>
      <c r="N333" s="2">
        <f t="shared" si="97"/>
        <v>24.740099235920962</v>
      </c>
      <c r="O333" s="44">
        <f t="shared" si="92"/>
        <v>24.150873523211828</v>
      </c>
    </row>
    <row r="334" spans="1:19" x14ac:dyDescent="0.25">
      <c r="A334" s="133"/>
      <c r="B334" s="45" t="s">
        <v>177</v>
      </c>
      <c r="C334" s="46">
        <f t="shared" ref="C334:N334" si="98">ABS((C333-C328)/C328)</f>
        <v>0.58745086850811834</v>
      </c>
      <c r="D334" s="46">
        <f t="shared" si="98"/>
        <v>1.1032627316846555</v>
      </c>
      <c r="E334" s="46">
        <f t="shared" si="98"/>
        <v>1.3162397184198702</v>
      </c>
      <c r="F334" s="46">
        <f t="shared" si="98"/>
        <v>0.89789373613440704</v>
      </c>
      <c r="G334" s="46">
        <f t="shared" si="98"/>
        <v>5.5161127032654571E-2</v>
      </c>
      <c r="H334" s="46">
        <f t="shared" si="98"/>
        <v>0.38131878130427144</v>
      </c>
      <c r="I334" s="46">
        <f t="shared" si="98"/>
        <v>3.0323601387143479E-2</v>
      </c>
      <c r="J334" s="46">
        <f t="shared" si="98"/>
        <v>3.2690239978936962E-2</v>
      </c>
      <c r="K334" s="46">
        <f t="shared" si="98"/>
        <v>0.34670526380375943</v>
      </c>
      <c r="L334" s="46">
        <f t="shared" si="98"/>
        <v>0.52941114378889564</v>
      </c>
      <c r="M334" s="46">
        <f t="shared" si="98"/>
        <v>0.54226337469119834</v>
      </c>
      <c r="N334" s="46">
        <f t="shared" si="98"/>
        <v>0.25994318767810465</v>
      </c>
      <c r="O334" s="62">
        <f>AVERAGE(C334:N334)</f>
        <v>0.50688864786766807</v>
      </c>
      <c r="Q334" s="47" t="s">
        <v>183</v>
      </c>
    </row>
    <row r="335" spans="1:19" ht="15.75" thickBot="1" x14ac:dyDescent="0.3">
      <c r="A335" s="133"/>
      <c r="B335" s="45" t="s">
        <v>184</v>
      </c>
      <c r="C335" s="2">
        <f>LN(C$89/C$91)/LN($P$89/$P$91)</f>
        <v>-3.087664483299388E-2</v>
      </c>
      <c r="D335" s="2">
        <f t="shared" ref="D335:N335" si="99">LN(D$89/D$91)/LN($P$89/$P$91)</f>
        <v>-0.15037535071353214</v>
      </c>
      <c r="E335" s="2">
        <f t="shared" si="99"/>
        <v>-0.19134159746004392</v>
      </c>
      <c r="F335" s="2">
        <f t="shared" si="99"/>
        <v>-0.10673768467336081</v>
      </c>
      <c r="G335" s="2">
        <f t="shared" si="99"/>
        <v>0.18949678400362266</v>
      </c>
      <c r="H335" s="2">
        <f t="shared" si="99"/>
        <v>0.3693325605907225</v>
      </c>
      <c r="I335" s="2">
        <f t="shared" si="99"/>
        <v>0.17847621010583975</v>
      </c>
      <c r="J335" s="2">
        <f t="shared" si="99"/>
        <v>0.17951406345657375</v>
      </c>
      <c r="K335" s="2">
        <f t="shared" si="99"/>
        <v>0.34621167739512687</v>
      </c>
      <c r="L335" s="2">
        <f t="shared" si="99"/>
        <v>0.48553759413103531</v>
      </c>
      <c r="M335" s="2">
        <f t="shared" si="99"/>
        <v>0.49729838015229311</v>
      </c>
      <c r="N335" s="2">
        <f t="shared" si="99"/>
        <v>0.29324998729669899</v>
      </c>
      <c r="O335" s="48">
        <f t="shared" si="92"/>
        <v>0.17164883162099853</v>
      </c>
      <c r="Q335" s="49">
        <v>-0.03</v>
      </c>
    </row>
    <row r="336" spans="1:19" x14ac:dyDescent="0.25">
      <c r="A336" s="133"/>
      <c r="B336" s="45" t="s">
        <v>185</v>
      </c>
      <c r="C336" s="2">
        <f>C$91*($P$89/$P$91)^$O335</f>
        <v>18.800222853035429</v>
      </c>
      <c r="D336" s="2">
        <f t="shared" ref="D336:N336" si="100">D$91*($P$89/$P$91)^$O335</f>
        <v>16.343460663475419</v>
      </c>
      <c r="E336" s="2">
        <f t="shared" si="100"/>
        <v>14.980257253414685</v>
      </c>
      <c r="F336" s="2">
        <f t="shared" si="100"/>
        <v>16.448322464249323</v>
      </c>
      <c r="G336" s="2">
        <f t="shared" si="100"/>
        <v>25.840943762140331</v>
      </c>
      <c r="H336" s="2">
        <f t="shared" si="100"/>
        <v>26.859601255372528</v>
      </c>
      <c r="I336" s="2">
        <f t="shared" si="100"/>
        <v>23.174457971032517</v>
      </c>
      <c r="J336" s="2">
        <f t="shared" si="100"/>
        <v>24.462760094826177</v>
      </c>
      <c r="K336" s="2">
        <f t="shared" si="100"/>
        <v>30.649606340486443</v>
      </c>
      <c r="L336" s="2">
        <f t="shared" si="100"/>
        <v>34.93395991496304</v>
      </c>
      <c r="M336" s="2">
        <f t="shared" si="100"/>
        <v>36.506886926571589</v>
      </c>
      <c r="N336" s="2">
        <f t="shared" si="100"/>
        <v>25.106911156723012</v>
      </c>
      <c r="O336" s="44">
        <f t="shared" si="92"/>
        <v>24.508949221357543</v>
      </c>
    </row>
    <row r="337" spans="1:19" x14ac:dyDescent="0.25">
      <c r="A337" s="133"/>
      <c r="B337" s="45" t="s">
        <v>177</v>
      </c>
      <c r="C337" s="46">
        <f t="shared" ref="C337:N337" si="101">ABS((C336-C328)/C328)</f>
        <v>0.61098739100560662</v>
      </c>
      <c r="D337" s="46">
        <f t="shared" si="101"/>
        <v>1.1344469979724983</v>
      </c>
      <c r="E337" s="46">
        <f t="shared" si="101"/>
        <v>1.3505817124454234</v>
      </c>
      <c r="F337" s="46">
        <f t="shared" si="101"/>
        <v>0.92603307543903091</v>
      </c>
      <c r="G337" s="46">
        <f t="shared" si="101"/>
        <v>4.1152365041175087E-2</v>
      </c>
      <c r="H337" s="46">
        <f t="shared" si="101"/>
        <v>0.3721458332077483</v>
      </c>
      <c r="I337" s="46">
        <f t="shared" si="101"/>
        <v>1.5946582971018419E-2</v>
      </c>
      <c r="J337" s="46">
        <f t="shared" si="101"/>
        <v>1.8348310801517862E-2</v>
      </c>
      <c r="K337" s="46">
        <f t="shared" si="101"/>
        <v>0.33701911441733839</v>
      </c>
      <c r="L337" s="46">
        <f t="shared" si="101"/>
        <v>0.52243390410166735</v>
      </c>
      <c r="M337" s="46">
        <f t="shared" si="101"/>
        <v>0.53547669008052445</v>
      </c>
      <c r="N337" s="46">
        <f t="shared" si="101"/>
        <v>0.24897065041211452</v>
      </c>
      <c r="O337" s="62">
        <f>AVERAGE(C337:N337)</f>
        <v>0.50946188565797201</v>
      </c>
    </row>
    <row r="338" spans="1:19" x14ac:dyDescent="0.25">
      <c r="A338" s="133"/>
      <c r="B338" s="42" t="s">
        <v>186</v>
      </c>
      <c r="C338" s="4">
        <f>C$91*($P$89/$P$91)^$Q335</f>
        <v>11.694112512247305</v>
      </c>
      <c r="D338" s="4">
        <f t="shared" ref="D338:N338" si="102">D$91*($P$89/$P$91)^$Q335</f>
        <v>10.165957570407816</v>
      </c>
      <c r="E338" s="4">
        <f t="shared" si="102"/>
        <v>9.31801793804566</v>
      </c>
      <c r="F338" s="4">
        <f t="shared" si="102"/>
        <v>10.231183695974137</v>
      </c>
      <c r="G338" s="4">
        <f t="shared" si="102"/>
        <v>16.073580943128764</v>
      </c>
      <c r="H338" s="4">
        <f t="shared" si="102"/>
        <v>16.70720616291587</v>
      </c>
      <c r="I338" s="4">
        <f t="shared" si="102"/>
        <v>14.414973750156637</v>
      </c>
      <c r="J338" s="4">
        <f t="shared" si="102"/>
        <v>15.216323292828562</v>
      </c>
      <c r="K338" s="4">
        <f t="shared" si="102"/>
        <v>19.064664701241423</v>
      </c>
      <c r="L338" s="4">
        <f t="shared" si="102"/>
        <v>21.729617831522482</v>
      </c>
      <c r="M338" s="4">
        <f t="shared" si="102"/>
        <v>22.708009715017276</v>
      </c>
      <c r="N338" s="4">
        <f t="shared" si="102"/>
        <v>15.616998064164529</v>
      </c>
      <c r="O338" s="51">
        <f>AVERAGE(C338:N338)</f>
        <v>15.245053848137539</v>
      </c>
    </row>
    <row r="339" spans="1:19" ht="15.75" thickBot="1" x14ac:dyDescent="0.3">
      <c r="A339" s="134"/>
      <c r="B339" s="52" t="s">
        <v>177</v>
      </c>
      <c r="C339" s="53">
        <f t="shared" ref="C339:N339" si="103">ABS((C338-C328)/C328)</f>
        <v>2.0661964222197693E-3</v>
      </c>
      <c r="D339" s="53">
        <f t="shared" si="103"/>
        <v>0.3276684824876343</v>
      </c>
      <c r="E339" s="53">
        <f t="shared" si="103"/>
        <v>0.46210857336351163</v>
      </c>
      <c r="F339" s="53">
        <f t="shared" si="103"/>
        <v>0.19803087774872807</v>
      </c>
      <c r="G339" s="53">
        <f t="shared" si="103"/>
        <v>0.40357770155366363</v>
      </c>
      <c r="H339" s="53">
        <f t="shared" si="103"/>
        <v>0.60946222153071827</v>
      </c>
      <c r="I339" s="53">
        <f t="shared" si="103"/>
        <v>0.38789920381500481</v>
      </c>
      <c r="J339" s="53">
        <f t="shared" si="103"/>
        <v>0.38939312629098871</v>
      </c>
      <c r="K339" s="53">
        <f t="shared" si="103"/>
        <v>0.58761270384509146</v>
      </c>
      <c r="L339" s="53">
        <f t="shared" si="103"/>
        <v>0.70294439054651425</v>
      </c>
      <c r="M339" s="53">
        <f t="shared" si="103"/>
        <v>0.71105726281947734</v>
      </c>
      <c r="N339" s="53">
        <f t="shared" si="103"/>
        <v>0.53284480813148294</v>
      </c>
      <c r="O339" s="63">
        <f>AVERAGE(C339:N339)</f>
        <v>0.44288879571291967</v>
      </c>
    </row>
    <row r="340" spans="1:19" x14ac:dyDescent="0.25">
      <c r="A340"/>
      <c r="B340" s="54"/>
      <c r="C340" s="55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x14ac:dyDescent="0.25">
      <c r="A341"/>
      <c r="B341" s="54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x14ac:dyDescent="0.25">
      <c r="A342"/>
      <c r="B342" s="54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x14ac:dyDescent="0.25">
      <c r="A343"/>
      <c r="B343" s="54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x14ac:dyDescent="0.25">
      <c r="A344"/>
      <c r="B344" s="5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x14ac:dyDescent="0.25">
      <c r="A345"/>
      <c r="B345" s="54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x14ac:dyDescent="0.25">
      <c r="A346"/>
      <c r="B346" s="54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x14ac:dyDescent="0.25">
      <c r="A347"/>
      <c r="B347" s="54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x14ac:dyDescent="0.25">
      <c r="A348"/>
      <c r="B348" s="54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x14ac:dyDescent="0.25">
      <c r="A349"/>
      <c r="B349" s="54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x14ac:dyDescent="0.25">
      <c r="A350"/>
      <c r="B350" s="54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 s="54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 s="54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 s="54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 s="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 s="54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 s="54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 s="54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 s="54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ht="15.75" thickBot="1" x14ac:dyDescent="0.3"/>
    <row r="360" spans="1:19" x14ac:dyDescent="0.25">
      <c r="A360" s="41" t="s">
        <v>175</v>
      </c>
      <c r="B360" s="18" t="s">
        <v>176</v>
      </c>
      <c r="C360" s="22" t="s">
        <v>162</v>
      </c>
      <c r="D360" s="22" t="s">
        <v>163</v>
      </c>
      <c r="E360" s="22" t="s">
        <v>91</v>
      </c>
      <c r="F360" s="22" t="s">
        <v>164</v>
      </c>
      <c r="G360" s="22" t="s">
        <v>165</v>
      </c>
      <c r="H360" s="22" t="s">
        <v>166</v>
      </c>
      <c r="I360" s="22" t="s">
        <v>167</v>
      </c>
      <c r="J360" s="22" t="s">
        <v>168</v>
      </c>
      <c r="K360" s="22" t="s">
        <v>169</v>
      </c>
      <c r="L360" s="22" t="s">
        <v>170</v>
      </c>
      <c r="M360" s="22" t="s">
        <v>171</v>
      </c>
      <c r="N360" s="22" t="s">
        <v>172</v>
      </c>
      <c r="O360" s="23" t="s">
        <v>179</v>
      </c>
    </row>
    <row r="361" spans="1:19" x14ac:dyDescent="0.25">
      <c r="A361" s="132" t="s">
        <v>155</v>
      </c>
      <c r="B361" s="42" t="s">
        <v>182</v>
      </c>
      <c r="C361" s="43">
        <f>C$90</f>
        <v>5145</v>
      </c>
      <c r="D361" s="43">
        <f t="shared" ref="D361:N361" si="104">D$90</f>
        <v>3854</v>
      </c>
      <c r="E361" s="43">
        <f t="shared" si="104"/>
        <v>3619</v>
      </c>
      <c r="F361" s="43">
        <f t="shared" si="104"/>
        <v>4085</v>
      </c>
      <c r="G361" s="43">
        <f t="shared" si="104"/>
        <v>5857</v>
      </c>
      <c r="H361" s="43">
        <f t="shared" si="104"/>
        <v>7533</v>
      </c>
      <c r="I361" s="43">
        <f t="shared" si="104"/>
        <v>7283</v>
      </c>
      <c r="J361" s="43">
        <f t="shared" si="104"/>
        <v>6832</v>
      </c>
      <c r="K361" s="43">
        <f t="shared" si="104"/>
        <v>7001</v>
      </c>
      <c r="L361" s="43">
        <f t="shared" si="104"/>
        <v>7806</v>
      </c>
      <c r="M361" s="43">
        <f t="shared" si="104"/>
        <v>9222</v>
      </c>
      <c r="N361" s="43">
        <f t="shared" si="104"/>
        <v>8614</v>
      </c>
      <c r="O361" s="44">
        <f t="shared" ref="O361:O369" si="105">AVERAGE(C361:N361)</f>
        <v>6404.25</v>
      </c>
    </row>
    <row r="362" spans="1:19" x14ac:dyDescent="0.25">
      <c r="A362" s="133"/>
      <c r="B362" s="45">
        <v>3</v>
      </c>
      <c r="C362" s="2">
        <f>C$91*($P$90/$P$91)</f>
        <v>3376.0155694879832</v>
      </c>
      <c r="D362" s="2">
        <f t="shared" ref="D362:N362" si="106">D$91*($P$90/$P$91)</f>
        <v>2934.8470010449319</v>
      </c>
      <c r="E362" s="2">
        <f t="shared" si="106"/>
        <v>2690.0522466039706</v>
      </c>
      <c r="F362" s="2">
        <f t="shared" si="106"/>
        <v>2953.67736677116</v>
      </c>
      <c r="G362" s="2">
        <f t="shared" si="106"/>
        <v>4640.3401253918491</v>
      </c>
      <c r="H362" s="2">
        <f t="shared" si="106"/>
        <v>4823.263678160919</v>
      </c>
      <c r="I362" s="2">
        <f t="shared" si="106"/>
        <v>4161.5108254963425</v>
      </c>
      <c r="J362" s="2">
        <f t="shared" si="106"/>
        <v>4392.8553187042835</v>
      </c>
      <c r="K362" s="2">
        <f t="shared" si="106"/>
        <v>5503.8468965517241</v>
      </c>
      <c r="L362" s="2">
        <f t="shared" si="106"/>
        <v>6273.2018390804596</v>
      </c>
      <c r="M362" s="2">
        <f t="shared" si="106"/>
        <v>6555.6573249738767</v>
      </c>
      <c r="N362" s="2">
        <f t="shared" si="106"/>
        <v>4508.5275653082554</v>
      </c>
      <c r="O362" s="44">
        <f t="shared" si="105"/>
        <v>4401.149646464647</v>
      </c>
    </row>
    <row r="363" spans="1:19" x14ac:dyDescent="0.25">
      <c r="A363" s="133"/>
      <c r="B363" s="45" t="s">
        <v>177</v>
      </c>
      <c r="C363" s="46">
        <f t="shared" ref="C363:N363" si="107">ABS((C362-C361)/C361)</f>
        <v>0.34382593401594108</v>
      </c>
      <c r="D363" s="46">
        <f t="shared" si="107"/>
        <v>0.23849325349119568</v>
      </c>
      <c r="E363" s="46">
        <f t="shared" si="107"/>
        <v>0.2566863093108675</v>
      </c>
      <c r="F363" s="46">
        <f t="shared" si="107"/>
        <v>0.27694556504989964</v>
      </c>
      <c r="G363" s="46">
        <f t="shared" si="107"/>
        <v>0.20772748414002917</v>
      </c>
      <c r="H363" s="46">
        <f t="shared" si="107"/>
        <v>0.35971542836042492</v>
      </c>
      <c r="I363" s="46">
        <f t="shared" si="107"/>
        <v>0.42859936489134387</v>
      </c>
      <c r="J363" s="46">
        <f t="shared" si="107"/>
        <v>0.35701766412408026</v>
      </c>
      <c r="K363" s="46">
        <f t="shared" si="107"/>
        <v>0.2138484649976112</v>
      </c>
      <c r="L363" s="46">
        <f t="shared" si="107"/>
        <v>0.19636153739681531</v>
      </c>
      <c r="M363" s="46">
        <f t="shared" si="107"/>
        <v>0.28912846183323826</v>
      </c>
      <c r="N363" s="46">
        <f t="shared" si="107"/>
        <v>0.4766046476308039</v>
      </c>
      <c r="O363" s="62">
        <f>AVERAGE(C363:N363)</f>
        <v>0.30374617627018757</v>
      </c>
    </row>
    <row r="364" spans="1:19" x14ac:dyDescent="0.25">
      <c r="A364" s="133"/>
      <c r="B364" s="45">
        <v>4</v>
      </c>
      <c r="C364" s="2">
        <f>C$91*TAN($P$90/$P$91)</f>
        <v>-29.762107741855306</v>
      </c>
      <c r="D364" s="2">
        <f t="shared" ref="D364:N364" si="108">D$91*TAN($P$90/$P$91)</f>
        <v>-25.872876132561068</v>
      </c>
      <c r="E364" s="2">
        <f t="shared" si="108"/>
        <v>-23.714826885940482</v>
      </c>
      <c r="F364" s="2">
        <f t="shared" si="108"/>
        <v>-26.03887992076265</v>
      </c>
      <c r="G364" s="2">
        <f t="shared" si="108"/>
        <v>-40.908076378247337</v>
      </c>
      <c r="H364" s="2">
        <f t="shared" si="108"/>
        <v>-42.520684606491287</v>
      </c>
      <c r="I364" s="2">
        <f t="shared" si="108"/>
        <v>-36.68683719254993</v>
      </c>
      <c r="J364" s="2">
        <f t="shared" si="108"/>
        <v>-38.726312304740802</v>
      </c>
      <c r="K364" s="2">
        <f t="shared" si="108"/>
        <v>-48.520535808634229</v>
      </c>
      <c r="L364" s="2">
        <f t="shared" si="108"/>
        <v>-55.302976298013206</v>
      </c>
      <c r="M364" s="2">
        <f t="shared" si="108"/>
        <v>-57.793033121036963</v>
      </c>
      <c r="N364" s="2">
        <f t="shared" si="108"/>
        <v>-39.746049860836251</v>
      </c>
      <c r="O364" s="44">
        <f t="shared" si="105"/>
        <v>-38.799433020972465</v>
      </c>
    </row>
    <row r="365" spans="1:19" x14ac:dyDescent="0.25">
      <c r="A365" s="133"/>
      <c r="B365" s="45" t="s">
        <v>177</v>
      </c>
      <c r="C365" s="46">
        <f t="shared" ref="C365:N365" si="109">ABS((C364-C361)/C361)</f>
        <v>1.0057846662277659</v>
      </c>
      <c r="D365" s="46">
        <f t="shared" si="109"/>
        <v>1.0067132527588378</v>
      </c>
      <c r="E365" s="46">
        <f t="shared" si="109"/>
        <v>1.0065528673351589</v>
      </c>
      <c r="F365" s="46">
        <f t="shared" si="109"/>
        <v>1.0063742668104683</v>
      </c>
      <c r="G365" s="46">
        <f t="shared" si="109"/>
        <v>1.0069844760761906</v>
      </c>
      <c r="H365" s="46">
        <f t="shared" si="109"/>
        <v>1.0056445884251282</v>
      </c>
      <c r="I365" s="46">
        <f t="shared" si="109"/>
        <v>1.0050373248925648</v>
      </c>
      <c r="J365" s="46">
        <f t="shared" si="109"/>
        <v>1.0056683712389842</v>
      </c>
      <c r="K365" s="46">
        <f t="shared" si="109"/>
        <v>1.0069305150419416</v>
      </c>
      <c r="L365" s="46">
        <f t="shared" si="109"/>
        <v>1.0070846754160918</v>
      </c>
      <c r="M365" s="46">
        <f t="shared" si="109"/>
        <v>1.0062668654436171</v>
      </c>
      <c r="N365" s="46">
        <f t="shared" si="109"/>
        <v>1.0046141223427949</v>
      </c>
      <c r="O365" s="62">
        <f>AVERAGE(C365:N365)</f>
        <v>1.0061379993341288</v>
      </c>
    </row>
    <row r="366" spans="1:19" ht="15.75" thickBot="1" x14ac:dyDescent="0.3">
      <c r="A366" s="133"/>
      <c r="B366" s="45">
        <v>5</v>
      </c>
      <c r="C366" s="2">
        <f>C$91*ATAN($P$90/$P$91)</f>
        <v>19.666840747209598</v>
      </c>
      <c r="D366" s="2">
        <f t="shared" ref="D366:N366" si="110">D$91*ATAN($P$90/$P$91)</f>
        <v>17.096831279048342</v>
      </c>
      <c r="E366" s="2">
        <f t="shared" si="110"/>
        <v>15.670789440007646</v>
      </c>
      <c r="F366" s="2">
        <f t="shared" si="110"/>
        <v>17.206526805128398</v>
      </c>
      <c r="G366" s="2">
        <f t="shared" si="110"/>
        <v>27.032111784013189</v>
      </c>
      <c r="H366" s="2">
        <f t="shared" si="110"/>
        <v>28.09772546593371</v>
      </c>
      <c r="I366" s="2">
        <f t="shared" si="110"/>
        <v>24.242711263691831</v>
      </c>
      <c r="J366" s="2">
        <f t="shared" si="110"/>
        <v>25.590399155532484</v>
      </c>
      <c r="K366" s="2">
        <f t="shared" si="110"/>
        <v>32.062435194255649</v>
      </c>
      <c r="L366" s="2">
        <f t="shared" si="110"/>
        <v>36.54428097409783</v>
      </c>
      <c r="M366" s="2">
        <f t="shared" si="110"/>
        <v>38.189713865298636</v>
      </c>
      <c r="N366" s="2">
        <f t="shared" si="110"/>
        <v>26.264243101452816</v>
      </c>
      <c r="O366" s="44">
        <f t="shared" si="105"/>
        <v>25.638717422972505</v>
      </c>
    </row>
    <row r="367" spans="1:19" x14ac:dyDescent="0.25">
      <c r="A367" s="133"/>
      <c r="B367" s="45" t="s">
        <v>177</v>
      </c>
      <c r="C367" s="46">
        <f t="shared" ref="C367:N367" si="111">ABS((C366-C361)/C361)</f>
        <v>0.99617748479160162</v>
      </c>
      <c r="D367" s="46">
        <f t="shared" si="111"/>
        <v>0.99556387356537412</v>
      </c>
      <c r="E367" s="46">
        <f t="shared" si="111"/>
        <v>0.99566985646863559</v>
      </c>
      <c r="F367" s="46">
        <f t="shared" si="111"/>
        <v>0.9957878759350971</v>
      </c>
      <c r="G367" s="46">
        <f t="shared" si="111"/>
        <v>0.99538464883318878</v>
      </c>
      <c r="H367" s="46">
        <f t="shared" si="111"/>
        <v>0.99627004839161903</v>
      </c>
      <c r="I367" s="46">
        <f t="shared" si="111"/>
        <v>0.99667132894910182</v>
      </c>
      <c r="J367" s="46">
        <f t="shared" si="111"/>
        <v>0.99625433267629793</v>
      </c>
      <c r="K367" s="46">
        <f t="shared" si="111"/>
        <v>0.99542030635705525</v>
      </c>
      <c r="L367" s="46">
        <f t="shared" si="111"/>
        <v>0.99531843697487854</v>
      </c>
      <c r="M367" s="46">
        <f t="shared" si="111"/>
        <v>0.99585884690248339</v>
      </c>
      <c r="N367" s="46">
        <f t="shared" si="111"/>
        <v>0.99695098176207897</v>
      </c>
      <c r="O367" s="62">
        <f>AVERAGE(C367:N367)</f>
        <v>0.99594400180061771</v>
      </c>
      <c r="Q367" s="47" t="s">
        <v>183</v>
      </c>
    </row>
    <row r="368" spans="1:19" ht="15.75" thickBot="1" x14ac:dyDescent="0.3">
      <c r="A368" s="133"/>
      <c r="B368" s="45" t="s">
        <v>184</v>
      </c>
      <c r="C368" s="2">
        <f>LN(C$90/C$91)/LN($P$90/$P$91)</f>
        <v>1.0753082133284204</v>
      </c>
      <c r="D368" s="2">
        <f t="shared" ref="D368:N368" si="112">LN(D$90/D$91)/LN($P$90/$P$91)</f>
        <v>1.0486987232865879</v>
      </c>
      <c r="E368" s="2">
        <f t="shared" si="112"/>
        <v>1.0530208045978044</v>
      </c>
      <c r="F368" s="2">
        <f t="shared" si="112"/>
        <v>1.0579600307413444</v>
      </c>
      <c r="G368" s="2">
        <f t="shared" si="112"/>
        <v>1.0416194932183303</v>
      </c>
      <c r="H368" s="2">
        <f t="shared" si="112"/>
        <v>1.0796897248588384</v>
      </c>
      <c r="I368" s="2">
        <f t="shared" si="112"/>
        <v>1.1000342460616757</v>
      </c>
      <c r="J368" s="2">
        <f t="shared" si="112"/>
        <v>1.0789382084997026</v>
      </c>
      <c r="K368" s="2">
        <f t="shared" si="112"/>
        <v>1.0430057711494525</v>
      </c>
      <c r="L368" s="2">
        <f t="shared" si="112"/>
        <v>1.039073512570039</v>
      </c>
      <c r="M368" s="2">
        <f t="shared" si="112"/>
        <v>1.0609973125192123</v>
      </c>
      <c r="N368" s="2">
        <f t="shared" si="112"/>
        <v>1.1157192707811328</v>
      </c>
      <c r="O368" s="48">
        <f t="shared" si="105"/>
        <v>1.066172109301045</v>
      </c>
      <c r="Q368" s="49">
        <v>1.06</v>
      </c>
    </row>
    <row r="369" spans="1:19" x14ac:dyDescent="0.25">
      <c r="A369" s="133"/>
      <c r="B369" s="45" t="s">
        <v>185</v>
      </c>
      <c r="C369" s="2">
        <f>C$91*($P$90/$P$91)^$O368</f>
        <v>4888.6262163966994</v>
      </c>
      <c r="D369" s="2">
        <f t="shared" ref="D369:N369" si="113">D$91*($P$90/$P$91)^$O368</f>
        <v>4249.7937865249396</v>
      </c>
      <c r="E369" s="2">
        <f t="shared" si="113"/>
        <v>3895.3196943399998</v>
      </c>
      <c r="F369" s="2">
        <f t="shared" si="113"/>
        <v>4277.0610243853198</v>
      </c>
      <c r="G369" s="2">
        <f t="shared" si="113"/>
        <v>6719.4264727364989</v>
      </c>
      <c r="H369" s="2">
        <f t="shared" si="113"/>
        <v>6984.3082119516193</v>
      </c>
      <c r="I369" s="2">
        <f t="shared" si="113"/>
        <v>6026.0595671439796</v>
      </c>
      <c r="J369" s="2">
        <f t="shared" si="113"/>
        <v>6361.0570608572189</v>
      </c>
      <c r="K369" s="2">
        <f t="shared" si="113"/>
        <v>7969.8240946196393</v>
      </c>
      <c r="L369" s="2">
        <f t="shared" si="113"/>
        <v>9083.8855272008786</v>
      </c>
      <c r="M369" s="2">
        <f t="shared" si="113"/>
        <v>9492.8940951065797</v>
      </c>
      <c r="N369" s="2">
        <f t="shared" si="113"/>
        <v>6528.5558077138403</v>
      </c>
      <c r="O369" s="44">
        <f t="shared" si="105"/>
        <v>6373.0676299147672</v>
      </c>
    </row>
    <row r="370" spans="1:19" x14ac:dyDescent="0.25">
      <c r="A370" s="133"/>
      <c r="B370" s="45" t="s">
        <v>177</v>
      </c>
      <c r="C370" s="46">
        <f t="shared" ref="C370:N370" si="114">ABS((C369-C361)/C361)</f>
        <v>4.9829695549718285E-2</v>
      </c>
      <c r="D370" s="46">
        <f t="shared" si="114"/>
        <v>0.10269688285545917</v>
      </c>
      <c r="E370" s="46">
        <f t="shared" si="114"/>
        <v>7.6352499126830578E-2</v>
      </c>
      <c r="F370" s="46">
        <f t="shared" si="114"/>
        <v>4.7016162640225165E-2</v>
      </c>
      <c r="G370" s="46">
        <f t="shared" si="114"/>
        <v>0.14724713551929297</v>
      </c>
      <c r="H370" s="46">
        <f t="shared" si="114"/>
        <v>7.2838416042530288E-2</v>
      </c>
      <c r="I370" s="46">
        <f t="shared" si="114"/>
        <v>0.17258553245311278</v>
      </c>
      <c r="J370" s="46">
        <f t="shared" si="114"/>
        <v>6.8931929031437522E-2</v>
      </c>
      <c r="K370" s="46">
        <f t="shared" si="114"/>
        <v>0.13838367299237814</v>
      </c>
      <c r="L370" s="46">
        <f t="shared" si="114"/>
        <v>0.16370555049972824</v>
      </c>
      <c r="M370" s="46">
        <f t="shared" si="114"/>
        <v>2.9374766331227466E-2</v>
      </c>
      <c r="N370" s="46">
        <f t="shared" si="114"/>
        <v>0.24209939543605291</v>
      </c>
      <c r="O370" s="62">
        <f>AVERAGE(C370:N370)</f>
        <v>0.10925513653983278</v>
      </c>
    </row>
    <row r="371" spans="1:19" x14ac:dyDescent="0.25">
      <c r="A371" s="133"/>
      <c r="B371" s="42" t="s">
        <v>186</v>
      </c>
      <c r="C371" s="4">
        <f>C$91*($P$90/$P$91)^$Q368</f>
        <v>4722.6970091530357</v>
      </c>
      <c r="D371" s="4">
        <f t="shared" ref="D371:N371" si="115">D$91*($P$90/$P$91)^$Q368</f>
        <v>4105.5477585545514</v>
      </c>
      <c r="E371" s="4">
        <f t="shared" si="115"/>
        <v>3763.1051865761237</v>
      </c>
      <c r="F371" s="4">
        <f t="shared" si="115"/>
        <v>4131.8894948605839</v>
      </c>
      <c r="G371" s="4">
        <f t="shared" si="115"/>
        <v>6491.3564468438135</v>
      </c>
      <c r="H371" s="4">
        <f t="shared" si="115"/>
        <v>6747.2475995309896</v>
      </c>
      <c r="I371" s="4">
        <f t="shared" si="115"/>
        <v>5821.5237236332632</v>
      </c>
      <c r="J371" s="4">
        <f t="shared" si="115"/>
        <v>6145.1507696788094</v>
      </c>
      <c r="K371" s="4">
        <f t="shared" si="115"/>
        <v>7699.3132117347495</v>
      </c>
      <c r="L371" s="4">
        <f t="shared" si="115"/>
        <v>8775.5612950955201</v>
      </c>
      <c r="M371" s="4">
        <f t="shared" si="115"/>
        <v>9170.6873396860137</v>
      </c>
      <c r="N371" s="4">
        <f t="shared" si="115"/>
        <v>6306.9642927015839</v>
      </c>
      <c r="O371" s="51">
        <f>AVERAGE(C371:N371)</f>
        <v>6156.7536773374195</v>
      </c>
    </row>
    <row r="372" spans="1:19" ht="15.75" thickBot="1" x14ac:dyDescent="0.3">
      <c r="A372" s="134"/>
      <c r="B372" s="52" t="s">
        <v>177</v>
      </c>
      <c r="C372" s="53">
        <f t="shared" ref="C372:N372" si="116">ABS((C371-C361)/C361)</f>
        <v>8.2080270329827856E-2</v>
      </c>
      <c r="D372" s="53">
        <f t="shared" si="116"/>
        <v>6.5269267917631393E-2</v>
      </c>
      <c r="E372" s="53">
        <f t="shared" si="116"/>
        <v>3.9819062331064865E-2</v>
      </c>
      <c r="F372" s="53">
        <f t="shared" si="116"/>
        <v>1.1478456514218827E-2</v>
      </c>
      <c r="G372" s="53">
        <f t="shared" si="116"/>
        <v>0.10830740086115989</v>
      </c>
      <c r="H372" s="53">
        <f t="shared" si="116"/>
        <v>0.10430803139108062</v>
      </c>
      <c r="I372" s="53">
        <f t="shared" si="116"/>
        <v>0.20066954227196715</v>
      </c>
      <c r="J372" s="53">
        <f t="shared" si="116"/>
        <v>0.10053413792757473</v>
      </c>
      <c r="K372" s="53">
        <f t="shared" si="116"/>
        <v>9.9744780993393733E-2</v>
      </c>
      <c r="L372" s="53">
        <f t="shared" si="116"/>
        <v>0.12420718615110429</v>
      </c>
      <c r="M372" s="53">
        <f t="shared" si="116"/>
        <v>5.5641574836246231E-3</v>
      </c>
      <c r="N372" s="53">
        <f t="shared" si="116"/>
        <v>0.26782397345001346</v>
      </c>
      <c r="O372" s="63">
        <f>AVERAGE(C372:N372)</f>
        <v>0.10081718896855513</v>
      </c>
    </row>
    <row r="373" spans="1:19" x14ac:dyDescent="0.25">
      <c r="A373"/>
      <c r="B373" s="54"/>
      <c r="C373" s="55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x14ac:dyDescent="0.25">
      <c r="A374"/>
      <c r="B374" s="5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x14ac:dyDescent="0.25">
      <c r="A375"/>
      <c r="B375" s="54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x14ac:dyDescent="0.25">
      <c r="A376"/>
      <c r="B376" s="54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x14ac:dyDescent="0.25">
      <c r="A377"/>
      <c r="B377" s="54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x14ac:dyDescent="0.25">
      <c r="A378"/>
      <c r="B378" s="54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x14ac:dyDescent="0.25">
      <c r="A379"/>
      <c r="B379" s="54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x14ac:dyDescent="0.25">
      <c r="A380"/>
      <c r="B380" s="54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x14ac:dyDescent="0.25">
      <c r="A381"/>
      <c r="B381" s="54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x14ac:dyDescent="0.25">
      <c r="A382"/>
      <c r="B382" s="54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x14ac:dyDescent="0.25">
      <c r="A383"/>
      <c r="B383" s="54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x14ac:dyDescent="0.25">
      <c r="A384"/>
      <c r="B384" s="5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 s="54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 s="54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 s="54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 s="54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 s="54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 s="54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 s="54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ht="15.75" thickBot="1" x14ac:dyDescent="0.3"/>
    <row r="393" spans="1:19" x14ac:dyDescent="0.25">
      <c r="A393" s="41" t="s">
        <v>175</v>
      </c>
      <c r="B393" s="18" t="s">
        <v>176</v>
      </c>
      <c r="C393" s="22" t="s">
        <v>162</v>
      </c>
      <c r="D393" s="22" t="s">
        <v>163</v>
      </c>
      <c r="E393" s="22" t="s">
        <v>91</v>
      </c>
      <c r="F393" s="22" t="s">
        <v>164</v>
      </c>
      <c r="G393" s="22" t="s">
        <v>165</v>
      </c>
      <c r="H393" s="22" t="s">
        <v>166</v>
      </c>
      <c r="I393" s="22" t="s">
        <v>167</v>
      </c>
      <c r="J393" s="22" t="s">
        <v>168</v>
      </c>
      <c r="K393" s="22" t="s">
        <v>169</v>
      </c>
      <c r="L393" s="22" t="s">
        <v>170</v>
      </c>
      <c r="M393" s="22" t="s">
        <v>171</v>
      </c>
      <c r="N393" s="22" t="s">
        <v>172</v>
      </c>
      <c r="O393" s="23" t="s">
        <v>179</v>
      </c>
    </row>
    <row r="394" spans="1:19" x14ac:dyDescent="0.25">
      <c r="A394" s="132" t="s">
        <v>157</v>
      </c>
      <c r="B394" s="42" t="s">
        <v>182</v>
      </c>
      <c r="C394" s="43">
        <f>C$92</f>
        <v>10.6</v>
      </c>
      <c r="D394" s="43">
        <f t="shared" ref="D394:N394" si="117">D$92</f>
        <v>8.9909999999999997</v>
      </c>
      <c r="E394" s="43">
        <f t="shared" si="117"/>
        <v>8.4350000000000005</v>
      </c>
      <c r="F394" s="43">
        <f t="shared" si="117"/>
        <v>9.6579999999999995</v>
      </c>
      <c r="G394" s="43">
        <f t="shared" si="117"/>
        <v>15.37</v>
      </c>
      <c r="H394" s="43">
        <f t="shared" si="117"/>
        <v>16.420000000000002</v>
      </c>
      <c r="I394" s="43">
        <f t="shared" si="117"/>
        <v>14.19</v>
      </c>
      <c r="J394" s="43">
        <f t="shared" si="117"/>
        <v>15.09</v>
      </c>
      <c r="K394" s="43">
        <f t="shared" si="117"/>
        <v>19.55</v>
      </c>
      <c r="L394" s="43">
        <f t="shared" si="117"/>
        <v>23.05</v>
      </c>
      <c r="M394" s="43">
        <f t="shared" si="117"/>
        <v>22.68</v>
      </c>
      <c r="N394" s="43">
        <f t="shared" si="117"/>
        <v>16.54</v>
      </c>
      <c r="O394" s="44">
        <f t="shared" ref="O394:O402" si="118">AVERAGE(C394:N394)</f>
        <v>15.047833333333335</v>
      </c>
    </row>
    <row r="395" spans="1:19" x14ac:dyDescent="0.25">
      <c r="A395" s="133"/>
      <c r="B395" s="45">
        <v>3</v>
      </c>
      <c r="C395" s="2">
        <f>C$91*($P$92/$P$91)</f>
        <v>13.008986415882969</v>
      </c>
      <c r="D395" s="2">
        <f t="shared" ref="D395:N395" si="119">D$91*($P$92/$P$91)</f>
        <v>11.309007314524557</v>
      </c>
      <c r="E395" s="2">
        <f t="shared" si="119"/>
        <v>10.365726227795193</v>
      </c>
      <c r="F395" s="2">
        <f t="shared" si="119"/>
        <v>11.381567398119122</v>
      </c>
      <c r="G395" s="2">
        <f t="shared" si="119"/>
        <v>17.880877742946709</v>
      </c>
      <c r="H395" s="2">
        <f t="shared" si="119"/>
        <v>18.585747126436782</v>
      </c>
      <c r="I395" s="2">
        <f t="shared" si="119"/>
        <v>16.035778474399166</v>
      </c>
      <c r="J395" s="2">
        <f t="shared" si="119"/>
        <v>16.927230929989548</v>
      </c>
      <c r="K395" s="2">
        <f t="shared" si="119"/>
        <v>21.208275862068966</v>
      </c>
      <c r="L395" s="2">
        <f t="shared" si="119"/>
        <v>24.172873563218392</v>
      </c>
      <c r="M395" s="2">
        <f t="shared" si="119"/>
        <v>25.261274817136886</v>
      </c>
      <c r="N395" s="2">
        <f t="shared" si="119"/>
        <v>17.372957157784747</v>
      </c>
      <c r="O395" s="44">
        <f t="shared" si="118"/>
        <v>16.95919191919192</v>
      </c>
    </row>
    <row r="396" spans="1:19" x14ac:dyDescent="0.25">
      <c r="A396" s="133"/>
      <c r="B396" s="45" t="s">
        <v>177</v>
      </c>
      <c r="C396" s="46">
        <f t="shared" ref="C396:N396" si="120">ABS((C395-C394)/C394)</f>
        <v>0.22726286942292165</v>
      </c>
      <c r="D396" s="46">
        <f t="shared" si="120"/>
        <v>0.25781418246296933</v>
      </c>
      <c r="E396" s="46">
        <f t="shared" si="120"/>
        <v>0.2288946328150791</v>
      </c>
      <c r="F396" s="46">
        <f t="shared" si="120"/>
        <v>0.17846007435484806</v>
      </c>
      <c r="G396" s="46">
        <f t="shared" si="120"/>
        <v>0.16336224742659136</v>
      </c>
      <c r="H396" s="46">
        <f t="shared" si="120"/>
        <v>0.13189690173183802</v>
      </c>
      <c r="I396" s="46">
        <f t="shared" si="120"/>
        <v>0.13007600242418368</v>
      </c>
      <c r="J396" s="46">
        <f t="shared" si="120"/>
        <v>0.12175155268320401</v>
      </c>
      <c r="K396" s="46">
        <f t="shared" si="120"/>
        <v>8.4822294734985426E-2</v>
      </c>
      <c r="L396" s="46">
        <f t="shared" si="120"/>
        <v>4.8714688209040832E-2</v>
      </c>
      <c r="M396" s="46">
        <f t="shared" si="120"/>
        <v>0.11381282262508319</v>
      </c>
      <c r="N396" s="46">
        <f t="shared" si="120"/>
        <v>5.0360166734265265E-2</v>
      </c>
      <c r="O396" s="62">
        <f>AVERAGE(C396:N396)</f>
        <v>0.14476903630208418</v>
      </c>
    </row>
    <row r="397" spans="1:19" x14ac:dyDescent="0.25">
      <c r="A397" s="133"/>
      <c r="B397" s="45">
        <v>4</v>
      </c>
      <c r="C397" s="2">
        <f>C$91*TAN($P$92/$P$91)</f>
        <v>21.213485093595036</v>
      </c>
      <c r="D397" s="2">
        <f t="shared" ref="D397:N397" si="121">D$91*TAN($P$92/$P$91)</f>
        <v>18.441364332360305</v>
      </c>
      <c r="E397" s="2">
        <f t="shared" si="121"/>
        <v>16.903175373382496</v>
      </c>
      <c r="F397" s="2">
        <f t="shared" si="121"/>
        <v>18.559686559973983</v>
      </c>
      <c r="G397" s="2">
        <f t="shared" si="121"/>
        <v>29.15797751908481</v>
      </c>
      <c r="H397" s="2">
        <f t="shared" si="121"/>
        <v>30.307393444474819</v>
      </c>
      <c r="I397" s="2">
        <f t="shared" si="121"/>
        <v>26.149212302622725</v>
      </c>
      <c r="J397" s="2">
        <f t="shared" si="121"/>
        <v>27.602885384733614</v>
      </c>
      <c r="K397" s="2">
        <f t="shared" si="121"/>
        <v>34.583896813940591</v>
      </c>
      <c r="L397" s="2">
        <f t="shared" si="121"/>
        <v>39.418204970727984</v>
      </c>
      <c r="M397" s="2">
        <f t="shared" si="121"/>
        <v>41.193038384933146</v>
      </c>
      <c r="N397" s="2">
        <f t="shared" si="121"/>
        <v>28.32972192578907</v>
      </c>
      <c r="O397" s="44">
        <f t="shared" si="118"/>
        <v>27.655003508801542</v>
      </c>
    </row>
    <row r="398" spans="1:19" x14ac:dyDescent="0.25">
      <c r="A398" s="133"/>
      <c r="B398" s="45" t="s">
        <v>177</v>
      </c>
      <c r="C398" s="46">
        <f t="shared" ref="C398:N398" si="122">ABS((C397-C394)/C394)</f>
        <v>1.0012721786410412</v>
      </c>
      <c r="D398" s="46">
        <f t="shared" si="122"/>
        <v>1.0510915729463135</v>
      </c>
      <c r="E398" s="46">
        <f t="shared" si="122"/>
        <v>1.0039330614561346</v>
      </c>
      <c r="F398" s="46">
        <f t="shared" si="122"/>
        <v>0.92169047007392668</v>
      </c>
      <c r="G398" s="46">
        <f t="shared" si="122"/>
        <v>0.89707075595867347</v>
      </c>
      <c r="H398" s="46">
        <f t="shared" si="122"/>
        <v>0.84576086750760149</v>
      </c>
      <c r="I398" s="46">
        <f t="shared" si="122"/>
        <v>0.84279156466685878</v>
      </c>
      <c r="J398" s="46">
        <f t="shared" si="122"/>
        <v>0.82921705664238665</v>
      </c>
      <c r="K398" s="46">
        <f t="shared" si="122"/>
        <v>0.76899727948545216</v>
      </c>
      <c r="L398" s="46">
        <f t="shared" si="122"/>
        <v>0.71011735230924</v>
      </c>
      <c r="M398" s="46">
        <f t="shared" si="122"/>
        <v>0.81627153372721106</v>
      </c>
      <c r="N398" s="46">
        <f t="shared" si="122"/>
        <v>0.71280060010816637</v>
      </c>
      <c r="O398" s="62">
        <f>AVERAGE(C398:N398)</f>
        <v>0.86675119112691712</v>
      </c>
    </row>
    <row r="399" spans="1:19" ht="15.75" thickBot="1" x14ac:dyDescent="0.3">
      <c r="A399" s="133"/>
      <c r="B399" s="45">
        <v>5</v>
      </c>
      <c r="C399" s="2">
        <f>C$91*ATAN($P$92/$P$91)</f>
        <v>10.082094714435296</v>
      </c>
      <c r="D399" s="2">
        <f t="shared" ref="D399:N399" si="123">D$91*ATAN($P$92/$P$91)</f>
        <v>8.7645938911943482</v>
      </c>
      <c r="E399" s="2">
        <f t="shared" si="123"/>
        <v>8.0335416051277253</v>
      </c>
      <c r="F399" s="2">
        <f t="shared" si="123"/>
        <v>8.8208286824302427</v>
      </c>
      <c r="G399" s="2">
        <f t="shared" si="123"/>
        <v>13.857859268845326</v>
      </c>
      <c r="H399" s="2">
        <f t="shared" si="123"/>
        <v>14.404140097994011</v>
      </c>
      <c r="I399" s="2">
        <f t="shared" si="123"/>
        <v>12.427888863132592</v>
      </c>
      <c r="J399" s="2">
        <f t="shared" si="123"/>
        <v>13.118773441173573</v>
      </c>
      <c r="K399" s="2">
        <f t="shared" si="123"/>
        <v>16.436626124091326</v>
      </c>
      <c r="L399" s="2">
        <f t="shared" si="123"/>
        <v>18.734219023157856</v>
      </c>
      <c r="M399" s="2">
        <f t="shared" si="123"/>
        <v>19.577740891696266</v>
      </c>
      <c r="N399" s="2">
        <f t="shared" si="123"/>
        <v>13.464215730194068</v>
      </c>
      <c r="O399" s="44">
        <f t="shared" si="118"/>
        <v>13.143543527789385</v>
      </c>
    </row>
    <row r="400" spans="1:19" x14ac:dyDescent="0.25">
      <c r="A400" s="133"/>
      <c r="B400" s="45" t="s">
        <v>177</v>
      </c>
      <c r="C400" s="46">
        <f t="shared" ref="C400:N400" si="124">ABS((C399-C394)/C394)</f>
        <v>4.8858989204217294E-2</v>
      </c>
      <c r="D400" s="46">
        <f t="shared" si="124"/>
        <v>2.518141572746652E-2</v>
      </c>
      <c r="E400" s="46">
        <f t="shared" si="124"/>
        <v>4.7594356238562556E-2</v>
      </c>
      <c r="F400" s="46">
        <f t="shared" si="124"/>
        <v>8.6681643981130346E-2</v>
      </c>
      <c r="G400" s="46">
        <f t="shared" si="124"/>
        <v>9.8382611005509005E-2</v>
      </c>
      <c r="H400" s="46">
        <f t="shared" si="124"/>
        <v>0.12276856894068151</v>
      </c>
      <c r="I400" s="46">
        <f t="shared" si="124"/>
        <v>0.12417978413441912</v>
      </c>
      <c r="J400" s="46">
        <f t="shared" si="124"/>
        <v>0.13063131602560812</v>
      </c>
      <c r="K400" s="46">
        <f t="shared" si="124"/>
        <v>0.15925186066029026</v>
      </c>
      <c r="L400" s="46">
        <f t="shared" si="124"/>
        <v>0.18723561721657897</v>
      </c>
      <c r="M400" s="46">
        <f t="shared" si="124"/>
        <v>0.13678391130087011</v>
      </c>
      <c r="N400" s="46">
        <f t="shared" si="124"/>
        <v>0.18596035488548557</v>
      </c>
      <c r="O400" s="62">
        <f>AVERAGE(C400:N400)</f>
        <v>0.11279253577673494</v>
      </c>
      <c r="Q400" s="47" t="s">
        <v>183</v>
      </c>
    </row>
    <row r="401" spans="1:19" ht="15.75" thickBot="1" x14ac:dyDescent="0.3">
      <c r="A401" s="133"/>
      <c r="B401" s="45" t="s">
        <v>184</v>
      </c>
      <c r="C401" s="2">
        <f>LN(C$92/C$91)/LN($P$92/$P$91)</f>
        <v>-4.7012249553966488</v>
      </c>
      <c r="D401" s="2">
        <f t="shared" ref="D401:N401" si="125">LN(D$92/D$91)/LN($P$92/$P$91)</f>
        <v>-5.3857809941368586</v>
      </c>
      <c r="E401" s="2">
        <f t="shared" si="125"/>
        <v>-4.7382161315674187</v>
      </c>
      <c r="F401" s="2">
        <f t="shared" si="125"/>
        <v>-3.5715440854361113</v>
      </c>
      <c r="G401" s="2">
        <f t="shared" si="125"/>
        <v>-3.2125695667203424</v>
      </c>
      <c r="H401" s="2">
        <f t="shared" si="125"/>
        <v>-2.4492171375861425</v>
      </c>
      <c r="I401" s="2">
        <f t="shared" si="125"/>
        <v>-2.4043946733085995</v>
      </c>
      <c r="J401" s="2">
        <f t="shared" si="125"/>
        <v>-2.1985595479695115</v>
      </c>
      <c r="K401" s="2">
        <f t="shared" si="125"/>
        <v>-1.2666156465435365</v>
      </c>
      <c r="L401" s="2">
        <f t="shared" si="125"/>
        <v>-0.32421169739003591</v>
      </c>
      <c r="M401" s="2">
        <f t="shared" si="125"/>
        <v>-2.0008340019689115</v>
      </c>
      <c r="N401" s="2">
        <f t="shared" si="125"/>
        <v>-0.36785940958503627</v>
      </c>
      <c r="O401" s="48">
        <f t="shared" si="118"/>
        <v>-2.7184189873007631</v>
      </c>
      <c r="Q401" s="49">
        <v>-2.46</v>
      </c>
    </row>
    <row r="402" spans="1:19" x14ac:dyDescent="0.25">
      <c r="A402" s="133"/>
      <c r="B402" s="45" t="s">
        <v>185</v>
      </c>
      <c r="C402" s="2">
        <f>C$91*($P$92/$P$91)^$O401</f>
        <v>11.382485655953932</v>
      </c>
      <c r="D402" s="2">
        <f t="shared" ref="D402:N402" si="126">D$91*($P$92/$P$91)^$O401</f>
        <v>9.8950532674468032</v>
      </c>
      <c r="E402" s="2">
        <f t="shared" si="126"/>
        <v>9.0697096860190687</v>
      </c>
      <c r="F402" s="2">
        <f t="shared" si="126"/>
        <v>9.9585412352489371</v>
      </c>
      <c r="G402" s="2">
        <f t="shared" si="126"/>
        <v>15.645249208382893</v>
      </c>
      <c r="H402" s="2">
        <f t="shared" si="126"/>
        <v>16.261989467032191</v>
      </c>
      <c r="I402" s="2">
        <f t="shared" si="126"/>
        <v>14.0308408842715</v>
      </c>
      <c r="J402" s="2">
        <f t="shared" si="126"/>
        <v>14.810835917269138</v>
      </c>
      <c r="K402" s="2">
        <f t="shared" si="126"/>
        <v>18.556626017595015</v>
      </c>
      <c r="L402" s="2">
        <f t="shared" si="126"/>
        <v>21.150562987796469</v>
      </c>
      <c r="M402" s="2">
        <f t="shared" si="126"/>
        <v>22.102882504828472</v>
      </c>
      <c r="N402" s="2">
        <f t="shared" si="126"/>
        <v>15.20083343376796</v>
      </c>
      <c r="O402" s="44">
        <f t="shared" si="118"/>
        <v>14.838800855467698</v>
      </c>
    </row>
    <row r="403" spans="1:19" x14ac:dyDescent="0.25">
      <c r="A403" s="133"/>
      <c r="B403" s="45" t="s">
        <v>177</v>
      </c>
      <c r="C403" s="46">
        <f t="shared" ref="C403:N403" si="127">ABS((C402-C394)/C394)</f>
        <v>7.3819401505087964E-2</v>
      </c>
      <c r="D403" s="46">
        <f t="shared" si="127"/>
        <v>0.10055091396360845</v>
      </c>
      <c r="E403" s="46">
        <f t="shared" si="127"/>
        <v>7.5247147127334699E-2</v>
      </c>
      <c r="F403" s="46">
        <f t="shared" si="127"/>
        <v>3.1118371841886275E-2</v>
      </c>
      <c r="G403" s="46">
        <f t="shared" si="127"/>
        <v>1.7908211345666475E-2</v>
      </c>
      <c r="H403" s="46">
        <f t="shared" si="127"/>
        <v>9.6230531649093287E-3</v>
      </c>
      <c r="I403" s="46">
        <f t="shared" si="127"/>
        <v>1.1216287225405181E-2</v>
      </c>
      <c r="J403" s="46">
        <f t="shared" si="127"/>
        <v>1.8499939213443468E-2</v>
      </c>
      <c r="K403" s="46">
        <f t="shared" si="127"/>
        <v>5.0811968409462192E-2</v>
      </c>
      <c r="L403" s="46">
        <f t="shared" si="127"/>
        <v>8.240507645134626E-2</v>
      </c>
      <c r="M403" s="46">
        <f t="shared" si="127"/>
        <v>2.5446097670702297E-2</v>
      </c>
      <c r="N403" s="46">
        <f t="shared" si="127"/>
        <v>8.0965330485613038E-2</v>
      </c>
      <c r="O403" s="62">
        <f>AVERAGE(C403:N403)</f>
        <v>4.8134316533705458E-2</v>
      </c>
    </row>
    <row r="404" spans="1:19" x14ac:dyDescent="0.25">
      <c r="A404" s="133"/>
      <c r="B404" s="42" t="s">
        <v>186</v>
      </c>
      <c r="C404" s="4">
        <f>C$91*($P$92/$P$91)^$Q401</f>
        <v>11.488633607386552</v>
      </c>
      <c r="D404" s="4">
        <f t="shared" ref="D404:N404" si="128">D$91*($P$92/$P$91)^$Q401</f>
        <v>9.9873300921583485</v>
      </c>
      <c r="E404" s="4">
        <f t="shared" si="128"/>
        <v>9.1542897270012364</v>
      </c>
      <c r="F404" s="4">
        <f t="shared" si="128"/>
        <v>10.051410120247358</v>
      </c>
      <c r="G404" s="4">
        <f t="shared" si="128"/>
        <v>15.791149779077132</v>
      </c>
      <c r="H404" s="4">
        <f t="shared" si="128"/>
        <v>16.413641480513217</v>
      </c>
      <c r="I404" s="4">
        <f t="shared" si="128"/>
        <v>14.161686207670913</v>
      </c>
      <c r="J404" s="4">
        <f t="shared" si="128"/>
        <v>14.948955124193017</v>
      </c>
      <c r="K404" s="4">
        <f t="shared" si="128"/>
        <v>18.729676781444528</v>
      </c>
      <c r="L404" s="4">
        <f t="shared" si="128"/>
        <v>21.347803643366881</v>
      </c>
      <c r="M404" s="4">
        <f t="shared" si="128"/>
        <v>22.309004064702012</v>
      </c>
      <c r="N404" s="4">
        <f t="shared" si="128"/>
        <v>15.342589582454073</v>
      </c>
      <c r="O404" s="51">
        <f>AVERAGE(C404:N404)</f>
        <v>14.977180850851271</v>
      </c>
    </row>
    <row r="405" spans="1:19" ht="15.75" thickBot="1" x14ac:dyDescent="0.3">
      <c r="A405" s="134"/>
      <c r="B405" s="52" t="s">
        <v>177</v>
      </c>
      <c r="C405" s="53">
        <f t="shared" ref="C405:N405" si="129">ABS((C404-C394)/C394)</f>
        <v>8.3833359187410583E-2</v>
      </c>
      <c r="D405" s="53">
        <f t="shared" si="129"/>
        <v>0.11081415773088076</v>
      </c>
      <c r="E405" s="53">
        <f t="shared" si="129"/>
        <v>8.5274419324390741E-2</v>
      </c>
      <c r="F405" s="53">
        <f t="shared" si="129"/>
        <v>4.0734118890801217E-2</v>
      </c>
      <c r="G405" s="53">
        <f t="shared" si="129"/>
        <v>2.7400766368063323E-2</v>
      </c>
      <c r="H405" s="53">
        <f t="shared" si="129"/>
        <v>3.8724235607702712E-4</v>
      </c>
      <c r="I405" s="53">
        <f t="shared" si="129"/>
        <v>1.9953342021907399E-3</v>
      </c>
      <c r="J405" s="53">
        <f t="shared" si="129"/>
        <v>9.3469102589120827E-3</v>
      </c>
      <c r="K405" s="53">
        <f t="shared" si="129"/>
        <v>4.1960266933783762E-2</v>
      </c>
      <c r="L405" s="53">
        <f t="shared" si="129"/>
        <v>7.3847998118573538E-2</v>
      </c>
      <c r="M405" s="53">
        <f t="shared" si="129"/>
        <v>1.6357845471692559E-2</v>
      </c>
      <c r="N405" s="53">
        <f t="shared" si="129"/>
        <v>7.239482572829059E-2</v>
      </c>
      <c r="O405" s="63">
        <f>AVERAGE(C405:N405)</f>
        <v>4.7028937047588905E-2</v>
      </c>
    </row>
    <row r="406" spans="1:19" x14ac:dyDescent="0.25">
      <c r="A406"/>
      <c r="B406" s="54"/>
      <c r="C406" s="55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x14ac:dyDescent="0.25">
      <c r="A407"/>
      <c r="B407" s="54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x14ac:dyDescent="0.25">
      <c r="A408"/>
      <c r="B408" s="54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x14ac:dyDescent="0.25">
      <c r="A409"/>
      <c r="B409" s="54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x14ac:dyDescent="0.25">
      <c r="A410"/>
      <c r="B410" s="54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x14ac:dyDescent="0.25">
      <c r="A411"/>
      <c r="B411" s="54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x14ac:dyDescent="0.25">
      <c r="A412"/>
      <c r="B412" s="54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x14ac:dyDescent="0.25">
      <c r="A413"/>
      <c r="B413" s="54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x14ac:dyDescent="0.25">
      <c r="A414"/>
      <c r="B414" s="5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x14ac:dyDescent="0.25">
      <c r="A415"/>
      <c r="B415" s="54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x14ac:dyDescent="0.25">
      <c r="A416"/>
      <c r="B416" s="54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 s="54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 s="54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 s="54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 s="54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 s="54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 s="54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 s="54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 s="5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ht="15.75" thickBot="1" x14ac:dyDescent="0.3"/>
    <row r="426" spans="1:19" x14ac:dyDescent="0.25">
      <c r="A426" s="41" t="s">
        <v>175</v>
      </c>
      <c r="B426" s="18" t="s">
        <v>176</v>
      </c>
      <c r="C426" s="22" t="s">
        <v>162</v>
      </c>
      <c r="D426" s="22" t="s">
        <v>163</v>
      </c>
      <c r="E426" s="22" t="s">
        <v>91</v>
      </c>
      <c r="F426" s="22" t="s">
        <v>164</v>
      </c>
      <c r="G426" s="22" t="s">
        <v>165</v>
      </c>
      <c r="H426" s="22" t="s">
        <v>166</v>
      </c>
      <c r="I426" s="22" t="s">
        <v>167</v>
      </c>
      <c r="J426" s="22" t="s">
        <v>168</v>
      </c>
      <c r="K426" s="22" t="s">
        <v>169</v>
      </c>
      <c r="L426" s="22" t="s">
        <v>170</v>
      </c>
      <c r="M426" s="22" t="s">
        <v>171</v>
      </c>
      <c r="N426" s="22" t="s">
        <v>172</v>
      </c>
      <c r="O426" s="23" t="s">
        <v>179</v>
      </c>
    </row>
    <row r="427" spans="1:19" x14ac:dyDescent="0.25">
      <c r="A427" s="132" t="s">
        <v>158</v>
      </c>
      <c r="B427" s="42" t="s">
        <v>182</v>
      </c>
      <c r="C427" s="43">
        <f>C$93</f>
        <v>6.8330000000000002</v>
      </c>
      <c r="D427" s="43">
        <f t="shared" ref="D427:N427" si="130">D$93</f>
        <v>5.58</v>
      </c>
      <c r="E427" s="43">
        <f t="shared" si="130"/>
        <v>4.9059999999999997</v>
      </c>
      <c r="F427" s="43">
        <f t="shared" si="130"/>
        <v>5.4740000000000002</v>
      </c>
      <c r="G427" s="43">
        <f t="shared" si="130"/>
        <v>9.6460000000000008</v>
      </c>
      <c r="H427" s="43">
        <f t="shared" si="130"/>
        <v>11.16</v>
      </c>
      <c r="I427" s="43">
        <f t="shared" si="130"/>
        <v>9.2430000000000003</v>
      </c>
      <c r="J427" s="43">
        <f t="shared" si="130"/>
        <v>10.39</v>
      </c>
      <c r="K427" s="43">
        <f t="shared" si="130"/>
        <v>13.63</v>
      </c>
      <c r="L427" s="43">
        <f t="shared" si="130"/>
        <v>16.72</v>
      </c>
      <c r="M427" s="43">
        <f t="shared" si="130"/>
        <v>16.07</v>
      </c>
      <c r="N427" s="43">
        <f t="shared" si="130"/>
        <v>9.6219999999999999</v>
      </c>
      <c r="O427" s="44">
        <f t="shared" ref="O427:O435" si="131">AVERAGE(C427:N427)</f>
        <v>9.9395000000000007</v>
      </c>
    </row>
    <row r="428" spans="1:19" x14ac:dyDescent="0.25">
      <c r="A428" s="133"/>
      <c r="B428" s="45">
        <v>3</v>
      </c>
      <c r="C428" s="2">
        <f>C$91*($P$93/$P$91)</f>
        <v>9.2452978056426325</v>
      </c>
      <c r="D428" s="2">
        <f t="shared" ref="D428:N428" si="132">D$91*($P$93/$P$91)</f>
        <v>8.0371473354231977</v>
      </c>
      <c r="E428" s="2">
        <f t="shared" si="132"/>
        <v>7.3667711598746077</v>
      </c>
      <c r="F428" s="2">
        <f t="shared" si="132"/>
        <v>8.0887147335423197</v>
      </c>
      <c r="G428" s="2">
        <f t="shared" si="132"/>
        <v>12.707680250783698</v>
      </c>
      <c r="H428" s="2">
        <f t="shared" si="132"/>
        <v>13.208620689655172</v>
      </c>
      <c r="I428" s="2">
        <f t="shared" si="132"/>
        <v>11.396394984326019</v>
      </c>
      <c r="J428" s="2">
        <f t="shared" si="132"/>
        <v>12.029937304075233</v>
      </c>
      <c r="K428" s="2">
        <f t="shared" si="132"/>
        <v>15.072413793103449</v>
      </c>
      <c r="L428" s="2">
        <f t="shared" si="132"/>
        <v>17.179310344827584</v>
      </c>
      <c r="M428" s="2">
        <f t="shared" si="132"/>
        <v>17.952821316614418</v>
      </c>
      <c r="N428" s="2">
        <f t="shared" si="132"/>
        <v>12.346708463949843</v>
      </c>
      <c r="O428" s="44">
        <f t="shared" si="131"/>
        <v>12.052651515151515</v>
      </c>
    </row>
    <row r="429" spans="1:19" x14ac:dyDescent="0.25">
      <c r="A429" s="133"/>
      <c r="B429" s="45" t="s">
        <v>177</v>
      </c>
      <c r="C429" s="46">
        <f t="shared" ref="C429:N429" si="133">ABS((C428-C427)/C427)</f>
        <v>0.35303641235806121</v>
      </c>
      <c r="D429" s="46">
        <f t="shared" si="133"/>
        <v>0.44034898484286694</v>
      </c>
      <c r="E429" s="46">
        <f t="shared" si="133"/>
        <v>0.50158401138903552</v>
      </c>
      <c r="F429" s="46">
        <f t="shared" si="133"/>
        <v>0.47766071127919607</v>
      </c>
      <c r="G429" s="46">
        <f t="shared" si="133"/>
        <v>0.31740413132735812</v>
      </c>
      <c r="H429" s="46">
        <f t="shared" si="133"/>
        <v>0.18356816215548133</v>
      </c>
      <c r="I429" s="46">
        <f t="shared" si="133"/>
        <v>0.2329757637483521</v>
      </c>
      <c r="J429" s="46">
        <f t="shared" si="133"/>
        <v>0.15783804659049397</v>
      </c>
      <c r="K429" s="46">
        <f t="shared" si="133"/>
        <v>0.10582639714625443</v>
      </c>
      <c r="L429" s="46">
        <f t="shared" si="133"/>
        <v>2.7470714403563728E-2</v>
      </c>
      <c r="M429" s="46">
        <f t="shared" si="133"/>
        <v>0.11716374092186796</v>
      </c>
      <c r="N429" s="46">
        <f t="shared" si="133"/>
        <v>0.28317485594989023</v>
      </c>
      <c r="O429" s="62">
        <f>AVERAGE(C429:N429)</f>
        <v>0.26650432767603516</v>
      </c>
    </row>
    <row r="430" spans="1:19" x14ac:dyDescent="0.25">
      <c r="A430" s="133"/>
      <c r="B430" s="45">
        <v>4</v>
      </c>
      <c r="C430" s="2">
        <f>C$91*TAN($P$93/$P$91)</f>
        <v>11.383034011003074</v>
      </c>
      <c r="D430" s="2">
        <f t="shared" ref="D430:N430" si="134">D$91*TAN($P$93/$P$91)</f>
        <v>9.895529964943707</v>
      </c>
      <c r="E430" s="2">
        <f t="shared" si="134"/>
        <v>9.0701466223132048</v>
      </c>
      <c r="F430" s="2">
        <f t="shared" si="134"/>
        <v>9.9590209912998997</v>
      </c>
      <c r="G430" s="2">
        <f t="shared" si="134"/>
        <v>15.646002923490279</v>
      </c>
      <c r="H430" s="2">
        <f t="shared" si="134"/>
        <v>16.262772893807576</v>
      </c>
      <c r="I430" s="2">
        <f t="shared" si="134"/>
        <v>14.03151682471853</v>
      </c>
      <c r="J430" s="2">
        <f t="shared" si="134"/>
        <v>14.811549434237463</v>
      </c>
      <c r="K430" s="2">
        <f t="shared" si="134"/>
        <v>18.557519989252818</v>
      </c>
      <c r="L430" s="2">
        <f t="shared" si="134"/>
        <v>21.151581923234396</v>
      </c>
      <c r="M430" s="2">
        <f t="shared" si="134"/>
        <v>22.103947318577283</v>
      </c>
      <c r="N430" s="2">
        <f t="shared" si="134"/>
        <v>15.201565738996933</v>
      </c>
      <c r="O430" s="44">
        <f t="shared" si="131"/>
        <v>14.839515719656262</v>
      </c>
    </row>
    <row r="431" spans="1:19" x14ac:dyDescent="0.25">
      <c r="A431" s="133"/>
      <c r="B431" s="45" t="s">
        <v>177</v>
      </c>
      <c r="C431" s="46">
        <f t="shared" ref="C431:N431" si="135">ABS((C430-C427)/C427)</f>
        <v>0.66589111825012059</v>
      </c>
      <c r="D431" s="46">
        <f t="shared" si="135"/>
        <v>0.77339246683578977</v>
      </c>
      <c r="E431" s="46">
        <f t="shared" si="135"/>
        <v>0.84878651086693957</v>
      </c>
      <c r="F431" s="46">
        <f t="shared" si="135"/>
        <v>0.81933156582022271</v>
      </c>
      <c r="G431" s="46">
        <f t="shared" si="135"/>
        <v>0.62201979302200683</v>
      </c>
      <c r="H431" s="46">
        <f t="shared" si="135"/>
        <v>0.45723771449888667</v>
      </c>
      <c r="I431" s="46">
        <f t="shared" si="135"/>
        <v>0.51806954719447462</v>
      </c>
      <c r="J431" s="46">
        <f t="shared" si="135"/>
        <v>0.42555817461380774</v>
      </c>
      <c r="K431" s="46">
        <f t="shared" si="135"/>
        <v>0.36152017529367692</v>
      </c>
      <c r="L431" s="46">
        <f t="shared" si="135"/>
        <v>0.26504676574368402</v>
      </c>
      <c r="M431" s="46">
        <f t="shared" si="135"/>
        <v>0.37547898684363928</v>
      </c>
      <c r="N431" s="46">
        <f t="shared" si="135"/>
        <v>0.57987588224869402</v>
      </c>
      <c r="O431" s="62">
        <f>AVERAGE(C431:N431)</f>
        <v>0.55935072510266182</v>
      </c>
    </row>
    <row r="432" spans="1:19" ht="15.75" thickBot="1" x14ac:dyDescent="0.3">
      <c r="A432" s="133"/>
      <c r="B432" s="45">
        <v>5</v>
      </c>
      <c r="C432" s="2">
        <f>C$91*ATAN($P$93/$P$91)</f>
        <v>7.9682434267046185</v>
      </c>
      <c r="D432" s="2">
        <f t="shared" ref="D432:N432" si="136">D$91*ATAN($P$93/$P$91)</f>
        <v>6.926974962975887</v>
      </c>
      <c r="E432" s="2">
        <f t="shared" si="136"/>
        <v>6.3491979495654327</v>
      </c>
      <c r="F432" s="2">
        <f t="shared" si="136"/>
        <v>6.9714193486228453</v>
      </c>
      <c r="G432" s="2">
        <f t="shared" si="136"/>
        <v>10.952366463000372</v>
      </c>
      <c r="H432" s="2">
        <f t="shared" si="136"/>
        <v>11.384111923570821</v>
      </c>
      <c r="I432" s="2">
        <f t="shared" si="136"/>
        <v>9.8222092279777247</v>
      </c>
      <c r="J432" s="2">
        <f t="shared" si="136"/>
        <v>10.368240251640351</v>
      </c>
      <c r="K432" s="2">
        <f t="shared" si="136"/>
        <v>12.990459004810877</v>
      </c>
      <c r="L432" s="2">
        <f t="shared" si="136"/>
        <v>14.80632961838659</v>
      </c>
      <c r="M432" s="2">
        <f t="shared" si="136"/>
        <v>15.472995403090961</v>
      </c>
      <c r="N432" s="2">
        <f t="shared" si="136"/>
        <v>10.641255763471666</v>
      </c>
      <c r="O432" s="44">
        <f t="shared" si="131"/>
        <v>10.387816945318178</v>
      </c>
    </row>
    <row r="433" spans="1:19" x14ac:dyDescent="0.25">
      <c r="A433" s="133"/>
      <c r="B433" s="45" t="s">
        <v>177</v>
      </c>
      <c r="C433" s="46">
        <f t="shared" ref="C433:N433" si="137">ABS((C432-C427)/C427)</f>
        <v>0.16614128884891238</v>
      </c>
      <c r="D433" s="46">
        <f t="shared" si="137"/>
        <v>0.24139336254048152</v>
      </c>
      <c r="E433" s="46">
        <f t="shared" si="137"/>
        <v>0.29416998564317837</v>
      </c>
      <c r="F433" s="46">
        <f t="shared" si="137"/>
        <v>0.27355121458217851</v>
      </c>
      <c r="G433" s="46">
        <f t="shared" si="137"/>
        <v>0.13543090016591033</v>
      </c>
      <c r="H433" s="46">
        <f t="shared" si="137"/>
        <v>2.0081713581614733E-2</v>
      </c>
      <c r="I433" s="46">
        <f t="shared" si="137"/>
        <v>6.2664635721921921E-2</v>
      </c>
      <c r="J433" s="46">
        <f t="shared" si="137"/>
        <v>2.0942972434696075E-3</v>
      </c>
      <c r="K433" s="46">
        <f t="shared" si="137"/>
        <v>4.6921569713068538E-2</v>
      </c>
      <c r="L433" s="46">
        <f t="shared" si="137"/>
        <v>0.11445397019218954</v>
      </c>
      <c r="M433" s="46">
        <f t="shared" si="137"/>
        <v>3.7150254941446151E-2</v>
      </c>
      <c r="N433" s="46">
        <f t="shared" si="137"/>
        <v>0.10592971975386258</v>
      </c>
      <c r="O433" s="62">
        <f>AVERAGE(C433:N433)</f>
        <v>0.12499857607735287</v>
      </c>
      <c r="Q433" s="47" t="s">
        <v>183</v>
      </c>
    </row>
    <row r="434" spans="1:19" ht="15.75" thickBot="1" x14ac:dyDescent="0.3">
      <c r="A434" s="133"/>
      <c r="B434" s="45" t="s">
        <v>184</v>
      </c>
      <c r="C434" s="2">
        <f>LN(C$93/C$91)/LN($P$93/$P$91)</f>
        <v>1.9893512173102113</v>
      </c>
      <c r="D434" s="2">
        <f t="shared" ref="D434:N434" si="138">LN(D$93/D$91)/LN($P$93/$P$91)</f>
        <v>2.1939750069167965</v>
      </c>
      <c r="E434" s="2">
        <f t="shared" si="138"/>
        <v>2.3302131035143705</v>
      </c>
      <c r="F434" s="2">
        <f t="shared" si="138"/>
        <v>2.2776606558765957</v>
      </c>
      <c r="G434" s="2">
        <f t="shared" si="138"/>
        <v>1.9020228799350025</v>
      </c>
      <c r="H434" s="2">
        <f t="shared" si="138"/>
        <v>1.5514746728710633</v>
      </c>
      <c r="I434" s="2">
        <f t="shared" si="138"/>
        <v>1.6852969168305545</v>
      </c>
      <c r="J434" s="2">
        <f t="shared" si="138"/>
        <v>1.4795544279226605</v>
      </c>
      <c r="K434" s="2">
        <f t="shared" si="138"/>
        <v>1.3291593148599949</v>
      </c>
      <c r="L434" s="2">
        <f t="shared" si="138"/>
        <v>1.0886769293244614</v>
      </c>
      <c r="M434" s="2">
        <f t="shared" si="138"/>
        <v>1.3625362341696978</v>
      </c>
      <c r="N434" s="2">
        <f t="shared" si="138"/>
        <v>1.8158795925330629</v>
      </c>
      <c r="O434" s="48">
        <f t="shared" si="131"/>
        <v>1.7504834126720394</v>
      </c>
      <c r="Q434" s="73">
        <v>1.82</v>
      </c>
    </row>
    <row r="435" spans="1:19" x14ac:dyDescent="0.25">
      <c r="A435" s="133"/>
      <c r="B435" s="45" t="s">
        <v>185</v>
      </c>
      <c r="C435" s="2">
        <f>C$91*($P$93/$P$91)^$O434</f>
        <v>7.3504618783514948</v>
      </c>
      <c r="D435" s="2">
        <f t="shared" ref="D435:N435" si="139">D$91*($P$93/$P$91)^$O434</f>
        <v>6.3899234336904227</v>
      </c>
      <c r="E435" s="2">
        <f t="shared" si="139"/>
        <v>5.8569417357382427</v>
      </c>
      <c r="F435" s="2">
        <f t="shared" si="139"/>
        <v>6.4309220258405908</v>
      </c>
      <c r="G435" s="2">
        <f t="shared" si="139"/>
        <v>10.103224494148469</v>
      </c>
      <c r="H435" s="2">
        <f t="shared" si="139"/>
        <v>10.501496532178669</v>
      </c>
      <c r="I435" s="2">
        <f t="shared" si="139"/>
        <v>9.0606888651870623</v>
      </c>
      <c r="J435" s="2">
        <f t="shared" si="139"/>
        <v>9.5643858544605482</v>
      </c>
      <c r="K435" s="2">
        <f t="shared" si="139"/>
        <v>11.983302791320444</v>
      </c>
      <c r="L435" s="2">
        <f t="shared" si="139"/>
        <v>13.658388127741581</v>
      </c>
      <c r="M435" s="2">
        <f t="shared" si="139"/>
        <v>14.273367009994098</v>
      </c>
      <c r="N435" s="2">
        <f t="shared" si="139"/>
        <v>9.8162343490972948</v>
      </c>
      <c r="O435" s="44">
        <f t="shared" si="131"/>
        <v>9.5824447581457424</v>
      </c>
    </row>
    <row r="436" spans="1:19" x14ac:dyDescent="0.25">
      <c r="A436" s="133"/>
      <c r="B436" s="45" t="s">
        <v>177</v>
      </c>
      <c r="C436" s="46">
        <f t="shared" ref="C436:N436" si="140">ABS((C435-C427)/C427)</f>
        <v>7.5729822676934663E-2</v>
      </c>
      <c r="D436" s="46">
        <f t="shared" si="140"/>
        <v>0.14514756876172449</v>
      </c>
      <c r="E436" s="46">
        <f t="shared" si="140"/>
        <v>0.19383239619613599</v>
      </c>
      <c r="F436" s="46">
        <f t="shared" si="140"/>
        <v>0.17481220786273119</v>
      </c>
      <c r="G436" s="46">
        <f t="shared" si="140"/>
        <v>4.7400424440023632E-2</v>
      </c>
      <c r="H436" s="46">
        <f t="shared" si="140"/>
        <v>5.9005687080764473E-2</v>
      </c>
      <c r="I436" s="46">
        <f t="shared" si="140"/>
        <v>1.9724238322291251E-2</v>
      </c>
      <c r="J436" s="46">
        <f t="shared" si="140"/>
        <v>7.9462381668859702E-2</v>
      </c>
      <c r="K436" s="46">
        <f t="shared" si="140"/>
        <v>0.12081417525161825</v>
      </c>
      <c r="L436" s="46">
        <f t="shared" si="140"/>
        <v>0.18311075791019246</v>
      </c>
      <c r="M436" s="46">
        <f t="shared" si="140"/>
        <v>0.11180043497236478</v>
      </c>
      <c r="N436" s="46">
        <f t="shared" si="140"/>
        <v>2.0186484005123143E-2</v>
      </c>
      <c r="O436" s="62">
        <f>AVERAGE(C436:N436)</f>
        <v>0.10258554826239701</v>
      </c>
    </row>
    <row r="437" spans="1:19" x14ac:dyDescent="0.25">
      <c r="A437" s="133"/>
      <c r="B437" s="42" t="s">
        <v>186</v>
      </c>
      <c r="C437" s="4">
        <f>C$91*($P$93/$P$91)^$Q434</f>
        <v>7.1959509102316872</v>
      </c>
      <c r="D437" s="4">
        <f t="shared" ref="D437:N437" si="141">D$91*($P$93/$P$91)^$Q434</f>
        <v>6.2556035402890604</v>
      </c>
      <c r="E437" s="4">
        <f t="shared" si="141"/>
        <v>5.7338254264794317</v>
      </c>
      <c r="F437" s="4">
        <f t="shared" si="141"/>
        <v>6.2957403182744169</v>
      </c>
      <c r="G437" s="4">
        <f t="shared" si="141"/>
        <v>9.8908488606770195</v>
      </c>
      <c r="H437" s="4">
        <f t="shared" si="141"/>
        <v>10.280748989677621</v>
      </c>
      <c r="I437" s="4">
        <f t="shared" si="141"/>
        <v>8.8702279347636814</v>
      </c>
      <c r="J437" s="4">
        <f t="shared" si="141"/>
        <v>9.3633369214409115</v>
      </c>
      <c r="K437" s="4">
        <f t="shared" si="141"/>
        <v>11.731406822576918</v>
      </c>
      <c r="L437" s="4">
        <f t="shared" si="141"/>
        <v>13.371280894550036</v>
      </c>
      <c r="M437" s="4">
        <f t="shared" si="141"/>
        <v>13.973332564330375</v>
      </c>
      <c r="N437" s="4">
        <f t="shared" si="141"/>
        <v>9.6098914147795291</v>
      </c>
      <c r="O437" s="51">
        <f>AVERAGE(C437:N437)</f>
        <v>9.3810162165058912</v>
      </c>
    </row>
    <row r="438" spans="1:19" ht="15.75" thickBot="1" x14ac:dyDescent="0.3">
      <c r="A438" s="134"/>
      <c r="B438" s="52" t="s">
        <v>177</v>
      </c>
      <c r="C438" s="53">
        <f t="shared" ref="C438:N438" si="142">ABS((C437-C427)/C427)</f>
        <v>5.3117358441634274E-2</v>
      </c>
      <c r="D438" s="53">
        <f t="shared" si="142"/>
        <v>0.12107590327760938</v>
      </c>
      <c r="E438" s="53">
        <f t="shared" si="142"/>
        <v>0.16873734742752386</v>
      </c>
      <c r="F438" s="53">
        <f t="shared" si="142"/>
        <v>0.15011697447468336</v>
      </c>
      <c r="G438" s="53">
        <f t="shared" si="142"/>
        <v>2.538346057194886E-2</v>
      </c>
      <c r="H438" s="53">
        <f t="shared" si="142"/>
        <v>7.8785932824585972E-2</v>
      </c>
      <c r="I438" s="53">
        <f t="shared" si="142"/>
        <v>4.0330202881782851E-2</v>
      </c>
      <c r="J438" s="53">
        <f t="shared" si="142"/>
        <v>9.881261583821839E-2</v>
      </c>
      <c r="K438" s="53">
        <f t="shared" si="142"/>
        <v>0.13929517075737949</v>
      </c>
      <c r="L438" s="53">
        <f t="shared" si="142"/>
        <v>0.20028224314892121</v>
      </c>
      <c r="M438" s="53">
        <f t="shared" si="142"/>
        <v>0.1304709045220675</v>
      </c>
      <c r="N438" s="53">
        <f t="shared" si="142"/>
        <v>1.2584270651081644E-3</v>
      </c>
      <c r="O438" s="63">
        <f>AVERAGE(C438:N438)</f>
        <v>0.1006388784359553</v>
      </c>
    </row>
    <row r="439" spans="1:19" x14ac:dyDescent="0.25">
      <c r="A439"/>
      <c r="B439" s="54"/>
      <c r="C439" s="55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x14ac:dyDescent="0.25">
      <c r="A440"/>
      <c r="B440" s="54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x14ac:dyDescent="0.25">
      <c r="A441"/>
      <c r="B441" s="54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x14ac:dyDescent="0.25">
      <c r="A442"/>
      <c r="B442" s="54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x14ac:dyDescent="0.25">
      <c r="A443"/>
      <c r="B443" s="54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x14ac:dyDescent="0.25">
      <c r="A444"/>
      <c r="B444" s="5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x14ac:dyDescent="0.25">
      <c r="A445"/>
      <c r="B445" s="54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x14ac:dyDescent="0.25">
      <c r="A446"/>
      <c r="B446" s="54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x14ac:dyDescent="0.25">
      <c r="A447"/>
      <c r="B447" s="54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x14ac:dyDescent="0.25">
      <c r="A448"/>
      <c r="B448" s="54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x14ac:dyDescent="0.25">
      <c r="A449"/>
      <c r="B449" s="54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 s="54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 s="54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 s="54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 s="54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 s="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 s="54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 s="54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 s="54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</sheetData>
  <mergeCells count="13">
    <mergeCell ref="A196:A207"/>
    <mergeCell ref="A80:O80"/>
    <mergeCell ref="P80:P81"/>
    <mergeCell ref="A97:A108"/>
    <mergeCell ref="A130:A141"/>
    <mergeCell ref="A163:A174"/>
    <mergeCell ref="A427:A438"/>
    <mergeCell ref="A229:A240"/>
    <mergeCell ref="A262:A273"/>
    <mergeCell ref="A295:A306"/>
    <mergeCell ref="A328:A339"/>
    <mergeCell ref="A361:A372"/>
    <mergeCell ref="A394:A405"/>
  </mergeCells>
  <pageMargins left="0.7" right="0.7" top="0.75" bottom="0.75" header="0.3" footer="0.3"/>
  <pageSetup orientation="portrait" horizontalDpi="300" verticalDpi="0" copies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75"/>
  <sheetViews>
    <sheetView topLeftCell="A71" workbookViewId="0">
      <selection activeCell="B86" sqref="B86"/>
    </sheetView>
  </sheetViews>
  <sheetFormatPr baseColWidth="10" defaultRowHeight="15" x14ac:dyDescent="0.25"/>
  <cols>
    <col min="1" max="1" width="14.42578125" style="3" bestFit="1" customWidth="1"/>
    <col min="2" max="2" width="22.85546875" style="3" bestFit="1" customWidth="1"/>
    <col min="3" max="14" width="12" style="3" bestFit="1" customWidth="1"/>
    <col min="15" max="16384" width="11.425781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290671</v>
      </c>
      <c r="M5" s="3" t="s">
        <v>136</v>
      </c>
      <c r="N5" s="3" t="s">
        <v>137</v>
      </c>
    </row>
    <row r="7" spans="1:14" x14ac:dyDescent="0.25">
      <c r="A7" s="3" t="s">
        <v>28</v>
      </c>
      <c r="B7" s="3">
        <v>1031</v>
      </c>
      <c r="D7" s="3" t="s">
        <v>29</v>
      </c>
      <c r="E7" s="3" t="s">
        <v>30</v>
      </c>
      <c r="F7" s="3" t="s">
        <v>31</v>
      </c>
      <c r="H7" s="3" t="s">
        <v>32</v>
      </c>
      <c r="I7" s="3" t="s">
        <v>102</v>
      </c>
      <c r="J7" s="3" t="s">
        <v>93</v>
      </c>
      <c r="L7" s="3" t="s">
        <v>35</v>
      </c>
      <c r="M7" s="3" t="s">
        <v>36</v>
      </c>
      <c r="N7" s="3" t="s">
        <v>138</v>
      </c>
    </row>
    <row r="8" spans="1:14" x14ac:dyDescent="0.25">
      <c r="A8" s="3" t="s">
        <v>5</v>
      </c>
      <c r="B8" s="3">
        <v>7411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139</v>
      </c>
      <c r="J8" s="3" t="s">
        <v>107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55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50</v>
      </c>
      <c r="H9" s="3" t="s">
        <v>51</v>
      </c>
      <c r="I9" s="3" t="s">
        <v>106</v>
      </c>
      <c r="J9" s="3" t="s">
        <v>107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1958</v>
      </c>
      <c r="E15" s="3">
        <v>7.8</v>
      </c>
      <c r="F15" s="3">
        <v>11.1</v>
      </c>
      <c r="G15" s="3">
        <v>17.7</v>
      </c>
      <c r="H15" s="3">
        <v>13.3</v>
      </c>
      <c r="K15" s="3">
        <v>14.7</v>
      </c>
      <c r="L15" s="3">
        <v>18.2</v>
      </c>
      <c r="M15" s="3">
        <v>11.5</v>
      </c>
      <c r="N15" s="3">
        <v>7.8</v>
      </c>
    </row>
    <row r="16" spans="1:14" x14ac:dyDescent="0.25">
      <c r="A16" s="3">
        <v>1959</v>
      </c>
      <c r="B16" s="3">
        <v>7.1</v>
      </c>
      <c r="C16" s="3">
        <v>6.5</v>
      </c>
      <c r="D16" s="3">
        <v>6.2</v>
      </c>
      <c r="E16" s="3">
        <v>5</v>
      </c>
      <c r="F16" s="3">
        <v>10</v>
      </c>
      <c r="G16" s="3">
        <v>8.6999999999999993</v>
      </c>
      <c r="H16" s="3">
        <v>7.2</v>
      </c>
      <c r="I16" s="3">
        <v>9.5</v>
      </c>
      <c r="J16" s="3">
        <v>15.8</v>
      </c>
      <c r="K16" s="3">
        <v>17.2</v>
      </c>
      <c r="L16" s="3">
        <v>16.8</v>
      </c>
      <c r="M16" s="3">
        <v>16.5</v>
      </c>
      <c r="N16" s="3">
        <v>5</v>
      </c>
    </row>
    <row r="17" spans="1:14" x14ac:dyDescent="0.25">
      <c r="A17" s="3">
        <v>1960</v>
      </c>
      <c r="B17" s="3">
        <v>10.8</v>
      </c>
      <c r="C17" s="3">
        <v>7.8</v>
      </c>
      <c r="D17" s="3">
        <v>5.6</v>
      </c>
      <c r="E17" s="3">
        <v>5.2</v>
      </c>
      <c r="F17" s="3">
        <v>13.6</v>
      </c>
      <c r="G17" s="3">
        <v>12.2</v>
      </c>
      <c r="H17" s="3">
        <v>11.1</v>
      </c>
      <c r="I17" s="3">
        <v>14.9</v>
      </c>
      <c r="J17" s="3">
        <v>15.9</v>
      </c>
      <c r="K17" s="3">
        <v>13.2</v>
      </c>
      <c r="L17" s="3">
        <v>11.9</v>
      </c>
      <c r="M17" s="3">
        <v>12.7</v>
      </c>
      <c r="N17" s="3">
        <v>5.2</v>
      </c>
    </row>
    <row r="18" spans="1:14" x14ac:dyDescent="0.25">
      <c r="A18" s="3">
        <v>1961</v>
      </c>
      <c r="B18" s="3">
        <v>8.9</v>
      </c>
      <c r="C18" s="3">
        <v>6.4</v>
      </c>
      <c r="D18" s="3">
        <v>4.8</v>
      </c>
      <c r="E18" s="3">
        <v>7.5</v>
      </c>
      <c r="F18" s="3">
        <v>9.9</v>
      </c>
      <c r="G18" s="3">
        <v>15.1</v>
      </c>
      <c r="H18" s="3">
        <v>11.1</v>
      </c>
      <c r="I18" s="3">
        <v>17</v>
      </c>
      <c r="J18" s="3">
        <v>16.600000000000001</v>
      </c>
      <c r="K18" s="3">
        <v>16.2</v>
      </c>
      <c r="L18" s="3">
        <v>18.8</v>
      </c>
      <c r="M18" s="3">
        <v>13</v>
      </c>
      <c r="N18" s="3">
        <v>4.8</v>
      </c>
    </row>
    <row r="19" spans="1:14" x14ac:dyDescent="0.25">
      <c r="A19" s="3">
        <v>1962</v>
      </c>
      <c r="B19" s="3">
        <v>10.7</v>
      </c>
      <c r="C19" s="3">
        <v>7.4</v>
      </c>
      <c r="D19" s="3">
        <v>4.3</v>
      </c>
      <c r="E19" s="3">
        <v>4.2</v>
      </c>
      <c r="F19" s="3">
        <v>7.3</v>
      </c>
      <c r="G19" s="3">
        <v>14.8</v>
      </c>
      <c r="H19" s="3">
        <v>11.3</v>
      </c>
      <c r="I19" s="3">
        <v>10.4</v>
      </c>
      <c r="J19" s="3">
        <v>19.2</v>
      </c>
      <c r="K19" s="3">
        <v>27.7</v>
      </c>
      <c r="L19" s="3">
        <v>18.829999999999998</v>
      </c>
      <c r="M19" s="3">
        <v>13.38</v>
      </c>
      <c r="N19" s="3">
        <v>4.2</v>
      </c>
    </row>
    <row r="20" spans="1:14" x14ac:dyDescent="0.25">
      <c r="A20" s="3">
        <v>1963</v>
      </c>
      <c r="B20" s="3">
        <v>6.6</v>
      </c>
      <c r="C20" s="3">
        <v>7.9</v>
      </c>
      <c r="D20" s="3">
        <v>5.5</v>
      </c>
      <c r="E20" s="3">
        <v>8.6</v>
      </c>
      <c r="F20" s="3">
        <v>8.1999999999999993</v>
      </c>
      <c r="G20" s="3">
        <v>15.7</v>
      </c>
      <c r="H20" s="3">
        <v>14.7</v>
      </c>
      <c r="I20" s="3">
        <v>13.9</v>
      </c>
      <c r="J20" s="3">
        <v>21.4</v>
      </c>
      <c r="K20" s="3">
        <v>22.6</v>
      </c>
      <c r="L20" s="3">
        <v>28.6</v>
      </c>
      <c r="M20" s="3">
        <v>15.3</v>
      </c>
      <c r="N20" s="3">
        <v>5.5</v>
      </c>
    </row>
    <row r="21" spans="1:14" x14ac:dyDescent="0.25">
      <c r="A21" s="3">
        <v>1964</v>
      </c>
      <c r="B21" s="3">
        <v>8.1199999999999992</v>
      </c>
      <c r="C21" s="3">
        <v>6.82</v>
      </c>
      <c r="D21" s="3">
        <v>5.6</v>
      </c>
      <c r="E21" s="3">
        <v>5.6</v>
      </c>
      <c r="F21" s="3">
        <v>11.9</v>
      </c>
      <c r="G21" s="3">
        <v>16.7</v>
      </c>
      <c r="H21" s="3">
        <v>16.8</v>
      </c>
      <c r="I21" s="3">
        <v>17.5</v>
      </c>
      <c r="J21" s="3">
        <v>18.5</v>
      </c>
      <c r="K21" s="3">
        <v>20.3</v>
      </c>
      <c r="L21" s="3">
        <v>15.5</v>
      </c>
      <c r="M21" s="3">
        <v>10.5</v>
      </c>
      <c r="N21" s="3">
        <v>5.6</v>
      </c>
    </row>
    <row r="22" spans="1:14" x14ac:dyDescent="0.25">
      <c r="A22" s="3">
        <v>1965</v>
      </c>
      <c r="B22" s="3">
        <v>8</v>
      </c>
      <c r="C22" s="3">
        <v>5.6</v>
      </c>
      <c r="D22" s="3">
        <v>3.6</v>
      </c>
      <c r="E22" s="3">
        <v>3.8</v>
      </c>
      <c r="F22" s="3">
        <v>12</v>
      </c>
      <c r="G22" s="3">
        <v>15.4</v>
      </c>
      <c r="H22" s="3">
        <v>10.1</v>
      </c>
      <c r="I22" s="3">
        <v>16.809999999999999</v>
      </c>
      <c r="J22" s="3">
        <v>23.52</v>
      </c>
      <c r="K22" s="3">
        <v>16.5</v>
      </c>
      <c r="L22" s="3">
        <v>27.4</v>
      </c>
      <c r="M22" s="3">
        <v>18.3</v>
      </c>
      <c r="N22" s="3">
        <v>3.6</v>
      </c>
    </row>
    <row r="23" spans="1:14" x14ac:dyDescent="0.25">
      <c r="A23" s="3">
        <v>1966</v>
      </c>
      <c r="B23" s="3">
        <v>13.3</v>
      </c>
      <c r="C23" s="3">
        <v>6.8</v>
      </c>
      <c r="D23" s="3">
        <v>6.5</v>
      </c>
      <c r="E23" s="3">
        <v>6.9</v>
      </c>
      <c r="F23" s="3">
        <v>13.5</v>
      </c>
      <c r="G23" s="3">
        <v>25.4</v>
      </c>
      <c r="H23" s="3">
        <v>21.2</v>
      </c>
      <c r="I23" s="3">
        <v>19</v>
      </c>
      <c r="J23" s="3">
        <v>18.7</v>
      </c>
      <c r="K23" s="3">
        <v>29.4</v>
      </c>
      <c r="L23" s="3">
        <v>31.1</v>
      </c>
      <c r="M23" s="3">
        <v>30.7</v>
      </c>
      <c r="N23" s="3">
        <v>6.5</v>
      </c>
    </row>
    <row r="24" spans="1:14" x14ac:dyDescent="0.25">
      <c r="A24" s="3">
        <v>1967</v>
      </c>
      <c r="B24" s="3">
        <v>18.7</v>
      </c>
      <c r="C24" s="3">
        <v>15.2</v>
      </c>
      <c r="D24" s="3">
        <v>10.7</v>
      </c>
      <c r="E24" s="3">
        <v>11</v>
      </c>
      <c r="F24" s="3">
        <v>15.7</v>
      </c>
      <c r="G24" s="3">
        <v>21.4</v>
      </c>
      <c r="H24" s="3">
        <v>17.8</v>
      </c>
      <c r="I24" s="3">
        <v>16.7</v>
      </c>
      <c r="J24" s="3">
        <v>19.2</v>
      </c>
      <c r="K24" s="3">
        <v>18.13</v>
      </c>
      <c r="L24" s="3">
        <v>28.15</v>
      </c>
      <c r="M24" s="3">
        <v>14.46</v>
      </c>
      <c r="N24" s="3">
        <v>10.7</v>
      </c>
    </row>
    <row r="25" spans="1:14" x14ac:dyDescent="0.25">
      <c r="A25" s="3">
        <v>1968</v>
      </c>
      <c r="B25" s="3">
        <v>9.8699999999999992</v>
      </c>
      <c r="C25" s="3">
        <v>8.06</v>
      </c>
      <c r="D25" s="3">
        <v>7.16</v>
      </c>
      <c r="E25" s="3">
        <v>7.38</v>
      </c>
      <c r="F25" s="3">
        <v>9.66</v>
      </c>
      <c r="G25" s="3">
        <v>21.57</v>
      </c>
      <c r="H25" s="3">
        <v>12.77</v>
      </c>
      <c r="I25" s="3">
        <v>14.49</v>
      </c>
      <c r="J25" s="3">
        <v>29.9</v>
      </c>
      <c r="K25" s="3">
        <v>28.65</v>
      </c>
      <c r="L25" s="3">
        <v>26.18</v>
      </c>
      <c r="M25" s="3">
        <v>14.53</v>
      </c>
      <c r="N25" s="3">
        <v>7.16</v>
      </c>
    </row>
    <row r="26" spans="1:14" x14ac:dyDescent="0.25">
      <c r="A26" s="3">
        <v>1969</v>
      </c>
      <c r="B26" s="3">
        <v>6.6</v>
      </c>
      <c r="C26" s="3">
        <v>3.7</v>
      </c>
      <c r="D26" s="3">
        <v>3.6</v>
      </c>
      <c r="E26" s="3">
        <v>5.3</v>
      </c>
      <c r="F26" s="3">
        <v>7</v>
      </c>
      <c r="G26" s="3">
        <v>17.899999999999999</v>
      </c>
      <c r="H26" s="3">
        <v>9.6</v>
      </c>
      <c r="I26" s="3">
        <v>13.9</v>
      </c>
      <c r="J26" s="3">
        <v>18.399999999999999</v>
      </c>
      <c r="K26" s="3">
        <v>20.7</v>
      </c>
      <c r="L26" s="3">
        <v>17.8</v>
      </c>
      <c r="M26" s="3">
        <v>19.5</v>
      </c>
      <c r="N26" s="3">
        <v>3.6</v>
      </c>
    </row>
    <row r="27" spans="1:14" x14ac:dyDescent="0.25">
      <c r="A27" s="3">
        <v>1970</v>
      </c>
      <c r="B27" s="3">
        <v>8</v>
      </c>
      <c r="C27" s="3">
        <v>2.2000000000000002</v>
      </c>
      <c r="D27" s="3">
        <v>1.8</v>
      </c>
      <c r="E27" s="3">
        <v>3.2</v>
      </c>
      <c r="F27" s="3">
        <v>12.2</v>
      </c>
      <c r="G27" s="3">
        <v>13.1</v>
      </c>
      <c r="H27" s="3">
        <v>14.2</v>
      </c>
      <c r="I27" s="3">
        <v>23</v>
      </c>
      <c r="J27" s="3">
        <v>20.8</v>
      </c>
      <c r="K27" s="3">
        <v>24.2</v>
      </c>
      <c r="L27" s="3">
        <v>33.4</v>
      </c>
      <c r="M27" s="3">
        <v>30.3</v>
      </c>
      <c r="N27" s="3">
        <v>1.8</v>
      </c>
    </row>
    <row r="28" spans="1:14" x14ac:dyDescent="0.25">
      <c r="A28" s="3">
        <v>1971</v>
      </c>
      <c r="B28" s="3">
        <v>23.7</v>
      </c>
      <c r="C28" s="3">
        <v>20.3</v>
      </c>
      <c r="D28" s="3">
        <v>20.6</v>
      </c>
      <c r="E28" s="3">
        <v>24.2</v>
      </c>
      <c r="F28" s="3">
        <v>27.6</v>
      </c>
      <c r="G28" s="3">
        <v>12.4</v>
      </c>
      <c r="H28" s="3">
        <v>15.9</v>
      </c>
      <c r="I28" s="3">
        <v>12.2</v>
      </c>
      <c r="J28" s="3">
        <v>18.8</v>
      </c>
      <c r="K28" s="3">
        <v>20.8</v>
      </c>
      <c r="L28" s="3">
        <v>19.5</v>
      </c>
      <c r="M28" s="3">
        <v>13.4</v>
      </c>
      <c r="N28" s="3">
        <v>12.2</v>
      </c>
    </row>
    <row r="29" spans="1:14" x14ac:dyDescent="0.25">
      <c r="A29" s="3">
        <v>1972</v>
      </c>
      <c r="B29" s="3">
        <v>9.4</v>
      </c>
      <c r="C29" s="3">
        <v>7.1</v>
      </c>
      <c r="D29" s="3">
        <v>5.0999999999999996</v>
      </c>
      <c r="E29" s="3">
        <v>7.1</v>
      </c>
      <c r="F29" s="3">
        <v>8.3000000000000007</v>
      </c>
      <c r="G29" s="3">
        <v>18.3</v>
      </c>
      <c r="H29" s="3">
        <v>13.6</v>
      </c>
      <c r="I29" s="3">
        <v>16.600000000000001</v>
      </c>
      <c r="J29" s="3">
        <v>19</v>
      </c>
      <c r="K29" s="3">
        <v>17.8</v>
      </c>
      <c r="L29" s="3">
        <v>11.3</v>
      </c>
      <c r="M29" s="3">
        <v>9.6</v>
      </c>
      <c r="N29" s="3">
        <v>5.0999999999999996</v>
      </c>
    </row>
    <row r="30" spans="1:14" x14ac:dyDescent="0.25">
      <c r="A30" s="3">
        <v>1973</v>
      </c>
      <c r="B30" s="3">
        <v>4.3</v>
      </c>
      <c r="C30" s="3">
        <v>5.6</v>
      </c>
      <c r="D30" s="3">
        <v>5</v>
      </c>
      <c r="E30" s="3">
        <v>2.7</v>
      </c>
      <c r="F30" s="3">
        <v>2.9</v>
      </c>
      <c r="G30" s="3">
        <v>5.6</v>
      </c>
      <c r="H30" s="3">
        <v>7.1</v>
      </c>
      <c r="I30" s="3">
        <v>7.9</v>
      </c>
      <c r="J30" s="3">
        <v>18.3</v>
      </c>
      <c r="K30" s="3">
        <v>18.8</v>
      </c>
      <c r="L30" s="3">
        <v>19.5</v>
      </c>
      <c r="M30" s="3">
        <v>16.399999999999999</v>
      </c>
      <c r="N30" s="3">
        <v>2.7</v>
      </c>
    </row>
    <row r="31" spans="1:14" x14ac:dyDescent="0.25">
      <c r="A31" s="3">
        <v>1974</v>
      </c>
      <c r="B31" s="3">
        <v>10.199999999999999</v>
      </c>
      <c r="C31" s="3">
        <v>5.6</v>
      </c>
      <c r="D31" s="3">
        <v>8.1</v>
      </c>
      <c r="E31" s="3">
        <v>11.1</v>
      </c>
      <c r="F31" s="3">
        <v>23.7</v>
      </c>
      <c r="G31" s="3">
        <v>13.6</v>
      </c>
      <c r="H31" s="3">
        <v>13.3</v>
      </c>
      <c r="I31" s="3">
        <v>9.8000000000000007</v>
      </c>
      <c r="J31" s="3">
        <v>22.4</v>
      </c>
      <c r="K31" s="3">
        <v>24.8</v>
      </c>
      <c r="L31" s="3">
        <v>31.8</v>
      </c>
      <c r="M31" s="3">
        <v>16.399999999999999</v>
      </c>
      <c r="N31" s="3">
        <v>5.6</v>
      </c>
    </row>
    <row r="32" spans="1:14" x14ac:dyDescent="0.25">
      <c r="A32" s="3">
        <v>1975</v>
      </c>
      <c r="B32" s="3">
        <v>8.4</v>
      </c>
      <c r="C32" s="3">
        <v>7.4</v>
      </c>
      <c r="D32" s="3">
        <v>2.7</v>
      </c>
      <c r="E32" s="3">
        <v>3.3</v>
      </c>
      <c r="F32" s="3">
        <v>11.3</v>
      </c>
      <c r="G32" s="3">
        <v>9.8000000000000007</v>
      </c>
      <c r="H32" s="3">
        <v>12.5</v>
      </c>
      <c r="I32" s="3">
        <v>12.7</v>
      </c>
      <c r="J32" s="3">
        <v>16.8</v>
      </c>
      <c r="K32" s="3">
        <v>18.600000000000001</v>
      </c>
      <c r="L32" s="3">
        <v>31.8</v>
      </c>
      <c r="M32" s="3">
        <v>22.3</v>
      </c>
      <c r="N32" s="3">
        <v>2.7</v>
      </c>
    </row>
    <row r="33" spans="1:14" x14ac:dyDescent="0.25">
      <c r="A33" s="3">
        <v>1976</v>
      </c>
      <c r="B33" s="3">
        <v>14.5</v>
      </c>
      <c r="C33" s="3">
        <v>11.9</v>
      </c>
      <c r="D33" s="3">
        <v>9.15</v>
      </c>
      <c r="E33" s="3">
        <v>8.27</v>
      </c>
      <c r="F33" s="3">
        <v>12.3</v>
      </c>
      <c r="G33" s="3">
        <v>13.1</v>
      </c>
      <c r="H33" s="3">
        <v>13.6</v>
      </c>
      <c r="I33" s="3">
        <v>11.5</v>
      </c>
      <c r="J33" s="3">
        <v>11.9</v>
      </c>
      <c r="K33" s="3">
        <v>14.5</v>
      </c>
      <c r="L33" s="3">
        <v>13.1</v>
      </c>
      <c r="M33" s="3">
        <v>8.9700000000000006</v>
      </c>
      <c r="N33" s="3">
        <v>8.27</v>
      </c>
    </row>
    <row r="34" spans="1:14" x14ac:dyDescent="0.25">
      <c r="A34" s="3">
        <v>1977</v>
      </c>
      <c r="B34" s="3">
        <v>8.6300000000000008</v>
      </c>
      <c r="C34" s="3">
        <v>7.05</v>
      </c>
      <c r="D34" s="3">
        <v>6.35</v>
      </c>
      <c r="E34" s="3">
        <v>7.05</v>
      </c>
      <c r="F34" s="3">
        <v>10.5</v>
      </c>
      <c r="G34" s="3">
        <v>13.55</v>
      </c>
      <c r="H34" s="3">
        <v>8.6300000000000008</v>
      </c>
      <c r="I34" s="3">
        <v>8.4499999999999993</v>
      </c>
      <c r="J34" s="3">
        <v>9.15</v>
      </c>
      <c r="K34" s="3">
        <v>16</v>
      </c>
      <c r="L34" s="3">
        <v>17.55</v>
      </c>
      <c r="M34" s="3">
        <v>10.5</v>
      </c>
      <c r="N34" s="3">
        <v>6.35</v>
      </c>
    </row>
    <row r="35" spans="1:14" x14ac:dyDescent="0.25">
      <c r="A35" s="3">
        <v>1978</v>
      </c>
      <c r="B35" s="3">
        <v>6.5</v>
      </c>
      <c r="C35" s="3">
        <v>6.2</v>
      </c>
      <c r="D35" s="3">
        <v>5.6</v>
      </c>
      <c r="E35" s="3">
        <v>6.8</v>
      </c>
      <c r="F35" s="3">
        <v>12.2</v>
      </c>
      <c r="G35" s="3">
        <v>15.4</v>
      </c>
      <c r="H35" s="3">
        <v>5.8</v>
      </c>
      <c r="I35" s="3">
        <v>13.6</v>
      </c>
      <c r="J35" s="3">
        <v>15.8</v>
      </c>
      <c r="K35" s="3">
        <v>15.3</v>
      </c>
      <c r="L35" s="3">
        <v>19.600000000000001</v>
      </c>
      <c r="M35" s="3">
        <v>12.2</v>
      </c>
      <c r="N35" s="3">
        <v>5.6</v>
      </c>
    </row>
    <row r="36" spans="1:14" x14ac:dyDescent="0.25">
      <c r="A36" s="3">
        <v>1979</v>
      </c>
      <c r="B36" s="3">
        <v>9.8000000000000007</v>
      </c>
      <c r="C36" s="3">
        <v>9.4</v>
      </c>
      <c r="D36" s="3">
        <v>6.8</v>
      </c>
      <c r="E36" s="3">
        <v>19.600000000000001</v>
      </c>
      <c r="F36" s="3">
        <v>19</v>
      </c>
      <c r="G36" s="3">
        <v>15.5</v>
      </c>
      <c r="H36" s="3">
        <v>13.2</v>
      </c>
      <c r="I36" s="3">
        <v>12.4</v>
      </c>
      <c r="J36" s="3">
        <v>22.1</v>
      </c>
      <c r="K36" s="3">
        <v>22.1</v>
      </c>
      <c r="L36" s="3">
        <v>34.6</v>
      </c>
      <c r="M36" s="3">
        <v>24</v>
      </c>
      <c r="N36" s="3">
        <v>6.8</v>
      </c>
    </row>
    <row r="37" spans="1:14" x14ac:dyDescent="0.25">
      <c r="A37" s="3">
        <v>1980</v>
      </c>
      <c r="B37" s="3">
        <v>15</v>
      </c>
      <c r="C37" s="3">
        <v>11.1</v>
      </c>
      <c r="D37" s="3">
        <v>8.3000000000000007</v>
      </c>
      <c r="E37" s="3">
        <v>8.8000000000000007</v>
      </c>
      <c r="F37" s="3">
        <v>15</v>
      </c>
      <c r="G37" s="3">
        <v>14.3</v>
      </c>
      <c r="H37" s="3">
        <v>14.3</v>
      </c>
      <c r="I37" s="3">
        <v>17.399999999999999</v>
      </c>
      <c r="J37" s="3">
        <v>15</v>
      </c>
      <c r="K37" s="3">
        <v>15</v>
      </c>
      <c r="L37" s="3">
        <v>15</v>
      </c>
      <c r="M37" s="3">
        <v>15</v>
      </c>
      <c r="N37" s="3">
        <v>8.3000000000000007</v>
      </c>
    </row>
    <row r="38" spans="1:14" x14ac:dyDescent="0.25">
      <c r="A38" s="3">
        <v>1981</v>
      </c>
      <c r="B38" s="3">
        <v>8.5</v>
      </c>
      <c r="C38" s="3">
        <v>10.8</v>
      </c>
      <c r="D38" s="3">
        <v>13.7</v>
      </c>
      <c r="E38" s="3">
        <v>13.7</v>
      </c>
      <c r="F38" s="3">
        <v>24.5</v>
      </c>
      <c r="G38" s="3">
        <v>15</v>
      </c>
      <c r="H38" s="3">
        <v>15</v>
      </c>
      <c r="I38" s="3">
        <v>24.6</v>
      </c>
      <c r="J38" s="3">
        <v>31.9</v>
      </c>
      <c r="K38" s="3">
        <v>30.2</v>
      </c>
      <c r="L38" s="3">
        <v>35</v>
      </c>
      <c r="M38" s="3">
        <v>24.5</v>
      </c>
      <c r="N38" s="3">
        <v>8.5</v>
      </c>
    </row>
    <row r="39" spans="1:14" x14ac:dyDescent="0.25">
      <c r="A39" s="3">
        <v>1982</v>
      </c>
      <c r="B39" s="3">
        <v>10</v>
      </c>
      <c r="C39" s="3">
        <v>13.2</v>
      </c>
      <c r="D39" s="3">
        <v>7.6</v>
      </c>
      <c r="E39" s="3">
        <v>10</v>
      </c>
      <c r="F39" s="3">
        <v>29.57</v>
      </c>
      <c r="G39" s="3">
        <v>20</v>
      </c>
      <c r="H39" s="3">
        <v>16.2</v>
      </c>
      <c r="I39" s="3">
        <v>17.5</v>
      </c>
      <c r="J39" s="3">
        <v>17.2</v>
      </c>
      <c r="K39" s="3">
        <v>23</v>
      </c>
      <c r="L39" s="3">
        <v>16.5</v>
      </c>
      <c r="M39" s="3">
        <v>10</v>
      </c>
      <c r="N39" s="3">
        <v>7.6</v>
      </c>
    </row>
    <row r="40" spans="1:14" x14ac:dyDescent="0.25">
      <c r="A40" s="3">
        <v>1983</v>
      </c>
      <c r="B40" s="3">
        <v>9.8000000000000007</v>
      </c>
      <c r="C40" s="3">
        <v>8</v>
      </c>
      <c r="D40" s="3">
        <v>9.6</v>
      </c>
      <c r="E40" s="3">
        <v>14.5</v>
      </c>
      <c r="F40" s="3">
        <v>24.7</v>
      </c>
      <c r="G40" s="3">
        <v>16.2</v>
      </c>
      <c r="H40" s="3">
        <v>10</v>
      </c>
      <c r="I40" s="3">
        <v>18.2</v>
      </c>
      <c r="J40" s="3">
        <v>19.2</v>
      </c>
      <c r="K40" s="3">
        <v>27.1</v>
      </c>
      <c r="L40" s="3">
        <v>18.5</v>
      </c>
      <c r="M40" s="3">
        <v>10</v>
      </c>
      <c r="N40" s="3">
        <v>8</v>
      </c>
    </row>
    <row r="41" spans="1:14" x14ac:dyDescent="0.25">
      <c r="A41" s="3">
        <v>1984</v>
      </c>
      <c r="B41" s="3">
        <v>9</v>
      </c>
      <c r="C41" s="3">
        <v>9</v>
      </c>
      <c r="D41" s="3">
        <v>6.6</v>
      </c>
      <c r="E41" s="3">
        <v>5.5</v>
      </c>
      <c r="F41" s="3">
        <v>7.9</v>
      </c>
      <c r="G41" s="3">
        <v>9</v>
      </c>
      <c r="H41" s="3">
        <v>8.68</v>
      </c>
      <c r="I41" s="3">
        <v>13.4</v>
      </c>
      <c r="J41" s="3">
        <v>9.6</v>
      </c>
      <c r="K41" s="3">
        <v>13.6</v>
      </c>
      <c r="L41" s="3">
        <v>21.5</v>
      </c>
      <c r="M41" s="3">
        <v>13</v>
      </c>
      <c r="N41" s="3">
        <v>5.5</v>
      </c>
    </row>
    <row r="42" spans="1:14" x14ac:dyDescent="0.25">
      <c r="A42" s="3">
        <v>1985</v>
      </c>
      <c r="B42" s="3">
        <v>7.8</v>
      </c>
      <c r="C42" s="3">
        <v>6.5</v>
      </c>
      <c r="D42" s="3">
        <v>6.4</v>
      </c>
      <c r="E42" s="3">
        <v>7.7</v>
      </c>
      <c r="F42" s="3">
        <v>7.7</v>
      </c>
      <c r="G42" s="3">
        <v>11.4</v>
      </c>
      <c r="H42" s="3">
        <v>7.8</v>
      </c>
      <c r="I42" s="3">
        <v>11</v>
      </c>
      <c r="J42" s="3">
        <v>10.4</v>
      </c>
      <c r="K42" s="3">
        <v>28.5</v>
      </c>
      <c r="L42" s="3">
        <v>23.4</v>
      </c>
      <c r="M42" s="3">
        <v>13.6</v>
      </c>
      <c r="N42" s="3">
        <v>6.4</v>
      </c>
    </row>
    <row r="43" spans="1:14" x14ac:dyDescent="0.25">
      <c r="A43" s="3">
        <v>1986</v>
      </c>
      <c r="B43" s="3">
        <v>9.4</v>
      </c>
      <c r="C43" s="3">
        <v>9.1</v>
      </c>
      <c r="D43" s="3">
        <v>9.1</v>
      </c>
      <c r="E43" s="3">
        <v>9.4</v>
      </c>
      <c r="F43" s="3">
        <v>10.199999999999999</v>
      </c>
      <c r="G43" s="3">
        <v>13.6</v>
      </c>
      <c r="H43" s="3">
        <v>10</v>
      </c>
      <c r="I43" s="3">
        <v>10.5</v>
      </c>
      <c r="J43" s="3">
        <v>20.399999999999999</v>
      </c>
      <c r="K43" s="3">
        <v>17.2</v>
      </c>
      <c r="L43" s="3">
        <v>14.4</v>
      </c>
      <c r="M43" s="3">
        <v>9.8000000000000007</v>
      </c>
      <c r="N43" s="3">
        <v>9.1</v>
      </c>
    </row>
    <row r="44" spans="1:14" x14ac:dyDescent="0.25">
      <c r="A44" s="3">
        <v>1987</v>
      </c>
      <c r="B44" s="3">
        <v>7.1</v>
      </c>
      <c r="C44" s="3">
        <v>6</v>
      </c>
      <c r="D44" s="3">
        <v>6.1</v>
      </c>
      <c r="E44" s="3">
        <v>10.6</v>
      </c>
      <c r="F44" s="3">
        <v>19.100000000000001</v>
      </c>
      <c r="G44" s="3">
        <v>22.2</v>
      </c>
      <c r="H44" s="3">
        <v>16.899999999999999</v>
      </c>
      <c r="I44" s="3">
        <v>13.8</v>
      </c>
      <c r="J44" s="3">
        <v>16.899999999999999</v>
      </c>
      <c r="K44" s="3">
        <v>54.3</v>
      </c>
      <c r="L44" s="3">
        <v>28.8</v>
      </c>
      <c r="M44" s="3">
        <v>13.2</v>
      </c>
      <c r="N44" s="3">
        <v>6</v>
      </c>
    </row>
    <row r="45" spans="1:14" x14ac:dyDescent="0.25">
      <c r="A45" s="3">
        <v>1988</v>
      </c>
      <c r="B45" s="3">
        <v>9.1</v>
      </c>
      <c r="C45" s="3">
        <v>7.1</v>
      </c>
      <c r="D45" s="3">
        <v>7.1</v>
      </c>
      <c r="E45" s="3">
        <v>9</v>
      </c>
      <c r="F45" s="3">
        <v>15.6</v>
      </c>
      <c r="G45" s="3">
        <v>12.4</v>
      </c>
      <c r="H45" s="3">
        <v>18</v>
      </c>
      <c r="I45" s="3">
        <v>17.100000000000001</v>
      </c>
      <c r="J45" s="3">
        <v>46.4</v>
      </c>
      <c r="K45" s="3">
        <v>53.2</v>
      </c>
      <c r="L45" s="3">
        <v>38.4</v>
      </c>
      <c r="M45" s="3">
        <v>20.8</v>
      </c>
      <c r="N45" s="3">
        <v>7.1</v>
      </c>
    </row>
    <row r="46" spans="1:14" x14ac:dyDescent="0.25">
      <c r="A46" s="3">
        <v>1990</v>
      </c>
      <c r="B46" s="3">
        <v>8.6</v>
      </c>
      <c r="C46" s="3">
        <v>7.5</v>
      </c>
      <c r="D46" s="3">
        <v>9.4</v>
      </c>
      <c r="E46" s="3">
        <v>9.9</v>
      </c>
      <c r="F46" s="3">
        <v>22.4</v>
      </c>
      <c r="G46" s="3">
        <v>27.3</v>
      </c>
      <c r="H46" s="3">
        <v>17.899999999999999</v>
      </c>
      <c r="I46" s="3">
        <v>11.8</v>
      </c>
      <c r="J46" s="3">
        <v>22.2</v>
      </c>
      <c r="K46" s="3">
        <v>35.200000000000003</v>
      </c>
      <c r="L46" s="3">
        <v>33.6</v>
      </c>
      <c r="M46" s="3">
        <v>22.4</v>
      </c>
      <c r="N46" s="3">
        <v>7.5</v>
      </c>
    </row>
    <row r="47" spans="1:14" x14ac:dyDescent="0.25">
      <c r="A47" s="3">
        <v>1991</v>
      </c>
      <c r="B47" s="3">
        <v>14.2</v>
      </c>
      <c r="C47" s="3">
        <v>13.5</v>
      </c>
      <c r="D47" s="3">
        <v>15.5</v>
      </c>
      <c r="E47" s="3">
        <v>14.1</v>
      </c>
      <c r="F47" s="3">
        <v>19.3</v>
      </c>
      <c r="G47" s="3">
        <v>15</v>
      </c>
      <c r="H47" s="3">
        <v>13.5</v>
      </c>
      <c r="I47" s="3">
        <v>13.2</v>
      </c>
      <c r="J47" s="3">
        <v>15.4</v>
      </c>
      <c r="K47" s="3">
        <v>19.8</v>
      </c>
      <c r="L47" s="3">
        <v>23.1</v>
      </c>
      <c r="M47" s="3">
        <v>14.9</v>
      </c>
      <c r="N47" s="3">
        <v>13.2</v>
      </c>
    </row>
    <row r="48" spans="1:14" x14ac:dyDescent="0.25">
      <c r="A48" s="3">
        <v>1992</v>
      </c>
      <c r="B48" s="3">
        <v>13.3</v>
      </c>
      <c r="C48" s="3">
        <v>12.7</v>
      </c>
      <c r="D48" s="3">
        <v>12.7</v>
      </c>
      <c r="E48" s="3">
        <v>12.7</v>
      </c>
      <c r="F48" s="3">
        <v>14.5</v>
      </c>
      <c r="G48" s="3">
        <v>15.5</v>
      </c>
      <c r="H48" s="3">
        <v>15.6</v>
      </c>
      <c r="I48" s="3">
        <v>15.9</v>
      </c>
      <c r="J48" s="3">
        <v>17.3</v>
      </c>
      <c r="K48" s="3">
        <v>20.6</v>
      </c>
      <c r="L48" s="3">
        <v>18.399999999999999</v>
      </c>
      <c r="M48" s="3">
        <v>16.399999999999999</v>
      </c>
      <c r="N48" s="3">
        <v>12.7</v>
      </c>
    </row>
    <row r="49" spans="1:14" x14ac:dyDescent="0.25">
      <c r="A49" s="3">
        <v>1993</v>
      </c>
      <c r="B49" s="3">
        <v>15.4</v>
      </c>
      <c r="C49" s="3">
        <v>14.1</v>
      </c>
      <c r="D49" s="3">
        <v>14</v>
      </c>
      <c r="E49" s="3">
        <v>16.5</v>
      </c>
      <c r="F49" s="3">
        <v>27.2</v>
      </c>
      <c r="G49" s="3">
        <v>19.7</v>
      </c>
      <c r="H49" s="3">
        <v>16.899999999999999</v>
      </c>
      <c r="I49" s="3">
        <v>18.8</v>
      </c>
      <c r="J49" s="3">
        <v>20.3</v>
      </c>
      <c r="K49" s="3">
        <v>19</v>
      </c>
      <c r="L49" s="3">
        <v>17.100000000000001</v>
      </c>
      <c r="M49" s="3">
        <v>15.8</v>
      </c>
      <c r="N49" s="3">
        <v>14</v>
      </c>
    </row>
    <row r="50" spans="1:14" x14ac:dyDescent="0.25">
      <c r="A50" s="3">
        <v>1994</v>
      </c>
      <c r="B50" s="3">
        <v>7.2</v>
      </c>
      <c r="C50" s="3">
        <v>6.2</v>
      </c>
      <c r="D50" s="3">
        <v>6.5</v>
      </c>
      <c r="E50" s="3">
        <v>7</v>
      </c>
      <c r="F50" s="3">
        <v>12.4</v>
      </c>
      <c r="G50" s="3">
        <v>10.8</v>
      </c>
      <c r="H50" s="3">
        <v>10.6</v>
      </c>
      <c r="I50" s="3">
        <v>11.5</v>
      </c>
      <c r="J50" s="3">
        <v>14.7</v>
      </c>
      <c r="K50" s="3">
        <v>18.8</v>
      </c>
      <c r="L50" s="3">
        <v>19.3</v>
      </c>
      <c r="M50" s="3">
        <v>10.1</v>
      </c>
      <c r="N50" s="3">
        <v>6.2</v>
      </c>
    </row>
    <row r="51" spans="1:14" x14ac:dyDescent="0.25">
      <c r="A51" s="3">
        <v>1995</v>
      </c>
      <c r="B51" s="3">
        <v>8.4</v>
      </c>
      <c r="C51" s="3">
        <v>7.3</v>
      </c>
      <c r="D51" s="3">
        <v>7.3</v>
      </c>
      <c r="E51" s="3">
        <v>8.1</v>
      </c>
      <c r="F51" s="3">
        <v>8.8000000000000007</v>
      </c>
      <c r="G51" s="3">
        <v>15</v>
      </c>
      <c r="H51" s="3">
        <v>14.4</v>
      </c>
      <c r="I51" s="3">
        <v>21</v>
      </c>
      <c r="J51" s="3">
        <v>19.899999999999999</v>
      </c>
      <c r="K51" s="3">
        <v>27.1</v>
      </c>
      <c r="L51" s="3">
        <v>17.100000000000001</v>
      </c>
      <c r="M51" s="3">
        <v>12</v>
      </c>
      <c r="N51" s="3">
        <v>7.3</v>
      </c>
    </row>
    <row r="52" spans="1:14" x14ac:dyDescent="0.25">
      <c r="A52" s="3">
        <v>1996</v>
      </c>
      <c r="B52" s="3">
        <v>8.1999999999999993</v>
      </c>
      <c r="C52" s="3">
        <v>11.6</v>
      </c>
      <c r="D52" s="3">
        <v>12.6</v>
      </c>
      <c r="E52" s="3">
        <v>12.4</v>
      </c>
      <c r="F52" s="3">
        <v>26.5</v>
      </c>
      <c r="G52" s="3">
        <v>21.6</v>
      </c>
      <c r="H52" s="3">
        <v>22</v>
      </c>
      <c r="I52" s="3">
        <v>21.4</v>
      </c>
      <c r="J52" s="3">
        <v>22.2</v>
      </c>
      <c r="K52" s="3">
        <v>21.8</v>
      </c>
      <c r="L52" s="3">
        <v>24.7</v>
      </c>
      <c r="M52" s="3">
        <v>19.899999999999999</v>
      </c>
      <c r="N52" s="3">
        <v>8.1999999999999993</v>
      </c>
    </row>
    <row r="53" spans="1:14" x14ac:dyDescent="0.25">
      <c r="A53" s="3">
        <v>1997</v>
      </c>
      <c r="B53" s="3">
        <v>13.95</v>
      </c>
      <c r="C53" s="3">
        <v>15</v>
      </c>
      <c r="D53" s="3">
        <v>12.6</v>
      </c>
      <c r="E53" s="3">
        <v>12.3</v>
      </c>
      <c r="F53" s="3">
        <v>19.25</v>
      </c>
      <c r="G53" s="3">
        <v>21.38</v>
      </c>
      <c r="H53" s="3">
        <v>15.46</v>
      </c>
      <c r="I53" s="3">
        <v>14.25</v>
      </c>
      <c r="J53" s="3">
        <v>18.61</v>
      </c>
      <c r="K53" s="3">
        <v>15</v>
      </c>
      <c r="L53" s="3">
        <v>15</v>
      </c>
      <c r="M53" s="3">
        <v>12</v>
      </c>
      <c r="N53" s="3">
        <v>12</v>
      </c>
    </row>
    <row r="54" spans="1:14" x14ac:dyDescent="0.25">
      <c r="A54" s="3">
        <v>1998</v>
      </c>
      <c r="B54" s="3">
        <v>5.5</v>
      </c>
      <c r="C54" s="3">
        <v>6.8</v>
      </c>
      <c r="D54" s="3">
        <v>7.8</v>
      </c>
      <c r="E54" s="3">
        <v>8.4</v>
      </c>
      <c r="F54" s="3">
        <v>15.3</v>
      </c>
      <c r="G54" s="3">
        <v>17</v>
      </c>
      <c r="H54" s="3">
        <v>17.899999999999999</v>
      </c>
      <c r="I54" s="3">
        <v>14.3</v>
      </c>
      <c r="J54" s="3">
        <v>21.4</v>
      </c>
      <c r="K54" s="3">
        <v>26.5</v>
      </c>
      <c r="L54" s="3">
        <v>24.4</v>
      </c>
      <c r="M54" s="3">
        <v>23.5</v>
      </c>
      <c r="N54" s="3">
        <v>5.5</v>
      </c>
    </row>
    <row r="55" spans="1:14" x14ac:dyDescent="0.25">
      <c r="A55" s="3">
        <v>1999</v>
      </c>
      <c r="B55" s="3">
        <v>14.3</v>
      </c>
      <c r="C55" s="3">
        <v>14.3</v>
      </c>
      <c r="D55" s="3">
        <v>23.6</v>
      </c>
      <c r="E55" s="3">
        <v>22.3</v>
      </c>
      <c r="F55" s="3">
        <v>21</v>
      </c>
      <c r="G55" s="3">
        <v>21.2</v>
      </c>
      <c r="H55" s="3">
        <v>18.8</v>
      </c>
      <c r="I55" s="3">
        <v>19.600000000000001</v>
      </c>
      <c r="J55" s="3">
        <v>57.5</v>
      </c>
      <c r="K55" s="3">
        <v>52.5</v>
      </c>
      <c r="L55" s="3">
        <v>56.5</v>
      </c>
      <c r="M55" s="3">
        <v>47.8</v>
      </c>
      <c r="N55" s="3">
        <v>14.3</v>
      </c>
    </row>
    <row r="56" spans="1:14" x14ac:dyDescent="0.25">
      <c r="A56" s="3">
        <v>2000</v>
      </c>
      <c r="B56" s="3">
        <v>28.38</v>
      </c>
      <c r="C56" s="3">
        <v>15.75</v>
      </c>
      <c r="D56" s="3">
        <v>13.84</v>
      </c>
      <c r="E56" s="3">
        <v>13.84</v>
      </c>
      <c r="F56" s="3">
        <v>35</v>
      </c>
      <c r="G56" s="3">
        <v>33.630000000000003</v>
      </c>
      <c r="H56" s="3">
        <v>30.05</v>
      </c>
      <c r="I56" s="3">
        <v>30.6</v>
      </c>
      <c r="J56" s="3">
        <v>36.75</v>
      </c>
      <c r="K56" s="3">
        <v>41.75</v>
      </c>
      <c r="L56" s="3">
        <v>35</v>
      </c>
      <c r="M56" s="3">
        <v>28.5</v>
      </c>
      <c r="N56" s="3">
        <v>13.84</v>
      </c>
    </row>
    <row r="57" spans="1:14" x14ac:dyDescent="0.25">
      <c r="A57" s="3">
        <v>2001</v>
      </c>
      <c r="B57" s="3">
        <v>5.0999999999999996</v>
      </c>
      <c r="C57" s="3">
        <v>4.8</v>
      </c>
      <c r="D57" s="3">
        <v>4.5</v>
      </c>
      <c r="E57" s="3">
        <v>4.5</v>
      </c>
      <c r="F57" s="3">
        <v>10.33</v>
      </c>
      <c r="G57" s="3">
        <v>8.6020000000000003</v>
      </c>
      <c r="H57" s="3">
        <v>7.6349999999999998</v>
      </c>
      <c r="I57" s="3">
        <v>8.9250000000000007</v>
      </c>
      <c r="J57" s="3">
        <v>8.1720000000000006</v>
      </c>
      <c r="K57" s="3">
        <v>9.2469999999999999</v>
      </c>
      <c r="L57" s="3">
        <v>14.84</v>
      </c>
      <c r="M57" s="3">
        <v>10.91</v>
      </c>
      <c r="N57" s="3">
        <v>4.5</v>
      </c>
    </row>
    <row r="58" spans="1:14" x14ac:dyDescent="0.25">
      <c r="A58" s="3">
        <v>2002</v>
      </c>
      <c r="B58" s="3">
        <v>5.0999999999999996</v>
      </c>
      <c r="C58" s="3">
        <v>3.5</v>
      </c>
      <c r="D58" s="3">
        <v>3.9</v>
      </c>
      <c r="E58" s="3">
        <v>7.3129999999999997</v>
      </c>
      <c r="F58" s="3">
        <v>11.95</v>
      </c>
      <c r="G58" s="3">
        <v>13.58</v>
      </c>
      <c r="H58" s="3">
        <v>9.7850000000000001</v>
      </c>
      <c r="I58" s="3">
        <v>10</v>
      </c>
      <c r="J58" s="3">
        <v>11.95</v>
      </c>
      <c r="K58" s="3">
        <v>12.6</v>
      </c>
      <c r="L58" s="3">
        <v>9.14</v>
      </c>
      <c r="M58" s="3">
        <v>7.5279999999999996</v>
      </c>
      <c r="N58" s="3">
        <v>3.5</v>
      </c>
    </row>
    <row r="59" spans="1:14" x14ac:dyDescent="0.25">
      <c r="A59" s="3">
        <v>2003</v>
      </c>
      <c r="B59" s="3">
        <v>4.4000000000000004</v>
      </c>
      <c r="C59" s="3">
        <v>3.6</v>
      </c>
      <c r="D59" s="3">
        <v>4.8</v>
      </c>
      <c r="E59" s="3">
        <v>5.34</v>
      </c>
      <c r="F59" s="3">
        <v>11.3</v>
      </c>
      <c r="G59" s="3">
        <v>11.82</v>
      </c>
      <c r="H59" s="3">
        <v>9.4619999999999997</v>
      </c>
      <c r="I59" s="3">
        <v>11.3</v>
      </c>
      <c r="J59" s="3">
        <v>12.6</v>
      </c>
      <c r="K59" s="3">
        <v>16.010000000000002</v>
      </c>
      <c r="L59" s="3">
        <v>19.61</v>
      </c>
      <c r="M59" s="3">
        <v>15.4</v>
      </c>
      <c r="N59" s="3">
        <v>3.6</v>
      </c>
    </row>
    <row r="60" spans="1:14" x14ac:dyDescent="0.25">
      <c r="A60" s="3">
        <v>2004</v>
      </c>
      <c r="B60" s="3">
        <v>10.65</v>
      </c>
      <c r="C60" s="3">
        <v>8.0649999999999995</v>
      </c>
      <c r="D60" s="3">
        <v>7.0970000000000004</v>
      </c>
      <c r="E60" s="3">
        <v>8.4949999999999992</v>
      </c>
      <c r="F60" s="3">
        <v>13.3</v>
      </c>
      <c r="G60" s="3">
        <v>11.82</v>
      </c>
      <c r="H60" s="3">
        <v>12.21</v>
      </c>
      <c r="I60" s="3">
        <v>13.04</v>
      </c>
      <c r="J60" s="3">
        <v>13.3</v>
      </c>
      <c r="K60" s="3">
        <v>17.45</v>
      </c>
      <c r="L60" s="3">
        <v>18.07</v>
      </c>
      <c r="M60" s="3">
        <v>11.43</v>
      </c>
      <c r="N60" s="3">
        <v>7.1</v>
      </c>
    </row>
    <row r="61" spans="1:14" x14ac:dyDescent="0.25">
      <c r="A61" s="3">
        <v>2005</v>
      </c>
      <c r="B61" s="3">
        <v>10.91</v>
      </c>
      <c r="C61" s="3">
        <v>4.95</v>
      </c>
      <c r="D61" s="3">
        <v>6.2370000000000001</v>
      </c>
      <c r="E61" s="3">
        <v>7.3129999999999997</v>
      </c>
      <c r="F61" s="3">
        <v>10.01</v>
      </c>
      <c r="G61" s="3">
        <v>14.14</v>
      </c>
      <c r="H61" s="3">
        <v>12.08</v>
      </c>
      <c r="I61" s="3">
        <v>8.9250000000000007</v>
      </c>
      <c r="J61" s="3">
        <v>10.52</v>
      </c>
      <c r="K61" s="3">
        <v>18.89</v>
      </c>
      <c r="L61" s="3">
        <v>16.420000000000002</v>
      </c>
      <c r="M61" s="3">
        <v>11.3</v>
      </c>
      <c r="N61" s="3">
        <v>4.95</v>
      </c>
    </row>
    <row r="62" spans="1:14" x14ac:dyDescent="0.25">
      <c r="A62" s="3">
        <v>2006</v>
      </c>
      <c r="B62" s="3">
        <v>9.7850000000000001</v>
      </c>
      <c r="C62" s="3">
        <v>8.2799999999999994</v>
      </c>
      <c r="D62" s="3">
        <v>6.7750000000000004</v>
      </c>
      <c r="E62" s="3">
        <v>13.58</v>
      </c>
      <c r="F62" s="3">
        <v>17.86</v>
      </c>
      <c r="G62" s="3">
        <v>17.45</v>
      </c>
      <c r="H62" s="3">
        <v>15.59</v>
      </c>
      <c r="I62" s="3">
        <v>15.12</v>
      </c>
      <c r="J62" s="3">
        <v>16.420000000000002</v>
      </c>
      <c r="K62" s="3">
        <v>14.84</v>
      </c>
      <c r="L62" s="3">
        <v>16.22</v>
      </c>
      <c r="M62" s="3">
        <v>14</v>
      </c>
      <c r="N62" s="3">
        <v>6.78</v>
      </c>
    </row>
    <row r="63" spans="1:14" x14ac:dyDescent="0.25">
      <c r="A63" s="3">
        <v>2007</v>
      </c>
      <c r="B63" s="3">
        <v>8.9250000000000007</v>
      </c>
      <c r="C63" s="3">
        <v>6.7750000000000004</v>
      </c>
      <c r="D63" s="3">
        <v>6.13</v>
      </c>
      <c r="E63" s="3">
        <v>3.35</v>
      </c>
      <c r="F63" s="3">
        <v>10.130000000000001</v>
      </c>
      <c r="G63" s="3">
        <v>15.4</v>
      </c>
      <c r="H63" s="3">
        <v>16.22</v>
      </c>
      <c r="I63" s="3">
        <v>18.48</v>
      </c>
      <c r="J63" s="3">
        <v>20.54</v>
      </c>
      <c r="K63" s="3">
        <v>26.26</v>
      </c>
      <c r="L63" s="3">
        <v>27.83</v>
      </c>
      <c r="M63" s="3">
        <v>16.420000000000002</v>
      </c>
      <c r="N63" s="3">
        <v>3.35</v>
      </c>
    </row>
    <row r="64" spans="1:14" x14ac:dyDescent="0.25">
      <c r="A64" s="3">
        <v>2009</v>
      </c>
      <c r="B64" s="3">
        <v>19.09</v>
      </c>
      <c r="C64" s="3">
        <v>19.559999999999999</v>
      </c>
      <c r="D64" s="3">
        <v>18.68</v>
      </c>
      <c r="E64" s="3">
        <v>17.03</v>
      </c>
      <c r="F64" s="3">
        <v>36.1</v>
      </c>
      <c r="G64" s="3">
        <v>35.33</v>
      </c>
      <c r="H64" s="3">
        <v>30.95</v>
      </c>
      <c r="I64" s="3">
        <v>15.6</v>
      </c>
      <c r="J64" s="3">
        <v>16.8</v>
      </c>
      <c r="K64" s="3">
        <v>15.4</v>
      </c>
      <c r="L64" s="3">
        <v>15</v>
      </c>
      <c r="M64" s="3">
        <v>9.1999999999999993</v>
      </c>
      <c r="N64" s="3">
        <v>9.1999999999999993</v>
      </c>
    </row>
    <row r="65" spans="1:14" x14ac:dyDescent="0.25">
      <c r="A65" s="3">
        <v>2010</v>
      </c>
      <c r="B65" s="3">
        <v>5.2750000000000004</v>
      </c>
      <c r="C65" s="3">
        <v>4.8499999999999996</v>
      </c>
      <c r="D65" s="3">
        <v>6.5750000000000002</v>
      </c>
      <c r="E65" s="3">
        <v>8.6750000000000007</v>
      </c>
      <c r="F65" s="3">
        <v>9.5500000000000007</v>
      </c>
      <c r="G65" s="3">
        <v>23.6</v>
      </c>
      <c r="H65" s="3">
        <v>21.2</v>
      </c>
      <c r="I65" s="3">
        <v>24.2</v>
      </c>
      <c r="J65" s="3">
        <v>26</v>
      </c>
      <c r="K65" s="3">
        <v>51.82</v>
      </c>
      <c r="L65" s="3">
        <v>60.56</v>
      </c>
      <c r="M65" s="3">
        <v>44.03</v>
      </c>
      <c r="N65" s="3">
        <v>4.8499999999999996</v>
      </c>
    </row>
    <row r="66" spans="1:14" x14ac:dyDescent="0.25">
      <c r="A66" s="3">
        <v>2011</v>
      </c>
      <c r="B66" s="3">
        <v>24.2</v>
      </c>
      <c r="C66" s="3">
        <v>19.399999999999999</v>
      </c>
      <c r="D66" s="3">
        <v>13.6</v>
      </c>
      <c r="E66" s="3">
        <v>17.600000000000001</v>
      </c>
      <c r="F66" s="3">
        <v>18.8</v>
      </c>
      <c r="G66" s="3">
        <v>17</v>
      </c>
      <c r="H66" s="3">
        <v>16</v>
      </c>
      <c r="I66" s="3">
        <v>17</v>
      </c>
      <c r="J66" s="3">
        <v>16.2</v>
      </c>
      <c r="K66" s="3">
        <v>29</v>
      </c>
      <c r="L66" s="3">
        <v>7.1</v>
      </c>
      <c r="M66" s="3">
        <v>20.9</v>
      </c>
      <c r="N66" s="3">
        <v>7.1</v>
      </c>
    </row>
    <row r="67" spans="1:14" x14ac:dyDescent="0.25">
      <c r="A67" s="3">
        <v>2012</v>
      </c>
      <c r="B67" s="3">
        <v>12.4</v>
      </c>
      <c r="C67" s="3">
        <v>10.42</v>
      </c>
      <c r="D67" s="3">
        <v>10.07</v>
      </c>
      <c r="E67" s="3">
        <v>15.8</v>
      </c>
      <c r="F67" s="3">
        <v>14.8</v>
      </c>
      <c r="G67" s="3">
        <v>13.6</v>
      </c>
      <c r="H67" s="3">
        <v>13.8</v>
      </c>
      <c r="I67" s="3">
        <v>12.25</v>
      </c>
      <c r="J67" s="3">
        <v>14.4</v>
      </c>
      <c r="K67" s="3">
        <v>12.4</v>
      </c>
      <c r="L67" s="3">
        <v>14</v>
      </c>
      <c r="M67" s="3">
        <v>12</v>
      </c>
      <c r="N67" s="3">
        <v>10.07</v>
      </c>
    </row>
    <row r="68" spans="1:14" x14ac:dyDescent="0.25">
      <c r="A68" s="3">
        <v>2013</v>
      </c>
      <c r="B68" s="3">
        <v>10.95</v>
      </c>
      <c r="C68" s="3">
        <v>11.82</v>
      </c>
      <c r="D68" s="3">
        <v>13.6</v>
      </c>
      <c r="E68" s="3">
        <v>14.2</v>
      </c>
      <c r="F68" s="3">
        <v>19.899999999999999</v>
      </c>
      <c r="G68" s="3">
        <v>19</v>
      </c>
      <c r="H68" s="3">
        <v>16.600000000000001</v>
      </c>
      <c r="I68" s="3">
        <v>16.600000000000001</v>
      </c>
      <c r="J68" s="3">
        <v>23.6</v>
      </c>
      <c r="K68" s="3">
        <v>22.4</v>
      </c>
      <c r="L68" s="3">
        <v>19</v>
      </c>
      <c r="M68" s="3">
        <v>12.6</v>
      </c>
      <c r="N68" s="3">
        <v>10.95</v>
      </c>
    </row>
    <row r="69" spans="1:14" ht="15.75" thickBot="1" x14ac:dyDescent="0.3"/>
    <row r="70" spans="1:14" ht="15.75" thickBot="1" x14ac:dyDescent="0.3">
      <c r="A70" s="14" t="s">
        <v>159</v>
      </c>
      <c r="B70" s="19" t="s">
        <v>162</v>
      </c>
      <c r="C70" s="20" t="s">
        <v>163</v>
      </c>
      <c r="D70" s="20" t="s">
        <v>91</v>
      </c>
      <c r="E70" s="20" t="s">
        <v>164</v>
      </c>
      <c r="F70" s="20" t="s">
        <v>165</v>
      </c>
      <c r="G70" s="20" t="s">
        <v>166</v>
      </c>
      <c r="H70" s="20" t="s">
        <v>167</v>
      </c>
      <c r="I70" s="20" t="s">
        <v>168</v>
      </c>
      <c r="J70" s="20" t="s">
        <v>169</v>
      </c>
      <c r="K70" s="20" t="s">
        <v>170</v>
      </c>
      <c r="L70" s="20" t="s">
        <v>171</v>
      </c>
      <c r="M70" s="20" t="s">
        <v>172</v>
      </c>
      <c r="N70" s="13" t="s">
        <v>161</v>
      </c>
    </row>
    <row r="71" spans="1:14" x14ac:dyDescent="0.25">
      <c r="A71" s="12" t="s">
        <v>73</v>
      </c>
      <c r="B71" s="9">
        <v>10.6</v>
      </c>
      <c r="C71" s="4">
        <v>8.9909999999999997</v>
      </c>
      <c r="D71" s="4">
        <v>8.4350000000000005</v>
      </c>
      <c r="E71" s="4">
        <v>9.6579999999999995</v>
      </c>
      <c r="F71" s="4">
        <v>15.37</v>
      </c>
      <c r="G71" s="4">
        <v>16.420000000000002</v>
      </c>
      <c r="H71" s="4">
        <v>14.19</v>
      </c>
      <c r="I71" s="4">
        <v>15.09</v>
      </c>
      <c r="J71" s="4">
        <v>19.55</v>
      </c>
      <c r="K71" s="4">
        <v>23.05</v>
      </c>
      <c r="L71" s="4">
        <v>22.68</v>
      </c>
      <c r="M71" s="4">
        <v>16.54</v>
      </c>
      <c r="N71" s="8">
        <v>15.05</v>
      </c>
    </row>
    <row r="72" spans="1:14" x14ac:dyDescent="0.25">
      <c r="A72" s="11" t="s">
        <v>74</v>
      </c>
      <c r="B72" s="6">
        <v>28.38</v>
      </c>
      <c r="C72" s="2">
        <v>20.3</v>
      </c>
      <c r="D72" s="2">
        <v>23.6</v>
      </c>
      <c r="E72" s="2">
        <v>24.2</v>
      </c>
      <c r="F72" s="2">
        <v>36.1</v>
      </c>
      <c r="G72" s="2">
        <v>35.33</v>
      </c>
      <c r="H72" s="2">
        <v>30.95</v>
      </c>
      <c r="I72" s="2">
        <v>30.6</v>
      </c>
      <c r="J72" s="2">
        <v>57.5</v>
      </c>
      <c r="K72" s="2">
        <v>54.3</v>
      </c>
      <c r="L72" s="2">
        <v>60.56</v>
      </c>
      <c r="M72" s="2">
        <v>47.8</v>
      </c>
      <c r="N72" s="7">
        <v>60.56</v>
      </c>
    </row>
    <row r="73" spans="1:14" x14ac:dyDescent="0.25">
      <c r="A73" s="11" t="s">
        <v>75</v>
      </c>
      <c r="B73" s="6">
        <v>4.3</v>
      </c>
      <c r="C73" s="2">
        <v>2.2000000000000002</v>
      </c>
      <c r="D73" s="2">
        <v>1.8</v>
      </c>
      <c r="E73" s="2">
        <v>2.7</v>
      </c>
      <c r="F73" s="2">
        <v>2.9</v>
      </c>
      <c r="G73" s="2">
        <v>5.6</v>
      </c>
      <c r="H73" s="2">
        <v>5.8</v>
      </c>
      <c r="I73" s="2">
        <v>7.9</v>
      </c>
      <c r="J73" s="2">
        <v>8.1720000000000006</v>
      </c>
      <c r="K73" s="2">
        <v>9.2469999999999999</v>
      </c>
      <c r="L73" s="2">
        <v>7.1</v>
      </c>
      <c r="M73" s="2">
        <v>7.5279999999999996</v>
      </c>
      <c r="N73" s="7">
        <v>1.8</v>
      </c>
    </row>
    <row r="74" spans="1:14" ht="15.75" thickBot="1" x14ac:dyDescent="0.3">
      <c r="A74" s="10" t="s">
        <v>160</v>
      </c>
      <c r="B74" s="15">
        <f>B71/'AREA DE DRENAJE'!$D$12</f>
        <v>1.0685483870967741E-2</v>
      </c>
      <c r="C74" s="1">
        <f>C71/'AREA DE DRENAJE'!$D$12</f>
        <v>9.0635080645161282E-3</v>
      </c>
      <c r="D74" s="1">
        <f>D71/'AREA DE DRENAJE'!$D$12</f>
        <v>8.503024193548387E-3</v>
      </c>
      <c r="E74" s="1">
        <f>E71/'AREA DE DRENAJE'!$D$12</f>
        <v>9.7358870967741932E-3</v>
      </c>
      <c r="F74" s="1">
        <f>F71/'AREA DE DRENAJE'!$D$12</f>
        <v>1.5493951612903225E-2</v>
      </c>
      <c r="G74" s="1">
        <f>G71/'AREA DE DRENAJE'!$D$12</f>
        <v>1.6552419354838713E-2</v>
      </c>
      <c r="H74" s="1">
        <f>H71/'AREA DE DRENAJE'!$D$12</f>
        <v>1.4304435483870967E-2</v>
      </c>
      <c r="I74" s="1">
        <f>I71/'AREA DE DRENAJE'!$D$12</f>
        <v>1.5211693548387096E-2</v>
      </c>
      <c r="J74" s="1">
        <f>J71/'AREA DE DRENAJE'!$D$12</f>
        <v>1.970766129032258E-2</v>
      </c>
      <c r="K74" s="1">
        <f>K71/'AREA DE DRENAJE'!$D$12</f>
        <v>2.3235887096774193E-2</v>
      </c>
      <c r="L74" s="1">
        <f>L71/'AREA DE DRENAJE'!$D$12</f>
        <v>2.286290322580645E-2</v>
      </c>
      <c r="M74" s="1">
        <f>M71/'AREA DE DRENAJE'!$D$12</f>
        <v>1.6673387096774194E-2</v>
      </c>
      <c r="N74" s="5">
        <f>N71/'AREA DE DRENAJE'!$D$12</f>
        <v>1.5171370967741937E-2</v>
      </c>
    </row>
    <row r="97" spans="1:16" ht="15.75" thickBot="1" x14ac:dyDescent="0.3"/>
    <row r="98" spans="1:16" ht="15.75" thickBot="1" x14ac:dyDescent="0.3">
      <c r="A98" s="124" t="s">
        <v>188</v>
      </c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6"/>
      <c r="P98" s="127" t="s">
        <v>181</v>
      </c>
    </row>
    <row r="99" spans="1:16" ht="15.75" thickBot="1" x14ac:dyDescent="0.3">
      <c r="A99" s="25" t="s">
        <v>144</v>
      </c>
      <c r="B99" s="18" t="s">
        <v>173</v>
      </c>
      <c r="C99" s="22" t="s">
        <v>162</v>
      </c>
      <c r="D99" s="22" t="s">
        <v>163</v>
      </c>
      <c r="E99" s="22" t="s">
        <v>91</v>
      </c>
      <c r="F99" s="22" t="s">
        <v>164</v>
      </c>
      <c r="G99" s="22" t="s">
        <v>165</v>
      </c>
      <c r="H99" s="22" t="s">
        <v>166</v>
      </c>
      <c r="I99" s="22" t="s">
        <v>167</v>
      </c>
      <c r="J99" s="22" t="s">
        <v>168</v>
      </c>
      <c r="K99" s="22" t="s">
        <v>169</v>
      </c>
      <c r="L99" s="22" t="s">
        <v>170</v>
      </c>
      <c r="M99" s="22" t="s">
        <v>171</v>
      </c>
      <c r="N99" s="22" t="s">
        <v>172</v>
      </c>
      <c r="O99" s="23" t="s">
        <v>161</v>
      </c>
      <c r="P99" s="128"/>
    </row>
    <row r="100" spans="1:16" x14ac:dyDescent="0.25">
      <c r="A100" s="64">
        <v>2502708</v>
      </c>
      <c r="B100" s="65" t="s">
        <v>147</v>
      </c>
      <c r="C100" s="66">
        <v>1.268</v>
      </c>
      <c r="D100" s="67">
        <v>0.89600000000000002</v>
      </c>
      <c r="E100" s="67">
        <v>0.63</v>
      </c>
      <c r="F100" s="67">
        <v>0.59799999999999998</v>
      </c>
      <c r="G100" s="67">
        <v>1.2290000000000001</v>
      </c>
      <c r="H100" s="67">
        <v>1.298</v>
      </c>
      <c r="I100" s="67">
        <v>0.88500000000000001</v>
      </c>
      <c r="J100" s="67">
        <v>1.069</v>
      </c>
      <c r="K100" s="67">
        <v>2.7040000000000002</v>
      </c>
      <c r="L100" s="67">
        <v>3.9830000000000001</v>
      </c>
      <c r="M100" s="67">
        <v>5.5960000000000001</v>
      </c>
      <c r="N100" s="67">
        <v>3.137</v>
      </c>
      <c r="O100" s="68">
        <v>1.94</v>
      </c>
      <c r="P100" s="69">
        <v>425</v>
      </c>
    </row>
    <row r="101" spans="1:16" x14ac:dyDescent="0.25">
      <c r="A101" s="64">
        <v>2502763</v>
      </c>
      <c r="B101" s="65" t="s">
        <v>148</v>
      </c>
      <c r="C101" s="66">
        <v>2041</v>
      </c>
      <c r="D101" s="67">
        <v>1798</v>
      </c>
      <c r="E101" s="67">
        <v>1850</v>
      </c>
      <c r="F101" s="67">
        <v>2177</v>
      </c>
      <c r="G101" s="67">
        <v>2881</v>
      </c>
      <c r="H101" s="67">
        <v>3025</v>
      </c>
      <c r="I101" s="67">
        <v>2606</v>
      </c>
      <c r="J101" s="67">
        <v>2440</v>
      </c>
      <c r="K101" s="67">
        <v>2558</v>
      </c>
      <c r="L101" s="67">
        <v>2981</v>
      </c>
      <c r="M101" s="67">
        <v>3493</v>
      </c>
      <c r="N101" s="67">
        <v>2868</v>
      </c>
      <c r="O101" s="68">
        <v>2559.75</v>
      </c>
      <c r="P101" s="72">
        <v>163542</v>
      </c>
    </row>
    <row r="102" spans="1:16" s="70" customFormat="1" x14ac:dyDescent="0.25">
      <c r="A102" s="64">
        <v>2502768</v>
      </c>
      <c r="B102" s="65" t="s">
        <v>149</v>
      </c>
      <c r="C102" s="66">
        <v>4066</v>
      </c>
      <c r="D102" s="67">
        <v>3298</v>
      </c>
      <c r="E102" s="67">
        <v>3009</v>
      </c>
      <c r="F102" s="67">
        <v>3377</v>
      </c>
      <c r="G102" s="67">
        <v>4706</v>
      </c>
      <c r="H102" s="67">
        <v>5722</v>
      </c>
      <c r="I102" s="67">
        <v>5418</v>
      </c>
      <c r="J102" s="67">
        <v>5226</v>
      </c>
      <c r="K102" s="67">
        <v>5415</v>
      </c>
      <c r="L102" s="67">
        <v>6038</v>
      </c>
      <c r="M102" s="67">
        <v>6946</v>
      </c>
      <c r="N102" s="67">
        <v>6321</v>
      </c>
      <c r="O102" s="68">
        <v>4961.84</v>
      </c>
      <c r="P102" s="72">
        <v>246771</v>
      </c>
    </row>
    <row r="103" spans="1:16" s="70" customFormat="1" x14ac:dyDescent="0.25">
      <c r="A103" s="64">
        <v>2801711</v>
      </c>
      <c r="B103" s="65" t="s">
        <v>150</v>
      </c>
      <c r="C103" s="66">
        <v>3.3210000000000002</v>
      </c>
      <c r="D103" s="67">
        <v>2.5840000000000001</v>
      </c>
      <c r="E103" s="67">
        <v>2.2480000000000002</v>
      </c>
      <c r="F103" s="67">
        <v>2.149</v>
      </c>
      <c r="G103" s="67">
        <v>4.3979999999999997</v>
      </c>
      <c r="H103" s="67">
        <v>4.835</v>
      </c>
      <c r="I103" s="67">
        <v>3.4590000000000001</v>
      </c>
      <c r="J103" s="67">
        <v>3.363</v>
      </c>
      <c r="K103" s="67">
        <v>4.8230000000000004</v>
      </c>
      <c r="L103" s="67">
        <v>6.5449999999999999</v>
      </c>
      <c r="M103" s="67">
        <v>7.6589999999999998</v>
      </c>
      <c r="N103" s="67">
        <v>4.4909999999999997</v>
      </c>
      <c r="O103" s="68">
        <v>4.16</v>
      </c>
      <c r="P103" s="72">
        <v>474</v>
      </c>
    </row>
    <row r="104" spans="1:16" x14ac:dyDescent="0.25">
      <c r="A104" s="64">
        <v>2802703</v>
      </c>
      <c r="B104" s="65" t="s">
        <v>151</v>
      </c>
      <c r="C104" s="66">
        <v>0.61399999999999999</v>
      </c>
      <c r="D104" s="67">
        <v>0.48499999999999999</v>
      </c>
      <c r="E104" s="67">
        <v>0.44600000000000001</v>
      </c>
      <c r="F104" s="67">
        <v>0.73599999999999999</v>
      </c>
      <c r="G104" s="67">
        <v>2.5939999999999999</v>
      </c>
      <c r="H104" s="67">
        <v>2.0649999999999999</v>
      </c>
      <c r="I104" s="67">
        <v>1.097</v>
      </c>
      <c r="J104" s="67">
        <v>1.022</v>
      </c>
      <c r="K104" s="67">
        <v>1.6359999999999999</v>
      </c>
      <c r="L104" s="67">
        <v>2.246</v>
      </c>
      <c r="M104" s="67">
        <v>3.36</v>
      </c>
      <c r="N104" s="67">
        <v>1.726</v>
      </c>
      <c r="O104" s="68">
        <v>1.5</v>
      </c>
      <c r="P104" s="72">
        <v>373</v>
      </c>
    </row>
    <row r="105" spans="1:16" s="70" customFormat="1" x14ac:dyDescent="0.25">
      <c r="A105" s="64">
        <v>2803703</v>
      </c>
      <c r="B105" s="65" t="s">
        <v>152</v>
      </c>
      <c r="C105" s="66">
        <v>5.3940000000000001</v>
      </c>
      <c r="D105" s="67">
        <v>3.0720000000000001</v>
      </c>
      <c r="E105" s="67">
        <v>2.3860000000000001</v>
      </c>
      <c r="F105" s="67">
        <v>2.9569999999999999</v>
      </c>
      <c r="G105" s="67">
        <v>13.6</v>
      </c>
      <c r="H105" s="67">
        <v>15.53</v>
      </c>
      <c r="I105" s="67">
        <v>9.23</v>
      </c>
      <c r="J105" s="67">
        <v>10</v>
      </c>
      <c r="K105" s="67">
        <v>18.82</v>
      </c>
      <c r="L105" s="67">
        <v>28.5</v>
      </c>
      <c r="M105" s="67">
        <v>28.8</v>
      </c>
      <c r="N105" s="67">
        <v>14.25</v>
      </c>
      <c r="O105" s="68">
        <v>12.71</v>
      </c>
      <c r="P105" s="72">
        <v>3754</v>
      </c>
    </row>
    <row r="106" spans="1:16" s="70" customFormat="1" x14ac:dyDescent="0.25">
      <c r="A106" s="64">
        <v>2803706</v>
      </c>
      <c r="B106" s="65" t="s">
        <v>153</v>
      </c>
      <c r="C106" s="66">
        <v>0.34599999999999997</v>
      </c>
      <c r="D106" s="67">
        <v>0.27700000000000002</v>
      </c>
      <c r="E106" s="67">
        <v>0.224</v>
      </c>
      <c r="F106" s="67">
        <v>0.26200000000000001</v>
      </c>
      <c r="G106" s="67">
        <v>0.48499999999999999</v>
      </c>
      <c r="H106" s="67">
        <v>0.54400000000000004</v>
      </c>
      <c r="I106" s="67">
        <v>0.439</v>
      </c>
      <c r="J106" s="67">
        <v>0.76200000000000001</v>
      </c>
      <c r="K106" s="67">
        <v>0.747</v>
      </c>
      <c r="L106" s="67">
        <v>0.9</v>
      </c>
      <c r="M106" s="67">
        <v>1.19</v>
      </c>
      <c r="N106" s="67">
        <v>0.85199999999999998</v>
      </c>
      <c r="O106" s="68">
        <v>0.59</v>
      </c>
      <c r="P106" s="72">
        <v>106</v>
      </c>
    </row>
    <row r="107" spans="1:16" s="70" customFormat="1" x14ac:dyDescent="0.25">
      <c r="A107" s="64">
        <v>2803709</v>
      </c>
      <c r="B107" s="65" t="s">
        <v>154</v>
      </c>
      <c r="C107" s="66">
        <v>11.67</v>
      </c>
      <c r="D107" s="67">
        <v>7.657</v>
      </c>
      <c r="E107" s="67">
        <v>6.3730000000000002</v>
      </c>
      <c r="F107" s="67">
        <v>8.5399999999999991</v>
      </c>
      <c r="G107" s="67">
        <v>26.95</v>
      </c>
      <c r="H107" s="67">
        <v>42.78</v>
      </c>
      <c r="I107" s="67">
        <v>23.55</v>
      </c>
      <c r="J107" s="67">
        <v>24.92</v>
      </c>
      <c r="K107" s="67">
        <v>46.23</v>
      </c>
      <c r="L107" s="67">
        <v>73.150000000000006</v>
      </c>
      <c r="M107" s="67">
        <v>78.59</v>
      </c>
      <c r="N107" s="67">
        <v>33.43</v>
      </c>
      <c r="O107" s="68">
        <v>31.99</v>
      </c>
      <c r="P107" s="72">
        <v>10080</v>
      </c>
    </row>
    <row r="108" spans="1:16" s="70" customFormat="1" x14ac:dyDescent="0.25">
      <c r="A108" s="64">
        <v>2903702</v>
      </c>
      <c r="B108" s="65" t="s">
        <v>155</v>
      </c>
      <c r="C108" s="66">
        <v>5145</v>
      </c>
      <c r="D108" s="67">
        <v>3854</v>
      </c>
      <c r="E108" s="67">
        <v>3619</v>
      </c>
      <c r="F108" s="67">
        <v>4085</v>
      </c>
      <c r="G108" s="67">
        <v>5857</v>
      </c>
      <c r="H108" s="67">
        <v>7533</v>
      </c>
      <c r="I108" s="67">
        <v>7283</v>
      </c>
      <c r="J108" s="67">
        <v>6832</v>
      </c>
      <c r="K108" s="67">
        <v>7001</v>
      </c>
      <c r="L108" s="67">
        <v>7806</v>
      </c>
      <c r="M108" s="67">
        <v>9222</v>
      </c>
      <c r="N108" s="67">
        <v>8614</v>
      </c>
      <c r="O108" s="68">
        <v>6404.08</v>
      </c>
      <c r="P108" s="72">
        <v>257438</v>
      </c>
    </row>
    <row r="109" spans="1:16" s="70" customFormat="1" x14ac:dyDescent="0.25">
      <c r="A109" s="64">
        <v>2906706</v>
      </c>
      <c r="B109" s="65" t="s">
        <v>156</v>
      </c>
      <c r="C109" s="66">
        <v>12.55</v>
      </c>
      <c r="D109" s="67">
        <v>10.91</v>
      </c>
      <c r="E109" s="67">
        <v>10</v>
      </c>
      <c r="F109" s="67">
        <v>10.98</v>
      </c>
      <c r="G109" s="67">
        <v>17.25</v>
      </c>
      <c r="H109" s="67">
        <v>17.93</v>
      </c>
      <c r="I109" s="67">
        <v>15.47</v>
      </c>
      <c r="J109" s="67">
        <v>16.329999999999998</v>
      </c>
      <c r="K109" s="67">
        <v>20.46</v>
      </c>
      <c r="L109" s="67">
        <v>23.32</v>
      </c>
      <c r="M109" s="67">
        <v>24.37</v>
      </c>
      <c r="N109" s="67">
        <v>16.760000000000002</v>
      </c>
      <c r="O109" s="68">
        <v>16.36</v>
      </c>
      <c r="P109" s="72">
        <v>957</v>
      </c>
    </row>
    <row r="110" spans="1:16" x14ac:dyDescent="0.25">
      <c r="A110" s="56">
        <v>2906712</v>
      </c>
      <c r="B110" s="57" t="s">
        <v>157</v>
      </c>
      <c r="C110" s="58">
        <v>10.6</v>
      </c>
      <c r="D110" s="59">
        <v>8.9909999999999997</v>
      </c>
      <c r="E110" s="59">
        <v>8.4350000000000005</v>
      </c>
      <c r="F110" s="59">
        <v>9.6579999999999995</v>
      </c>
      <c r="G110" s="59">
        <v>15.37</v>
      </c>
      <c r="H110" s="59">
        <v>16.420000000000002</v>
      </c>
      <c r="I110" s="59">
        <v>14.19</v>
      </c>
      <c r="J110" s="59">
        <v>15.09</v>
      </c>
      <c r="K110" s="59">
        <v>19.55</v>
      </c>
      <c r="L110" s="59">
        <v>23.05</v>
      </c>
      <c r="M110" s="59">
        <v>22.68</v>
      </c>
      <c r="N110" s="59">
        <v>16.54</v>
      </c>
      <c r="O110" s="60">
        <v>15.05</v>
      </c>
      <c r="P110" s="71">
        <v>992</v>
      </c>
    </row>
    <row r="111" spans="1:16" ht="15.75" thickBot="1" x14ac:dyDescent="0.3">
      <c r="A111" s="31">
        <v>2906715</v>
      </c>
      <c r="B111" s="1" t="s">
        <v>158</v>
      </c>
      <c r="C111" s="38">
        <v>6.8330000000000002</v>
      </c>
      <c r="D111" s="39">
        <v>5.58</v>
      </c>
      <c r="E111" s="39">
        <v>4.9059999999999997</v>
      </c>
      <c r="F111" s="39">
        <v>5.4740000000000002</v>
      </c>
      <c r="G111" s="39">
        <v>9.6460000000000008</v>
      </c>
      <c r="H111" s="39">
        <v>11.16</v>
      </c>
      <c r="I111" s="39">
        <v>9.2430000000000003</v>
      </c>
      <c r="J111" s="39">
        <v>10.39</v>
      </c>
      <c r="K111" s="39">
        <v>13.63</v>
      </c>
      <c r="L111" s="39">
        <v>16.72</v>
      </c>
      <c r="M111" s="39">
        <v>16.07</v>
      </c>
      <c r="N111" s="39">
        <v>9.6219999999999999</v>
      </c>
      <c r="O111" s="40">
        <v>9.94</v>
      </c>
      <c r="P111" s="28">
        <v>705</v>
      </c>
    </row>
    <row r="113" spans="1:19" ht="15.75" thickBot="1" x14ac:dyDescent="0.3"/>
    <row r="114" spans="1:19" x14ac:dyDescent="0.25">
      <c r="A114" s="41" t="s">
        <v>175</v>
      </c>
      <c r="B114" s="18" t="s">
        <v>176</v>
      </c>
      <c r="C114" s="22" t="s">
        <v>162</v>
      </c>
      <c r="D114" s="22" t="s">
        <v>163</v>
      </c>
      <c r="E114" s="22" t="s">
        <v>91</v>
      </c>
      <c r="F114" s="22" t="s">
        <v>164</v>
      </c>
      <c r="G114" s="22" t="s">
        <v>165</v>
      </c>
      <c r="H114" s="22" t="s">
        <v>166</v>
      </c>
      <c r="I114" s="22" t="s">
        <v>167</v>
      </c>
      <c r="J114" s="22" t="s">
        <v>168</v>
      </c>
      <c r="K114" s="22" t="s">
        <v>169</v>
      </c>
      <c r="L114" s="22" t="s">
        <v>170</v>
      </c>
      <c r="M114" s="22" t="s">
        <v>171</v>
      </c>
      <c r="N114" s="22" t="s">
        <v>172</v>
      </c>
      <c r="O114" s="23" t="s">
        <v>179</v>
      </c>
    </row>
    <row r="115" spans="1:19" x14ac:dyDescent="0.25">
      <c r="A115" s="132" t="s">
        <v>147</v>
      </c>
      <c r="B115" s="42" t="s">
        <v>182</v>
      </c>
      <c r="C115" s="43">
        <f>C$100</f>
        <v>1.268</v>
      </c>
      <c r="D115" s="43">
        <f t="shared" ref="D115:N115" si="0">D$100</f>
        <v>0.89600000000000002</v>
      </c>
      <c r="E115" s="43">
        <f t="shared" si="0"/>
        <v>0.63</v>
      </c>
      <c r="F115" s="43">
        <f t="shared" si="0"/>
        <v>0.59799999999999998</v>
      </c>
      <c r="G115" s="43">
        <f t="shared" si="0"/>
        <v>1.2290000000000001</v>
      </c>
      <c r="H115" s="43">
        <f t="shared" si="0"/>
        <v>1.298</v>
      </c>
      <c r="I115" s="43">
        <f t="shared" si="0"/>
        <v>0.88500000000000001</v>
      </c>
      <c r="J115" s="43">
        <f t="shared" si="0"/>
        <v>1.069</v>
      </c>
      <c r="K115" s="43">
        <f t="shared" si="0"/>
        <v>2.7040000000000002</v>
      </c>
      <c r="L115" s="43">
        <f t="shared" si="0"/>
        <v>3.9830000000000001</v>
      </c>
      <c r="M115" s="43">
        <f t="shared" si="0"/>
        <v>5.5960000000000001</v>
      </c>
      <c r="N115" s="43">
        <f t="shared" si="0"/>
        <v>3.137</v>
      </c>
      <c r="O115" s="44">
        <f t="shared" ref="O115:O123" si="1">AVERAGE(C115:N115)</f>
        <v>1.9410833333333333</v>
      </c>
    </row>
    <row r="116" spans="1:19" x14ac:dyDescent="0.25">
      <c r="A116" s="133"/>
      <c r="B116" s="45">
        <v>3</v>
      </c>
      <c r="C116" s="2">
        <f>C$110*($P$100/$P$110)</f>
        <v>4.54133064516129</v>
      </c>
      <c r="D116" s="2">
        <f t="shared" ref="D116:N116" si="2">D$110*($P$100/$P$110)</f>
        <v>3.8519909274193544</v>
      </c>
      <c r="E116" s="2">
        <f t="shared" si="2"/>
        <v>3.6137852822580645</v>
      </c>
      <c r="F116" s="2">
        <f t="shared" si="2"/>
        <v>4.1377520161290322</v>
      </c>
      <c r="G116" s="2">
        <f t="shared" si="2"/>
        <v>6.5849294354838701</v>
      </c>
      <c r="H116" s="2">
        <f t="shared" si="2"/>
        <v>7.034778225806452</v>
      </c>
      <c r="I116" s="2">
        <f t="shared" si="2"/>
        <v>6.079385080645161</v>
      </c>
      <c r="J116" s="2">
        <f t="shared" si="2"/>
        <v>6.464969758064516</v>
      </c>
      <c r="K116" s="2">
        <f t="shared" si="2"/>
        <v>8.3757560483870961</v>
      </c>
      <c r="L116" s="2">
        <f t="shared" si="2"/>
        <v>9.875252016129032</v>
      </c>
      <c r="M116" s="2">
        <f t="shared" si="2"/>
        <v>9.716733870967742</v>
      </c>
      <c r="N116" s="2">
        <f t="shared" si="2"/>
        <v>7.0861895161290311</v>
      </c>
      <c r="O116" s="44">
        <f t="shared" si="1"/>
        <v>6.4469044018817199</v>
      </c>
    </row>
    <row r="117" spans="1:19" x14ac:dyDescent="0.25">
      <c r="A117" s="133"/>
      <c r="B117" s="45" t="s">
        <v>177</v>
      </c>
      <c r="C117" s="46">
        <f t="shared" ref="C117:N117" si="3">ABS((C116-C115)/C115)</f>
        <v>2.5814910450798818</v>
      </c>
      <c r="D117" s="46">
        <f t="shared" si="3"/>
        <v>3.299097017209101</v>
      </c>
      <c r="E117" s="46">
        <f t="shared" si="3"/>
        <v>4.7361671146953404</v>
      </c>
      <c r="F117" s="46">
        <f t="shared" si="3"/>
        <v>5.919317752724135</v>
      </c>
      <c r="G117" s="46">
        <f t="shared" si="3"/>
        <v>4.3579572298485516</v>
      </c>
      <c r="H117" s="46">
        <f t="shared" si="3"/>
        <v>4.4197058750434914</v>
      </c>
      <c r="I117" s="46">
        <f t="shared" si="3"/>
        <v>5.8693616730453799</v>
      </c>
      <c r="J117" s="46">
        <f t="shared" si="3"/>
        <v>5.0476798485168537</v>
      </c>
      <c r="K117" s="46">
        <f t="shared" si="3"/>
        <v>2.0975429173029196</v>
      </c>
      <c r="L117" s="46">
        <f t="shared" si="3"/>
        <v>1.4793502425631513</v>
      </c>
      <c r="M117" s="46">
        <f t="shared" si="3"/>
        <v>0.73637131361110464</v>
      </c>
      <c r="N117" s="46">
        <f t="shared" si="3"/>
        <v>1.2589064444147373</v>
      </c>
      <c r="O117" s="62">
        <f>AVERAGE(C117:N117)</f>
        <v>3.4835790395045532</v>
      </c>
    </row>
    <row r="118" spans="1:19" x14ac:dyDescent="0.25">
      <c r="A118" s="133"/>
      <c r="B118" s="45">
        <v>4</v>
      </c>
      <c r="C118" s="2">
        <f>C$110*TAN($P$100/$P$110)</f>
        <v>4.8412218984751343</v>
      </c>
      <c r="D118" s="2">
        <f t="shared" ref="D118:N118" si="4">D$110*TAN($P$100/$P$110)</f>
        <v>4.1063609518103705</v>
      </c>
      <c r="E118" s="2">
        <f t="shared" si="4"/>
        <v>3.8524251616639398</v>
      </c>
      <c r="F118" s="2">
        <f t="shared" si="4"/>
        <v>4.4109925561766836</v>
      </c>
      <c r="G118" s="2">
        <f t="shared" si="4"/>
        <v>7.0197717527889445</v>
      </c>
      <c r="H118" s="2">
        <f t="shared" si="4"/>
        <v>7.4993267521661995</v>
      </c>
      <c r="I118" s="2">
        <f t="shared" si="4"/>
        <v>6.480843277298316</v>
      </c>
      <c r="J118" s="2">
        <f t="shared" si="4"/>
        <v>6.891890419621677</v>
      </c>
      <c r="K118" s="2">
        <f t="shared" si="4"/>
        <v>8.9288573693574413</v>
      </c>
      <c r="L118" s="2">
        <f t="shared" si="4"/>
        <v>10.527374033948288</v>
      </c>
      <c r="M118" s="2">
        <f t="shared" si="4"/>
        <v>10.358387986548683</v>
      </c>
      <c r="N118" s="2">
        <f t="shared" si="4"/>
        <v>7.5541330378093132</v>
      </c>
      <c r="O118" s="44">
        <f t="shared" si="1"/>
        <v>6.8726320998054149</v>
      </c>
    </row>
    <row r="119" spans="1:19" x14ac:dyDescent="0.25">
      <c r="A119" s="133"/>
      <c r="B119" s="45" t="s">
        <v>177</v>
      </c>
      <c r="C119" s="46">
        <f t="shared" ref="C119:N119" si="5">ABS((C118-C115)/C115)</f>
        <v>2.8179983426460051</v>
      </c>
      <c r="D119" s="46">
        <f t="shared" si="5"/>
        <v>3.5829921337169313</v>
      </c>
      <c r="E119" s="46">
        <f t="shared" si="5"/>
        <v>5.1149605740697455</v>
      </c>
      <c r="F119" s="46">
        <f t="shared" si="5"/>
        <v>6.3762417327369292</v>
      </c>
      <c r="G119" s="46">
        <f t="shared" si="5"/>
        <v>4.7117752260284327</v>
      </c>
      <c r="H119" s="46">
        <f t="shared" si="5"/>
        <v>4.7776015039801223</v>
      </c>
      <c r="I119" s="46">
        <f t="shared" si="5"/>
        <v>6.3229867540093965</v>
      </c>
      <c r="J119" s="46">
        <f t="shared" si="5"/>
        <v>5.4470443588603157</v>
      </c>
      <c r="K119" s="46">
        <f t="shared" si="5"/>
        <v>2.3020922223955029</v>
      </c>
      <c r="L119" s="46">
        <f t="shared" si="5"/>
        <v>1.6430765839689399</v>
      </c>
      <c r="M119" s="46">
        <f t="shared" si="5"/>
        <v>0.85103430781784906</v>
      </c>
      <c r="N119" s="46">
        <f t="shared" si="5"/>
        <v>1.4080755619411263</v>
      </c>
      <c r="O119" s="62">
        <f>AVERAGE(C119:N119)</f>
        <v>3.7796566085142747</v>
      </c>
    </row>
    <row r="120" spans="1:19" ht="15.75" thickBot="1" x14ac:dyDescent="0.3">
      <c r="A120" s="133"/>
      <c r="B120" s="45">
        <v>5</v>
      </c>
      <c r="C120" s="2">
        <f>C$110*ATAN($P$100/$P$110)</f>
        <v>4.2905632400181979</v>
      </c>
      <c r="D120" s="2">
        <f t="shared" ref="D120:N120" si="6">D$110*ATAN($P$100/$P$110)</f>
        <v>3.6392881217927942</v>
      </c>
      <c r="E120" s="2">
        <f t="shared" si="6"/>
        <v>3.4142359367503303</v>
      </c>
      <c r="F120" s="2">
        <f t="shared" si="6"/>
        <v>3.9092697898203541</v>
      </c>
      <c r="G120" s="2">
        <f t="shared" si="6"/>
        <v>6.2213166980263868</v>
      </c>
      <c r="H120" s="2">
        <f t="shared" si="6"/>
        <v>6.646325320858379</v>
      </c>
      <c r="I120" s="2">
        <f t="shared" si="6"/>
        <v>5.7436879599866248</v>
      </c>
      <c r="J120" s="2">
        <f t="shared" si="6"/>
        <v>6.107981065271189</v>
      </c>
      <c r="K120" s="2">
        <f t="shared" si="6"/>
        <v>7.9132557870146956</v>
      </c>
      <c r="L120" s="2">
        <f t="shared" si="6"/>
        <v>9.3299511964546671</v>
      </c>
      <c r="M120" s="2">
        <f t="shared" si="6"/>
        <v>9.1801862531710121</v>
      </c>
      <c r="N120" s="2">
        <f t="shared" si="6"/>
        <v>6.6948977348963199</v>
      </c>
      <c r="O120" s="44">
        <f t="shared" si="1"/>
        <v>6.0909132586717449</v>
      </c>
    </row>
    <row r="121" spans="1:19" x14ac:dyDescent="0.25">
      <c r="A121" s="133"/>
      <c r="B121" s="45" t="s">
        <v>177</v>
      </c>
      <c r="C121" s="46">
        <f t="shared" ref="C121:N121" si="7">ABS((C120-C115)/C115)</f>
        <v>2.3837249526957396</v>
      </c>
      <c r="D121" s="46">
        <f t="shared" si="7"/>
        <v>3.0617054930723149</v>
      </c>
      <c r="E121" s="46">
        <f t="shared" si="7"/>
        <v>4.4194221218259209</v>
      </c>
      <c r="F121" s="46">
        <f t="shared" si="7"/>
        <v>5.5372404512046058</v>
      </c>
      <c r="G121" s="46">
        <f t="shared" si="7"/>
        <v>4.0620965809816001</v>
      </c>
      <c r="H121" s="46">
        <f t="shared" si="7"/>
        <v>4.1204355322483659</v>
      </c>
      <c r="I121" s="46">
        <f t="shared" si="7"/>
        <v>5.490042892640254</v>
      </c>
      <c r="J121" s="46">
        <f t="shared" si="7"/>
        <v>4.7137334567550884</v>
      </c>
      <c r="K121" s="46">
        <f t="shared" si="7"/>
        <v>1.9264999212332454</v>
      </c>
      <c r="L121" s="46">
        <f t="shared" si="7"/>
        <v>1.3424431826398862</v>
      </c>
      <c r="M121" s="46">
        <f t="shared" si="7"/>
        <v>0.64049075288974477</v>
      </c>
      <c r="N121" s="46">
        <f t="shared" si="7"/>
        <v>1.1341720544776284</v>
      </c>
      <c r="O121" s="62">
        <f>AVERAGE(C121:N121)</f>
        <v>3.236000616055366</v>
      </c>
      <c r="Q121" s="47" t="s">
        <v>183</v>
      </c>
    </row>
    <row r="122" spans="1:19" ht="15.75" thickBot="1" x14ac:dyDescent="0.3">
      <c r="A122" s="133"/>
      <c r="B122" s="45" t="s">
        <v>184</v>
      </c>
      <c r="C122" s="2">
        <f>LN(C$100/C$110)/LN($P$100/$P$110)</f>
        <v>2.5051063307000416</v>
      </c>
      <c r="D122" s="2">
        <f t="shared" ref="D122:N122" si="8">LN(D$100/D$110)/LN($P$100/$P$110)</f>
        <v>2.7205599476943076</v>
      </c>
      <c r="E122" s="2">
        <f t="shared" si="8"/>
        <v>3.0607849192692567</v>
      </c>
      <c r="F122" s="2">
        <f t="shared" si="8"/>
        <v>3.282019497548518</v>
      </c>
      <c r="G122" s="2">
        <f t="shared" si="8"/>
        <v>2.9803156912911786</v>
      </c>
      <c r="H122" s="2">
        <f t="shared" si="8"/>
        <v>2.9938342141548828</v>
      </c>
      <c r="I122" s="2">
        <f t="shared" si="8"/>
        <v>3.2734710109804697</v>
      </c>
      <c r="J122" s="2">
        <f t="shared" si="8"/>
        <v>3.123174428170528</v>
      </c>
      <c r="K122" s="2">
        <f t="shared" si="8"/>
        <v>2.3338413420268336</v>
      </c>
      <c r="L122" s="2">
        <f t="shared" si="8"/>
        <v>2.071213038778267</v>
      </c>
      <c r="M122" s="2">
        <f t="shared" si="8"/>
        <v>1.6509855949883039</v>
      </c>
      <c r="N122" s="2">
        <f t="shared" si="8"/>
        <v>1.9613593618050962</v>
      </c>
      <c r="O122" s="48">
        <f t="shared" si="1"/>
        <v>2.6630554481173072</v>
      </c>
      <c r="Q122" s="49">
        <v>3</v>
      </c>
    </row>
    <row r="123" spans="1:19" x14ac:dyDescent="0.25">
      <c r="A123" s="133"/>
      <c r="B123" s="45" t="s">
        <v>185</v>
      </c>
      <c r="C123" s="2">
        <f>C$110*($P$100/$P$110)^$O122</f>
        <v>1.1091099241930316</v>
      </c>
      <c r="D123" s="2">
        <f t="shared" ref="D123:N123" si="9">D$110*($P$100/$P$110)^$O122</f>
        <v>0.94075540834146665</v>
      </c>
      <c r="E123" s="2">
        <f t="shared" si="9"/>
        <v>0.88257945382719072</v>
      </c>
      <c r="F123" s="2">
        <f t="shared" si="9"/>
        <v>1.0105456271562545</v>
      </c>
      <c r="G123" s="2">
        <f t="shared" si="9"/>
        <v>1.6082093900798957</v>
      </c>
      <c r="H123" s="2">
        <f t="shared" si="9"/>
        <v>1.7180740523820359</v>
      </c>
      <c r="I123" s="2">
        <f t="shared" si="9"/>
        <v>1.4847424362546338</v>
      </c>
      <c r="J123" s="2">
        <f t="shared" si="9"/>
        <v>1.5789121467993252</v>
      </c>
      <c r="K123" s="2">
        <f t="shared" si="9"/>
        <v>2.0455753790541289</v>
      </c>
      <c r="L123" s="2">
        <f t="shared" si="9"/>
        <v>2.4117909200612622</v>
      </c>
      <c r="M123" s="2">
        <f t="shared" si="9"/>
        <v>2.3730767057262221</v>
      </c>
      <c r="N123" s="2">
        <f t="shared" si="9"/>
        <v>1.7306300137879944</v>
      </c>
      <c r="O123" s="44">
        <f t="shared" si="1"/>
        <v>1.5745001214719536</v>
      </c>
    </row>
    <row r="124" spans="1:19" x14ac:dyDescent="0.25">
      <c r="A124" s="133"/>
      <c r="B124" s="45" t="s">
        <v>177</v>
      </c>
      <c r="C124" s="46">
        <f t="shared" ref="C124:N124" si="10">ABS((C123-C115)/C115)</f>
        <v>0.12530763076259341</v>
      </c>
      <c r="D124" s="46">
        <f t="shared" si="10"/>
        <v>4.9950232523958291E-2</v>
      </c>
      <c r="E124" s="46">
        <f t="shared" si="10"/>
        <v>0.40091976797966777</v>
      </c>
      <c r="F124" s="46">
        <f t="shared" si="10"/>
        <v>0.68987563069607782</v>
      </c>
      <c r="G124" s="46">
        <f t="shared" si="10"/>
        <v>0.3085511717493048</v>
      </c>
      <c r="H124" s="46">
        <f t="shared" si="10"/>
        <v>0.32363178149617555</v>
      </c>
      <c r="I124" s="46">
        <f t="shared" si="10"/>
        <v>0.67767506921427545</v>
      </c>
      <c r="J124" s="46">
        <f t="shared" si="10"/>
        <v>0.47699920187027622</v>
      </c>
      <c r="K124" s="46">
        <f t="shared" si="10"/>
        <v>0.24350022963974527</v>
      </c>
      <c r="L124" s="46">
        <f t="shared" si="10"/>
        <v>0.394478804905533</v>
      </c>
      <c r="M124" s="46">
        <f t="shared" si="10"/>
        <v>0.57593339783305542</v>
      </c>
      <c r="N124" s="46">
        <f t="shared" si="10"/>
        <v>0.44831685884985834</v>
      </c>
      <c r="O124" s="62">
        <f>AVERAGE(C124:N124)</f>
        <v>0.3929283147933767</v>
      </c>
    </row>
    <row r="125" spans="1:19" x14ac:dyDescent="0.25">
      <c r="A125" s="133"/>
      <c r="B125" s="42" t="s">
        <v>186</v>
      </c>
      <c r="C125" s="4">
        <f>C$110*($P$100/$P$110)^$Q122</f>
        <v>0.8335614835846632</v>
      </c>
      <c r="D125" s="4">
        <f t="shared" ref="D125:N125" si="11">D$110*($P$100/$P$110)^$Q122</f>
        <v>0.70703314140657614</v>
      </c>
      <c r="E125" s="4">
        <f t="shared" si="11"/>
        <v>0.66331048245628632</v>
      </c>
      <c r="F125" s="4">
        <f t="shared" si="11"/>
        <v>0.75948460457176192</v>
      </c>
      <c r="G125" s="4">
        <f t="shared" si="11"/>
        <v>1.2086641511977616</v>
      </c>
      <c r="H125" s="4">
        <f t="shared" si="11"/>
        <v>1.2912339207981294</v>
      </c>
      <c r="I125" s="4">
        <f t="shared" si="11"/>
        <v>1.1158714577421105</v>
      </c>
      <c r="J125" s="4">
        <f t="shared" si="11"/>
        <v>1.186645545970997</v>
      </c>
      <c r="K125" s="4">
        <f t="shared" si="11"/>
        <v>1.5373704720830346</v>
      </c>
      <c r="L125" s="4">
        <f t="shared" si="11"/>
        <v>1.8126030374175932</v>
      </c>
      <c r="M125" s="4">
        <f t="shared" si="11"/>
        <v>1.7835070233679398</v>
      </c>
      <c r="N125" s="4">
        <f t="shared" si="11"/>
        <v>1.3006704658953141</v>
      </c>
      <c r="O125" s="51">
        <f>AVERAGE(C125:N125)</f>
        <v>1.1833296488743472</v>
      </c>
    </row>
    <row r="126" spans="1:19" ht="15.75" thickBot="1" x14ac:dyDescent="0.3">
      <c r="A126" s="134"/>
      <c r="B126" s="52" t="s">
        <v>177</v>
      </c>
      <c r="C126" s="53">
        <f t="shared" ref="C126:N126" si="12">ABS((C125-C115)/C115)</f>
        <v>0.34261712651051801</v>
      </c>
      <c r="D126" s="53">
        <f t="shared" si="12"/>
        <v>0.21090051182301772</v>
      </c>
      <c r="E126" s="53">
        <f t="shared" si="12"/>
        <v>5.287378167664495E-2</v>
      </c>
      <c r="F126" s="53">
        <f t="shared" si="12"/>
        <v>0.27004114476883267</v>
      </c>
      <c r="G126" s="53">
        <f t="shared" si="12"/>
        <v>1.6546662979852307E-2</v>
      </c>
      <c r="H126" s="53">
        <f t="shared" si="12"/>
        <v>5.2126958411946589E-3</v>
      </c>
      <c r="I126" s="53">
        <f t="shared" si="12"/>
        <v>0.26087170366340168</v>
      </c>
      <c r="J126" s="53">
        <f t="shared" si="12"/>
        <v>0.11005196068381393</v>
      </c>
      <c r="K126" s="53">
        <f t="shared" si="12"/>
        <v>0.43144583133023873</v>
      </c>
      <c r="L126" s="53">
        <f t="shared" si="12"/>
        <v>0.54491512994788016</v>
      </c>
      <c r="M126" s="53">
        <f t="shared" si="12"/>
        <v>0.68128895222159758</v>
      </c>
      <c r="N126" s="53">
        <f t="shared" si="12"/>
        <v>0.58537760092594382</v>
      </c>
      <c r="O126" s="63">
        <f>AVERAGE(C126:N126)</f>
        <v>0.29267859186441136</v>
      </c>
    </row>
    <row r="127" spans="1:19" x14ac:dyDescent="0.25">
      <c r="A127"/>
      <c r="B127" s="54"/>
      <c r="C127" s="55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x14ac:dyDescent="0.25">
      <c r="A128"/>
      <c r="B128" s="54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/>
      <c r="B129" s="54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x14ac:dyDescent="0.25">
      <c r="A130"/>
      <c r="B130" s="54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x14ac:dyDescent="0.25">
      <c r="A131"/>
      <c r="B131" s="54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x14ac:dyDescent="0.25">
      <c r="A132"/>
      <c r="B132" s="54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x14ac:dyDescent="0.25">
      <c r="A133"/>
      <c r="B133" s="54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x14ac:dyDescent="0.25">
      <c r="A134"/>
      <c r="B134" s="5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x14ac:dyDescent="0.25">
      <c r="A135"/>
      <c r="B135" s="54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x14ac:dyDescent="0.25">
      <c r="A136"/>
      <c r="B136" s="54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x14ac:dyDescent="0.25">
      <c r="A137"/>
      <c r="B137" s="54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x14ac:dyDescent="0.25">
      <c r="A138"/>
      <c r="B138" s="54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x14ac:dyDescent="0.25">
      <c r="A139"/>
      <c r="B139" s="54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x14ac:dyDescent="0.25">
      <c r="A140"/>
      <c r="B140" s="54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x14ac:dyDescent="0.25">
      <c r="A141"/>
      <c r="B141" s="54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x14ac:dyDescent="0.25">
      <c r="A142"/>
      <c r="B142" s="54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x14ac:dyDescent="0.25">
      <c r="A143"/>
      <c r="B143" s="54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x14ac:dyDescent="0.25">
      <c r="A144"/>
      <c r="B144" s="5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x14ac:dyDescent="0.25">
      <c r="A145"/>
      <c r="B145" s="54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ht="15.75" thickBot="1" x14ac:dyDescent="0.3"/>
    <row r="147" spans="1:19" x14ac:dyDescent="0.25">
      <c r="A147" s="41" t="s">
        <v>175</v>
      </c>
      <c r="B147" s="18" t="s">
        <v>176</v>
      </c>
      <c r="C147" s="22" t="s">
        <v>162</v>
      </c>
      <c r="D147" s="22" t="s">
        <v>163</v>
      </c>
      <c r="E147" s="22" t="s">
        <v>91</v>
      </c>
      <c r="F147" s="22" t="s">
        <v>164</v>
      </c>
      <c r="G147" s="22" t="s">
        <v>165</v>
      </c>
      <c r="H147" s="22" t="s">
        <v>166</v>
      </c>
      <c r="I147" s="22" t="s">
        <v>167</v>
      </c>
      <c r="J147" s="22" t="s">
        <v>168</v>
      </c>
      <c r="K147" s="22" t="s">
        <v>169</v>
      </c>
      <c r="L147" s="22" t="s">
        <v>170</v>
      </c>
      <c r="M147" s="22" t="s">
        <v>171</v>
      </c>
      <c r="N147" s="22" t="s">
        <v>172</v>
      </c>
      <c r="O147" s="23" t="s">
        <v>179</v>
      </c>
    </row>
    <row r="148" spans="1:19" x14ac:dyDescent="0.25">
      <c r="A148" s="132" t="s">
        <v>148</v>
      </c>
      <c r="B148" s="42" t="s">
        <v>182</v>
      </c>
      <c r="C148" s="43">
        <f>C$101</f>
        <v>2041</v>
      </c>
      <c r="D148" s="43">
        <f t="shared" ref="D148:N148" si="13">D$101</f>
        <v>1798</v>
      </c>
      <c r="E148" s="43">
        <f t="shared" si="13"/>
        <v>1850</v>
      </c>
      <c r="F148" s="43">
        <f t="shared" si="13"/>
        <v>2177</v>
      </c>
      <c r="G148" s="43">
        <f t="shared" si="13"/>
        <v>2881</v>
      </c>
      <c r="H148" s="43">
        <f t="shared" si="13"/>
        <v>3025</v>
      </c>
      <c r="I148" s="43">
        <f t="shared" si="13"/>
        <v>2606</v>
      </c>
      <c r="J148" s="43">
        <f t="shared" si="13"/>
        <v>2440</v>
      </c>
      <c r="K148" s="43">
        <f t="shared" si="13"/>
        <v>2558</v>
      </c>
      <c r="L148" s="43">
        <f t="shared" si="13"/>
        <v>2981</v>
      </c>
      <c r="M148" s="43">
        <f t="shared" si="13"/>
        <v>3493</v>
      </c>
      <c r="N148" s="43">
        <f t="shared" si="13"/>
        <v>2868</v>
      </c>
      <c r="O148" s="44">
        <f t="shared" ref="O148:O156" si="14">AVERAGE(C148:N148)</f>
        <v>2559.8333333333335</v>
      </c>
    </row>
    <row r="149" spans="1:19" x14ac:dyDescent="0.25">
      <c r="A149" s="133"/>
      <c r="B149" s="45">
        <v>3</v>
      </c>
      <c r="C149" s="2">
        <f>C$110*($P$101/$P$110)</f>
        <v>1747.5254032258065</v>
      </c>
      <c r="D149" s="2">
        <f t="shared" ref="D149:N149" si="15">D$110*($P$101/$P$110)</f>
        <v>1482.2642358870969</v>
      </c>
      <c r="E149" s="2">
        <f t="shared" si="15"/>
        <v>1390.6015826612904</v>
      </c>
      <c r="F149" s="2">
        <f t="shared" si="15"/>
        <v>1592.2264475806453</v>
      </c>
      <c r="G149" s="2">
        <f t="shared" si="15"/>
        <v>2533.9118346774194</v>
      </c>
      <c r="H149" s="2">
        <f t="shared" si="15"/>
        <v>2707.0157661290327</v>
      </c>
      <c r="I149" s="2">
        <f t="shared" si="15"/>
        <v>2339.3759879032259</v>
      </c>
      <c r="J149" s="2">
        <f t="shared" si="15"/>
        <v>2487.7507862903226</v>
      </c>
      <c r="K149" s="2">
        <f t="shared" si="15"/>
        <v>3223.0303427419358</v>
      </c>
      <c r="L149" s="2">
        <f t="shared" si="15"/>
        <v>3800.0434475806455</v>
      </c>
      <c r="M149" s="2">
        <f t="shared" si="15"/>
        <v>3739.0449193548388</v>
      </c>
      <c r="N149" s="2">
        <f t="shared" si="15"/>
        <v>2726.7990725806453</v>
      </c>
      <c r="O149" s="44">
        <f t="shared" si="14"/>
        <v>2480.7991522177422</v>
      </c>
    </row>
    <row r="150" spans="1:19" x14ac:dyDescent="0.25">
      <c r="A150" s="133"/>
      <c r="B150" s="45" t="s">
        <v>177</v>
      </c>
      <c r="C150" s="46">
        <f t="shared" ref="C150:N150" si="16">ABS((C149-C148)/C148)</f>
        <v>0.14378961135433294</v>
      </c>
      <c r="D150" s="46">
        <f t="shared" si="16"/>
        <v>0.17560387325522975</v>
      </c>
      <c r="E150" s="46">
        <f t="shared" si="16"/>
        <v>0.24832346883173489</v>
      </c>
      <c r="F150" s="46">
        <f t="shared" si="16"/>
        <v>0.26861440166254236</v>
      </c>
      <c r="G150" s="46">
        <f t="shared" si="16"/>
        <v>0.12047489251044104</v>
      </c>
      <c r="H150" s="46">
        <f t="shared" si="16"/>
        <v>0.10511875499866687</v>
      </c>
      <c r="I150" s="46">
        <f t="shared" si="16"/>
        <v>0.10231159328348968</v>
      </c>
      <c r="J150" s="46">
        <f t="shared" si="16"/>
        <v>1.9569994381279751E-2</v>
      </c>
      <c r="K150" s="46">
        <f t="shared" si="16"/>
        <v>0.25998058746752767</v>
      </c>
      <c r="L150" s="46">
        <f t="shared" si="16"/>
        <v>0.2747545949616389</v>
      </c>
      <c r="M150" s="46">
        <f t="shared" si="16"/>
        <v>7.0439427241579977E-2</v>
      </c>
      <c r="N150" s="46">
        <f t="shared" si="16"/>
        <v>4.9233238291267321E-2</v>
      </c>
      <c r="O150" s="62">
        <f>AVERAGE(C150:N150)</f>
        <v>0.1531845365199776</v>
      </c>
    </row>
    <row r="151" spans="1:19" x14ac:dyDescent="0.25">
      <c r="A151" s="133"/>
      <c r="B151" s="45">
        <v>4</v>
      </c>
      <c r="C151" s="2">
        <f>C$110*TAN($P$101/$P$110)</f>
        <v>145.49305214607185</v>
      </c>
      <c r="D151" s="2">
        <f t="shared" ref="D151:N151" si="17">D$110*TAN($P$101/$P$110)</f>
        <v>123.40830489106905</v>
      </c>
      <c r="E151" s="2">
        <f t="shared" si="17"/>
        <v>115.77678253321849</v>
      </c>
      <c r="F151" s="2">
        <f t="shared" si="17"/>
        <v>132.56338656856244</v>
      </c>
      <c r="G151" s="2">
        <f t="shared" si="17"/>
        <v>210.96492561180415</v>
      </c>
      <c r="H151" s="2">
        <f t="shared" si="17"/>
        <v>225.37697323004716</v>
      </c>
      <c r="I151" s="2">
        <f t="shared" si="17"/>
        <v>194.76852924082635</v>
      </c>
      <c r="J151" s="2">
        <f t="shared" si="17"/>
        <v>207.12171291360605</v>
      </c>
      <c r="K151" s="2">
        <f t="shared" si="17"/>
        <v>268.33860089204762</v>
      </c>
      <c r="L151" s="2">
        <f t="shared" si="17"/>
        <v>316.37875961952415</v>
      </c>
      <c r="M151" s="2">
        <f t="shared" si="17"/>
        <v>311.30022855404803</v>
      </c>
      <c r="N151" s="2">
        <f t="shared" si="17"/>
        <v>227.02406438641773</v>
      </c>
      <c r="O151" s="44">
        <f t="shared" si="14"/>
        <v>206.54294338227024</v>
      </c>
    </row>
    <row r="152" spans="1:19" x14ac:dyDescent="0.25">
      <c r="A152" s="133"/>
      <c r="B152" s="45" t="s">
        <v>177</v>
      </c>
      <c r="C152" s="46">
        <f t="shared" ref="C152:N152" si="18">ABS((C151-C148)/C148)</f>
        <v>0.92871482011461448</v>
      </c>
      <c r="D152" s="46">
        <f t="shared" si="18"/>
        <v>0.93136356791375474</v>
      </c>
      <c r="E152" s="46">
        <f t="shared" si="18"/>
        <v>0.93741795538744943</v>
      </c>
      <c r="F152" s="46">
        <f t="shared" si="18"/>
        <v>0.93910730979854729</v>
      </c>
      <c r="G152" s="46">
        <f t="shared" si="18"/>
        <v>0.92677371551134879</v>
      </c>
      <c r="H152" s="46">
        <f t="shared" si="18"/>
        <v>0.92549521546114144</v>
      </c>
      <c r="I152" s="46">
        <f t="shared" si="18"/>
        <v>0.92526150067504742</v>
      </c>
      <c r="J152" s="46">
        <f t="shared" si="18"/>
        <v>0.91511405208458763</v>
      </c>
      <c r="K152" s="46">
        <f t="shared" si="18"/>
        <v>0.89509827955744825</v>
      </c>
      <c r="L152" s="46">
        <f t="shared" si="18"/>
        <v>0.89386824568281642</v>
      </c>
      <c r="M152" s="46">
        <f t="shared" si="18"/>
        <v>0.9108788352264392</v>
      </c>
      <c r="N152" s="46">
        <f t="shared" si="18"/>
        <v>0.92084237643430344</v>
      </c>
      <c r="O152" s="62">
        <f>AVERAGE(C152:N152)</f>
        <v>0.92082798948729139</v>
      </c>
    </row>
    <row r="153" spans="1:19" ht="15.75" thickBot="1" x14ac:dyDescent="0.3">
      <c r="A153" s="133"/>
      <c r="B153" s="45">
        <v>5</v>
      </c>
      <c r="C153" s="2">
        <f>C$110*ATAN($P$101/$P$110)</f>
        <v>16.586145219282244</v>
      </c>
      <c r="D153" s="2">
        <f t="shared" ref="D153:N153" si="19">D$110*ATAN($P$101/$P$110)</f>
        <v>14.068493553449686</v>
      </c>
      <c r="E153" s="2">
        <f t="shared" si="19"/>
        <v>13.198503294777902</v>
      </c>
      <c r="F153" s="2">
        <f t="shared" si="19"/>
        <v>15.112168917719616</v>
      </c>
      <c r="G153" s="2">
        <f t="shared" si="19"/>
        <v>24.049910567959255</v>
      </c>
      <c r="H153" s="2">
        <f t="shared" si="19"/>
        <v>25.692877783076842</v>
      </c>
      <c r="I153" s="2">
        <f t="shared" si="19"/>
        <v>22.20352836430331</v>
      </c>
      <c r="J153" s="2">
        <f t="shared" si="19"/>
        <v>23.611785977261235</v>
      </c>
      <c r="K153" s="2">
        <f t="shared" si="19"/>
        <v>30.590484814808296</v>
      </c>
      <c r="L153" s="2">
        <f t="shared" si="19"/>
        <v>36.067042198533564</v>
      </c>
      <c r="M153" s="2">
        <f t="shared" si="19"/>
        <v>35.488091846539746</v>
      </c>
      <c r="N153" s="2">
        <f t="shared" si="19"/>
        <v>25.880645464804559</v>
      </c>
      <c r="O153" s="44">
        <f t="shared" si="14"/>
        <v>23.545806500209682</v>
      </c>
    </row>
    <row r="154" spans="1:19" x14ac:dyDescent="0.25">
      <c r="A154" s="133"/>
      <c r="B154" s="45" t="s">
        <v>177</v>
      </c>
      <c r="C154" s="46">
        <f t="shared" ref="C154:N154" si="20">ABS((C153-C148)/C148)</f>
        <v>0.99187352022573139</v>
      </c>
      <c r="D154" s="46">
        <f t="shared" si="20"/>
        <v>0.99217547633289782</v>
      </c>
      <c r="E154" s="46">
        <f t="shared" si="20"/>
        <v>0.99286567389471458</v>
      </c>
      <c r="F154" s="46">
        <f t="shared" si="20"/>
        <v>0.99305825956926053</v>
      </c>
      <c r="G154" s="46">
        <f t="shared" si="20"/>
        <v>0.99165223513781353</v>
      </c>
      <c r="H154" s="46">
        <f t="shared" si="20"/>
        <v>0.99150648668328045</v>
      </c>
      <c r="I154" s="46">
        <f t="shared" si="20"/>
        <v>0.99147984329842553</v>
      </c>
      <c r="J154" s="46">
        <f t="shared" si="20"/>
        <v>0.99032303853390935</v>
      </c>
      <c r="K154" s="46">
        <f t="shared" si="20"/>
        <v>0.98804124909507096</v>
      </c>
      <c r="L154" s="46">
        <f t="shared" si="20"/>
        <v>0.98790102576365857</v>
      </c>
      <c r="M154" s="46">
        <f t="shared" si="20"/>
        <v>0.98984022563797891</v>
      </c>
      <c r="N154" s="46">
        <f t="shared" si="20"/>
        <v>0.99097606504016567</v>
      </c>
      <c r="O154" s="62">
        <f>AVERAGE(C154:N154)</f>
        <v>0.9909744249344089</v>
      </c>
      <c r="Q154" s="47" t="s">
        <v>183</v>
      </c>
    </row>
    <row r="155" spans="1:19" ht="15.75" thickBot="1" x14ac:dyDescent="0.3">
      <c r="A155" s="133"/>
      <c r="B155" s="45" t="s">
        <v>184</v>
      </c>
      <c r="C155" s="2">
        <f>LN(C$101/C$110)/LN($P$101/$P$110)</f>
        <v>1.0304086287823644</v>
      </c>
      <c r="D155" s="2">
        <f t="shared" ref="D155:N155" si="21">LN(D$101/D$110)/LN($P$101/$P$110)</f>
        <v>1.0378257139384623</v>
      </c>
      <c r="E155" s="2">
        <f t="shared" si="21"/>
        <v>1.0559144933337798</v>
      </c>
      <c r="F155" s="2">
        <f t="shared" si="21"/>
        <v>1.0612748703950674</v>
      </c>
      <c r="G155" s="2">
        <f t="shared" si="21"/>
        <v>1.0251460534006522</v>
      </c>
      <c r="H155" s="2">
        <f t="shared" si="21"/>
        <v>1.0217555411131005</v>
      </c>
      <c r="I155" s="2">
        <f t="shared" si="21"/>
        <v>1.0211420372258482</v>
      </c>
      <c r="J155" s="2">
        <f t="shared" si="21"/>
        <v>0.99620360881414483</v>
      </c>
      <c r="K155" s="2">
        <f t="shared" si="21"/>
        <v>0.95473228279666777</v>
      </c>
      <c r="L155" s="2">
        <f t="shared" si="21"/>
        <v>0.95244880805910792</v>
      </c>
      <c r="M155" s="2">
        <f t="shared" si="21"/>
        <v>0.98666642827065476</v>
      </c>
      <c r="N155" s="2">
        <f t="shared" si="21"/>
        <v>1.0098894208669942</v>
      </c>
      <c r="O155" s="48">
        <f t="shared" si="14"/>
        <v>1.0127839905830702</v>
      </c>
      <c r="Q155" s="49">
        <v>1.02</v>
      </c>
    </row>
    <row r="156" spans="1:19" x14ac:dyDescent="0.25">
      <c r="A156" s="133"/>
      <c r="B156" s="45" t="s">
        <v>185</v>
      </c>
      <c r="C156" s="2">
        <f>C$110*($P$101/$P$110)^$O155</f>
        <v>1865.3791088013927</v>
      </c>
      <c r="D156" s="2">
        <f t="shared" ref="D156:N156" si="22">D$110*($P$101/$P$110)^$O155</f>
        <v>1582.228638418238</v>
      </c>
      <c r="E156" s="2">
        <f t="shared" si="22"/>
        <v>1484.3842247867688</v>
      </c>
      <c r="F156" s="2">
        <f t="shared" si="22"/>
        <v>1699.6067389437596</v>
      </c>
      <c r="G156" s="2">
        <f t="shared" si="22"/>
        <v>2704.7997077620194</v>
      </c>
      <c r="H156" s="2">
        <f t="shared" si="22"/>
        <v>2889.5778270300825</v>
      </c>
      <c r="I156" s="2">
        <f t="shared" si="22"/>
        <v>2497.1442975369587</v>
      </c>
      <c r="J156" s="2">
        <f t="shared" si="22"/>
        <v>2655.5255426238696</v>
      </c>
      <c r="K156" s="2">
        <f t="shared" si="22"/>
        <v>3440.3926016101163</v>
      </c>
      <c r="L156" s="2">
        <f t="shared" si="22"/>
        <v>4056.3196658369911</v>
      </c>
      <c r="M156" s="2">
        <f t="shared" si="22"/>
        <v>3991.2073761901502</v>
      </c>
      <c r="N156" s="2">
        <f t="shared" si="22"/>
        <v>2910.6953263750033</v>
      </c>
      <c r="O156" s="44">
        <f t="shared" si="14"/>
        <v>2648.1050879929462</v>
      </c>
    </row>
    <row r="157" spans="1:19" x14ac:dyDescent="0.25">
      <c r="A157" s="133"/>
      <c r="B157" s="45" t="s">
        <v>177</v>
      </c>
      <c r="C157" s="46">
        <f t="shared" ref="C157:N157" si="23">ABS((C156-C148)/C148)</f>
        <v>8.6046492502992303E-2</v>
      </c>
      <c r="D157" s="46">
        <f t="shared" si="23"/>
        <v>0.1200063190109911</v>
      </c>
      <c r="E157" s="46">
        <f t="shared" si="23"/>
        <v>0.19763014876390878</v>
      </c>
      <c r="F157" s="46">
        <f t="shared" si="23"/>
        <v>0.21928950898311456</v>
      </c>
      <c r="G157" s="46">
        <f t="shared" si="23"/>
        <v>6.1159421116966553E-2</v>
      </c>
      <c r="H157" s="46">
        <f t="shared" si="23"/>
        <v>4.4767660485923136E-2</v>
      </c>
      <c r="I157" s="46">
        <f t="shared" si="23"/>
        <v>4.1771182833093369E-2</v>
      </c>
      <c r="J157" s="46">
        <f t="shared" si="23"/>
        <v>8.8330140419618675E-2</v>
      </c>
      <c r="K157" s="46">
        <f t="shared" si="23"/>
        <v>0.34495410539879451</v>
      </c>
      <c r="L157" s="46">
        <f t="shared" si="23"/>
        <v>0.36072447696645121</v>
      </c>
      <c r="M157" s="46">
        <f t="shared" si="23"/>
        <v>0.142630225075909</v>
      </c>
      <c r="N157" s="46">
        <f t="shared" si="23"/>
        <v>1.4886794412483728E-2</v>
      </c>
      <c r="O157" s="62">
        <f>AVERAGE(C157:N157)</f>
        <v>0.1435163729975206</v>
      </c>
    </row>
    <row r="158" spans="1:19" x14ac:dyDescent="0.25">
      <c r="A158" s="133"/>
      <c r="B158" s="42" t="s">
        <v>186</v>
      </c>
      <c r="C158" s="4">
        <f>C$110*($P$101/$P$110)^$Q155</f>
        <v>1935.3782242540947</v>
      </c>
      <c r="D158" s="4">
        <f t="shared" ref="D158:N158" si="24">D$110*($P$101/$P$110)^$Q155</f>
        <v>1641.6024164404307</v>
      </c>
      <c r="E158" s="4">
        <f t="shared" si="24"/>
        <v>1540.0863510927632</v>
      </c>
      <c r="F158" s="4">
        <f t="shared" si="24"/>
        <v>1763.3851782873628</v>
      </c>
      <c r="G158" s="4">
        <f t="shared" si="24"/>
        <v>2806.2984251684375</v>
      </c>
      <c r="H158" s="4">
        <f t="shared" si="24"/>
        <v>2998.0104190804</v>
      </c>
      <c r="I158" s="4">
        <f t="shared" si="24"/>
        <v>2590.8506605816606</v>
      </c>
      <c r="J158" s="4">
        <f t="shared" si="24"/>
        <v>2755.1752267919142</v>
      </c>
      <c r="K158" s="4">
        <f t="shared" si="24"/>
        <v>3569.494743789392</v>
      </c>
      <c r="L158" s="4">
        <f t="shared" si="24"/>
        <v>4208.5347234959327</v>
      </c>
      <c r="M158" s="4">
        <f t="shared" si="24"/>
        <v>4140.9790684983836</v>
      </c>
      <c r="N158" s="4">
        <f t="shared" si="24"/>
        <v>3019.9203612417668</v>
      </c>
      <c r="O158" s="51">
        <f>AVERAGE(C158:N158)</f>
        <v>2747.4763165602121</v>
      </c>
    </row>
    <row r="159" spans="1:19" ht="15.75" thickBot="1" x14ac:dyDescent="0.3">
      <c r="A159" s="134"/>
      <c r="B159" s="52" t="s">
        <v>177</v>
      </c>
      <c r="C159" s="53">
        <f t="shared" ref="C159:N159" si="25">ABS((C158-C148)/C148)</f>
        <v>5.1750012614358319E-2</v>
      </c>
      <c r="D159" s="53">
        <f t="shared" si="25"/>
        <v>8.6984195528125294E-2</v>
      </c>
      <c r="E159" s="53">
        <f t="shared" si="25"/>
        <v>0.16752089130120912</v>
      </c>
      <c r="F159" s="53">
        <f t="shared" si="25"/>
        <v>0.18999302788821185</v>
      </c>
      <c r="G159" s="53">
        <f t="shared" si="25"/>
        <v>2.5929043676349371E-2</v>
      </c>
      <c r="H159" s="53">
        <f t="shared" si="25"/>
        <v>8.92217551061158E-3</v>
      </c>
      <c r="I159" s="53">
        <f t="shared" si="25"/>
        <v>5.8132538059629405E-3</v>
      </c>
      <c r="J159" s="53">
        <f t="shared" si="25"/>
        <v>0.12917017491471891</v>
      </c>
      <c r="K159" s="53">
        <f t="shared" si="25"/>
        <v>0.39542405933908992</v>
      </c>
      <c r="L159" s="53">
        <f t="shared" si="25"/>
        <v>0.41178622056220487</v>
      </c>
      <c r="M159" s="53">
        <f t="shared" si="25"/>
        <v>0.18550789249882155</v>
      </c>
      <c r="N159" s="53">
        <f t="shared" si="25"/>
        <v>5.2970837253056777E-2</v>
      </c>
      <c r="O159" s="63">
        <f>AVERAGE(C159:N159)</f>
        <v>0.14264764874106006</v>
      </c>
    </row>
    <row r="160" spans="1:19" x14ac:dyDescent="0.25">
      <c r="A160"/>
      <c r="B160" s="54"/>
      <c r="C160" s="55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 s="54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 s="54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 s="54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 s="5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x14ac:dyDescent="0.25">
      <c r="A165"/>
      <c r="B165" s="54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x14ac:dyDescent="0.25">
      <c r="A166"/>
      <c r="B166" s="54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x14ac:dyDescent="0.25">
      <c r="A167"/>
      <c r="B167" s="54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x14ac:dyDescent="0.25">
      <c r="A168"/>
      <c r="B168" s="54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x14ac:dyDescent="0.25">
      <c r="A169"/>
      <c r="B169" s="54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x14ac:dyDescent="0.25">
      <c r="A170"/>
      <c r="B170" s="54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x14ac:dyDescent="0.25">
      <c r="A171"/>
      <c r="B171" s="54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x14ac:dyDescent="0.25">
      <c r="A172"/>
      <c r="B172" s="54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x14ac:dyDescent="0.25">
      <c r="A173"/>
      <c r="B173" s="54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x14ac:dyDescent="0.25">
      <c r="A174"/>
      <c r="B174" s="5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x14ac:dyDescent="0.25">
      <c r="A175"/>
      <c r="B175" s="54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x14ac:dyDescent="0.25">
      <c r="A176"/>
      <c r="B176" s="54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x14ac:dyDescent="0.25">
      <c r="A177"/>
      <c r="B177" s="54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x14ac:dyDescent="0.25">
      <c r="A178"/>
      <c r="B178" s="54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ht="15.75" thickBot="1" x14ac:dyDescent="0.3"/>
    <row r="180" spans="1:19" x14ac:dyDescent="0.25">
      <c r="A180" s="41" t="s">
        <v>175</v>
      </c>
      <c r="B180" s="18" t="s">
        <v>176</v>
      </c>
      <c r="C180" s="22" t="s">
        <v>162</v>
      </c>
      <c r="D180" s="22" t="s">
        <v>163</v>
      </c>
      <c r="E180" s="22" t="s">
        <v>91</v>
      </c>
      <c r="F180" s="22" t="s">
        <v>164</v>
      </c>
      <c r="G180" s="22" t="s">
        <v>165</v>
      </c>
      <c r="H180" s="22" t="s">
        <v>166</v>
      </c>
      <c r="I180" s="22" t="s">
        <v>167</v>
      </c>
      <c r="J180" s="22" t="s">
        <v>168</v>
      </c>
      <c r="K180" s="22" t="s">
        <v>169</v>
      </c>
      <c r="L180" s="22" t="s">
        <v>170</v>
      </c>
      <c r="M180" s="22" t="s">
        <v>171</v>
      </c>
      <c r="N180" s="22" t="s">
        <v>172</v>
      </c>
      <c r="O180" s="23" t="s">
        <v>179</v>
      </c>
    </row>
    <row r="181" spans="1:19" x14ac:dyDescent="0.25">
      <c r="A181" s="132" t="s">
        <v>178</v>
      </c>
      <c r="B181" s="42" t="s">
        <v>182</v>
      </c>
      <c r="C181" s="43">
        <f>C$102</f>
        <v>4066</v>
      </c>
      <c r="D181" s="43">
        <f t="shared" ref="D181:N181" si="26">D$102</f>
        <v>3298</v>
      </c>
      <c r="E181" s="43">
        <f t="shared" si="26"/>
        <v>3009</v>
      </c>
      <c r="F181" s="43">
        <f t="shared" si="26"/>
        <v>3377</v>
      </c>
      <c r="G181" s="43">
        <f t="shared" si="26"/>
        <v>4706</v>
      </c>
      <c r="H181" s="43">
        <f t="shared" si="26"/>
        <v>5722</v>
      </c>
      <c r="I181" s="43">
        <f t="shared" si="26"/>
        <v>5418</v>
      </c>
      <c r="J181" s="43">
        <f t="shared" si="26"/>
        <v>5226</v>
      </c>
      <c r="K181" s="43">
        <f t="shared" si="26"/>
        <v>5415</v>
      </c>
      <c r="L181" s="43">
        <f t="shared" si="26"/>
        <v>6038</v>
      </c>
      <c r="M181" s="43">
        <f t="shared" si="26"/>
        <v>6946</v>
      </c>
      <c r="N181" s="43">
        <f t="shared" si="26"/>
        <v>6321</v>
      </c>
      <c r="O181" s="44">
        <f t="shared" ref="O181:O189" si="27">AVERAGE(C181:N181)</f>
        <v>4961.833333333333</v>
      </c>
    </row>
    <row r="182" spans="1:19" x14ac:dyDescent="0.25">
      <c r="A182" s="133"/>
      <c r="B182" s="45">
        <v>3</v>
      </c>
      <c r="C182" s="2">
        <f>C$110*($P$102/$P$110)</f>
        <v>2636.8675403225802</v>
      </c>
      <c r="D182" s="2">
        <f t="shared" ref="D182:N182" si="28">D$110*($P$102/$P$110)</f>
        <v>2236.6109485887096</v>
      </c>
      <c r="E182" s="2">
        <f t="shared" si="28"/>
        <v>2098.299783266129</v>
      </c>
      <c r="F182" s="2">
        <f t="shared" si="28"/>
        <v>2402.5345947580645</v>
      </c>
      <c r="G182" s="2">
        <f t="shared" si="28"/>
        <v>3823.4579334677414</v>
      </c>
      <c r="H182" s="2">
        <f t="shared" si="28"/>
        <v>4084.6570766129034</v>
      </c>
      <c r="I182" s="2">
        <f t="shared" si="28"/>
        <v>3529.9198487903222</v>
      </c>
      <c r="J182" s="2">
        <f t="shared" si="28"/>
        <v>3753.8048286290323</v>
      </c>
      <c r="K182" s="2">
        <f t="shared" si="28"/>
        <v>4863.2792842741937</v>
      </c>
      <c r="L182" s="2">
        <f t="shared" si="28"/>
        <v>5733.943094758064</v>
      </c>
      <c r="M182" s="2">
        <f t="shared" si="28"/>
        <v>5641.9014919354831</v>
      </c>
      <c r="N182" s="2">
        <f t="shared" si="28"/>
        <v>4114.5084072580639</v>
      </c>
      <c r="O182" s="44">
        <f t="shared" si="27"/>
        <v>3743.3154027217738</v>
      </c>
    </row>
    <row r="183" spans="1:19" x14ac:dyDescent="0.25">
      <c r="A183" s="133"/>
      <c r="B183" s="45" t="s">
        <v>177</v>
      </c>
      <c r="C183" s="46">
        <f t="shared" ref="C183:N183" si="29">ABS((C182-C181)/C181)</f>
        <v>0.35148363494279877</v>
      </c>
      <c r="D183" s="46">
        <f t="shared" si="29"/>
        <v>0.32182809321142825</v>
      </c>
      <c r="E183" s="46">
        <f t="shared" si="29"/>
        <v>0.30265876262342006</v>
      </c>
      <c r="F183" s="46">
        <f t="shared" si="29"/>
        <v>0.28855949222444049</v>
      </c>
      <c r="G183" s="46">
        <f t="shared" si="29"/>
        <v>0.18753550075058617</v>
      </c>
      <c r="H183" s="46">
        <f t="shared" si="29"/>
        <v>0.28614871083311721</v>
      </c>
      <c r="I183" s="46">
        <f t="shared" si="29"/>
        <v>0.34848286290322589</v>
      </c>
      <c r="J183" s="46">
        <f t="shared" si="29"/>
        <v>0.28170592640087405</v>
      </c>
      <c r="K183" s="46">
        <f t="shared" si="29"/>
        <v>0.10188748212849608</v>
      </c>
      <c r="L183" s="46">
        <f t="shared" si="29"/>
        <v>5.0357221802241794E-2</v>
      </c>
      <c r="M183" s="46">
        <f t="shared" si="29"/>
        <v>0.18774812958026446</v>
      </c>
      <c r="N183" s="46">
        <f t="shared" si="29"/>
        <v>0.34907318347444011</v>
      </c>
      <c r="O183" s="62">
        <f>AVERAGE(C183:N183)</f>
        <v>0.25478908340627776</v>
      </c>
    </row>
    <row r="184" spans="1:19" x14ac:dyDescent="0.25">
      <c r="A184" s="133"/>
      <c r="B184" s="45">
        <v>4</v>
      </c>
      <c r="C184" s="2">
        <f>C$110*TAN($P$102/$P$110)</f>
        <v>6.8733329767354405</v>
      </c>
      <c r="D184" s="2">
        <f t="shared" ref="D184:N184" si="30">D$110*TAN($P$102/$P$110)</f>
        <v>5.8300129050781457</v>
      </c>
      <c r="E184" s="2">
        <f t="shared" si="30"/>
        <v>5.4694871376191925</v>
      </c>
      <c r="F184" s="2">
        <f t="shared" si="30"/>
        <v>6.2625141405010263</v>
      </c>
      <c r="G184" s="2">
        <f t="shared" si="30"/>
        <v>9.9663328162663873</v>
      </c>
      <c r="H184" s="2">
        <f t="shared" si="30"/>
        <v>10.647181837546787</v>
      </c>
      <c r="I184" s="2">
        <f t="shared" si="30"/>
        <v>9.2011882018750839</v>
      </c>
      <c r="J184" s="2">
        <f t="shared" si="30"/>
        <v>9.7847730772582828</v>
      </c>
      <c r="K184" s="2">
        <f t="shared" si="30"/>
        <v>12.676760348601686</v>
      </c>
      <c r="L184" s="2">
        <f t="shared" si="30"/>
        <v>14.94625708620301</v>
      </c>
      <c r="M184" s="2">
        <f t="shared" si="30"/>
        <v>14.706338859656583</v>
      </c>
      <c r="N184" s="2">
        <f t="shared" si="30"/>
        <v>10.724993154264546</v>
      </c>
      <c r="O184" s="44">
        <f t="shared" si="27"/>
        <v>9.7574310451338473</v>
      </c>
    </row>
    <row r="185" spans="1:19" x14ac:dyDescent="0.25">
      <c r="A185" s="133"/>
      <c r="B185" s="45" t="s">
        <v>177</v>
      </c>
      <c r="C185" s="46">
        <f t="shared" ref="C185:N185" si="31">ABS((C184-C181)/C181)</f>
        <v>0.99830955903179153</v>
      </c>
      <c r="D185" s="46">
        <f t="shared" si="31"/>
        <v>0.99823225806395444</v>
      </c>
      <c r="E185" s="46">
        <f t="shared" si="31"/>
        <v>0.99818229074854803</v>
      </c>
      <c r="F185" s="46">
        <f t="shared" si="31"/>
        <v>0.99814553919440296</v>
      </c>
      <c r="G185" s="46">
        <f t="shared" si="31"/>
        <v>0.99788220722136289</v>
      </c>
      <c r="H185" s="46">
        <f t="shared" si="31"/>
        <v>0.99813925518393098</v>
      </c>
      <c r="I185" s="46">
        <f t="shared" si="31"/>
        <v>0.99830173713512826</v>
      </c>
      <c r="J185" s="46">
        <f t="shared" si="31"/>
        <v>0.99812767449727169</v>
      </c>
      <c r="K185" s="46">
        <f t="shared" si="31"/>
        <v>0.99765895469093235</v>
      </c>
      <c r="L185" s="46">
        <f t="shared" si="31"/>
        <v>0.99752463446733963</v>
      </c>
      <c r="M185" s="46">
        <f t="shared" si="31"/>
        <v>0.99788276146564125</v>
      </c>
      <c r="N185" s="46">
        <f t="shared" si="31"/>
        <v>0.99830327588130596</v>
      </c>
      <c r="O185" s="62">
        <f>AVERAGE(C185:N185)</f>
        <v>0.9980575122984674</v>
      </c>
    </row>
    <row r="186" spans="1:19" ht="15.75" thickBot="1" x14ac:dyDescent="0.3">
      <c r="A186" s="133"/>
      <c r="B186" s="45">
        <v>5</v>
      </c>
      <c r="C186" s="2">
        <f>C$110*ATAN($P$102/$P$110)</f>
        <v>16.607830127734818</v>
      </c>
      <c r="D186" s="2">
        <f t="shared" ref="D186:N186" si="32">D$110*ATAN($P$102/$P$110)</f>
        <v>14.086886856458843</v>
      </c>
      <c r="E186" s="2">
        <f t="shared" si="32"/>
        <v>13.215759162966339</v>
      </c>
      <c r="F186" s="2">
        <f t="shared" si="32"/>
        <v>15.131926733364422</v>
      </c>
      <c r="G186" s="2">
        <f t="shared" si="32"/>
        <v>24.081353685215486</v>
      </c>
      <c r="H186" s="2">
        <f t="shared" si="32"/>
        <v>25.726468933717523</v>
      </c>
      <c r="I186" s="2">
        <f t="shared" si="32"/>
        <v>22.23255750118463</v>
      </c>
      <c r="J186" s="2">
        <f t="shared" si="32"/>
        <v>23.642656285614944</v>
      </c>
      <c r="K186" s="2">
        <f t="shared" si="32"/>
        <v>30.630479150680728</v>
      </c>
      <c r="L186" s="2">
        <f t="shared" si="32"/>
        <v>36.114196645687507</v>
      </c>
      <c r="M186" s="2">
        <f t="shared" si="32"/>
        <v>35.534489367643928</v>
      </c>
      <c r="N186" s="2">
        <f t="shared" si="32"/>
        <v>25.914482104974894</v>
      </c>
      <c r="O186" s="44">
        <f t="shared" si="27"/>
        <v>23.576590546270335</v>
      </c>
    </row>
    <row r="187" spans="1:19" x14ac:dyDescent="0.25">
      <c r="A187" s="133"/>
      <c r="B187" s="45" t="s">
        <v>177</v>
      </c>
      <c r="C187" s="46">
        <f t="shared" ref="C187:N187" si="33">ABS((C186-C181)/C181)</f>
        <v>0.99591543774526936</v>
      </c>
      <c r="D187" s="46">
        <f t="shared" si="33"/>
        <v>0.99572865771483965</v>
      </c>
      <c r="E187" s="46">
        <f t="shared" si="33"/>
        <v>0.99560792317614955</v>
      </c>
      <c r="F187" s="46">
        <f t="shared" si="33"/>
        <v>0.99551912148849153</v>
      </c>
      <c r="G187" s="46">
        <f t="shared" si="33"/>
        <v>0.99488284027088492</v>
      </c>
      <c r="H187" s="46">
        <f t="shared" si="33"/>
        <v>0.99550393762081146</v>
      </c>
      <c r="I187" s="46">
        <f t="shared" si="33"/>
        <v>0.99589653792890653</v>
      </c>
      <c r="J187" s="46">
        <f t="shared" si="33"/>
        <v>0.9954759555519298</v>
      </c>
      <c r="K187" s="46">
        <f t="shared" si="33"/>
        <v>0.99434340181889547</v>
      </c>
      <c r="L187" s="46">
        <f t="shared" si="33"/>
        <v>0.99401884785596439</v>
      </c>
      <c r="M187" s="46">
        <f t="shared" si="33"/>
        <v>0.99488417947485697</v>
      </c>
      <c r="N187" s="46">
        <f t="shared" si="33"/>
        <v>0.99590025595554899</v>
      </c>
      <c r="O187" s="62">
        <f>AVERAGE(C187:N187)</f>
        <v>0.99530642471687913</v>
      </c>
      <c r="Q187" s="47" t="s">
        <v>183</v>
      </c>
    </row>
    <row r="188" spans="1:19" ht="15.75" thickBot="1" x14ac:dyDescent="0.3">
      <c r="A188" s="133"/>
      <c r="B188" s="45" t="s">
        <v>184</v>
      </c>
      <c r="C188" s="2">
        <f>LN(C$102/C$110)/LN($P$102/$P$110)</f>
        <v>1.0785042315843305</v>
      </c>
      <c r="D188" s="2">
        <f t="shared" ref="D188:N188" si="34">LN(D$102/D$110)/LN($P$102/$P$110)</f>
        <v>1.0703987980532517</v>
      </c>
      <c r="E188" s="2">
        <f t="shared" si="34"/>
        <v>1.0653459382520285</v>
      </c>
      <c r="F188" s="2">
        <f t="shared" si="34"/>
        <v>1.0617173778841891</v>
      </c>
      <c r="G188" s="2">
        <f t="shared" si="34"/>
        <v>1.03764766142952</v>
      </c>
      <c r="H188" s="2">
        <f t="shared" si="34"/>
        <v>1.0611041507166017</v>
      </c>
      <c r="I188" s="2">
        <f t="shared" si="34"/>
        <v>1.0776673843995876</v>
      </c>
      <c r="J188" s="2">
        <f t="shared" si="34"/>
        <v>1.0599794513218794</v>
      </c>
      <c r="K188" s="2">
        <f t="shared" si="34"/>
        <v>1.0194797530154041</v>
      </c>
      <c r="L188" s="2">
        <f t="shared" si="34"/>
        <v>1.0093663471509859</v>
      </c>
      <c r="M188" s="2">
        <f t="shared" si="34"/>
        <v>1.0376951087316204</v>
      </c>
      <c r="N188" s="2">
        <f t="shared" si="34"/>
        <v>1.0778317064446667</v>
      </c>
      <c r="O188" s="48">
        <f t="shared" si="27"/>
        <v>1.0547281590820052</v>
      </c>
      <c r="Q188" s="49">
        <v>1.06</v>
      </c>
    </row>
    <row r="189" spans="1:19" x14ac:dyDescent="0.25">
      <c r="A189" s="133"/>
      <c r="B189" s="45" t="s">
        <v>185</v>
      </c>
      <c r="C189" s="2">
        <f>C$110*($P$102/$P$110)^$O188</f>
        <v>3566.1949206102522</v>
      </c>
      <c r="D189" s="2">
        <f t="shared" ref="D189:N189" si="35">D$110*($P$102/$P$110)^$O188</f>
        <v>3024.873446340262</v>
      </c>
      <c r="E189" s="2">
        <f t="shared" si="35"/>
        <v>2837.8164297497624</v>
      </c>
      <c r="F189" s="2">
        <f t="shared" si="35"/>
        <v>3249.2745795522469</v>
      </c>
      <c r="G189" s="2">
        <f t="shared" si="35"/>
        <v>5170.9826348848655</v>
      </c>
      <c r="H189" s="2">
        <f t="shared" si="35"/>
        <v>5524.2377921151274</v>
      </c>
      <c r="I189" s="2">
        <f t="shared" si="35"/>
        <v>4773.9911248546678</v>
      </c>
      <c r="J189" s="2">
        <f t="shared" si="35"/>
        <v>5076.7812596234626</v>
      </c>
      <c r="K189" s="2">
        <f t="shared" si="35"/>
        <v>6577.2745941443809</v>
      </c>
      <c r="L189" s="2">
        <f t="shared" si="35"/>
        <v>7754.7917849119167</v>
      </c>
      <c r="M189" s="2">
        <f t="shared" si="35"/>
        <v>7630.3113961736344</v>
      </c>
      <c r="N189" s="2">
        <f t="shared" si="35"/>
        <v>5564.6098100842992</v>
      </c>
      <c r="O189" s="44">
        <f t="shared" si="27"/>
        <v>5062.5949810870725</v>
      </c>
    </row>
    <row r="190" spans="1:19" x14ac:dyDescent="0.25">
      <c r="A190" s="133"/>
      <c r="B190" s="45" t="s">
        <v>177</v>
      </c>
      <c r="C190" s="46">
        <f t="shared" ref="C190:N190" si="36">ABS((C189-C181)/C181)</f>
        <v>0.12292303969251052</v>
      </c>
      <c r="D190" s="46">
        <f t="shared" si="36"/>
        <v>8.2815813723389323E-2</v>
      </c>
      <c r="E190" s="46">
        <f t="shared" si="36"/>
        <v>5.6890518527829045E-2</v>
      </c>
      <c r="F190" s="46">
        <f t="shared" si="36"/>
        <v>3.7822155892138908E-2</v>
      </c>
      <c r="G190" s="46">
        <f t="shared" si="36"/>
        <v>9.8806339754540062E-2</v>
      </c>
      <c r="H190" s="46">
        <f t="shared" si="36"/>
        <v>3.4561728046989273E-2</v>
      </c>
      <c r="I190" s="46">
        <f t="shared" si="36"/>
        <v>0.11886468718075531</v>
      </c>
      <c r="J190" s="46">
        <f t="shared" si="36"/>
        <v>2.8553145881465257E-2</v>
      </c>
      <c r="K190" s="46">
        <f t="shared" si="36"/>
        <v>0.21463981424642306</v>
      </c>
      <c r="L190" s="46">
        <f t="shared" si="36"/>
        <v>0.28433119988604116</v>
      </c>
      <c r="M190" s="46">
        <f t="shared" si="36"/>
        <v>9.8518772843886326E-2</v>
      </c>
      <c r="N190" s="46">
        <f t="shared" si="36"/>
        <v>0.11966305804709711</v>
      </c>
      <c r="O190" s="62">
        <f>AVERAGE(C190:N190)</f>
        <v>0.10819918947692213</v>
      </c>
    </row>
    <row r="191" spans="1:19" x14ac:dyDescent="0.25">
      <c r="A191" s="133"/>
      <c r="B191" s="42" t="s">
        <v>186</v>
      </c>
      <c r="C191" s="4">
        <f>C$110*($P$102/$P$110)^$Q188</f>
        <v>3671.4300738834263</v>
      </c>
      <c r="D191" s="4">
        <f t="shared" ref="D191:N191" si="37">D$110*($P$102/$P$110)^$Q188</f>
        <v>3114.1346975741403</v>
      </c>
      <c r="E191" s="4">
        <f t="shared" si="37"/>
        <v>2921.5577993591228</v>
      </c>
      <c r="F191" s="4">
        <f t="shared" si="37"/>
        <v>3345.1577031666161</v>
      </c>
      <c r="G191" s="4">
        <f t="shared" si="37"/>
        <v>5323.5736071309684</v>
      </c>
      <c r="H191" s="4">
        <f t="shared" si="37"/>
        <v>5687.253001242063</v>
      </c>
      <c r="I191" s="4">
        <f t="shared" si="37"/>
        <v>4914.8672404156432</v>
      </c>
      <c r="J191" s="4">
        <f t="shared" si="37"/>
        <v>5226.5924353680102</v>
      </c>
      <c r="K191" s="4">
        <f t="shared" si="37"/>
        <v>6771.3639570208479</v>
      </c>
      <c r="L191" s="4">
        <f t="shared" si="37"/>
        <v>7983.6286040578289</v>
      </c>
      <c r="M191" s="4">
        <f t="shared" si="37"/>
        <v>7855.4749127996329</v>
      </c>
      <c r="N191" s="4">
        <f t="shared" si="37"/>
        <v>5728.8163605690443</v>
      </c>
      <c r="O191" s="51">
        <f>AVERAGE(C191:N191)</f>
        <v>5211.9875327156124</v>
      </c>
    </row>
    <row r="192" spans="1:19" ht="15.75" thickBot="1" x14ac:dyDescent="0.3">
      <c r="A192" s="134"/>
      <c r="B192" s="52" t="s">
        <v>177</v>
      </c>
      <c r="C192" s="53">
        <f t="shared" ref="C192:N192" si="38">ABS((C191-C181)/C181)</f>
        <v>9.7041300077858758E-2</v>
      </c>
      <c r="D192" s="53">
        <f t="shared" si="38"/>
        <v>5.5750546520879227E-2</v>
      </c>
      <c r="E192" s="53">
        <f t="shared" si="38"/>
        <v>2.9060219554960857E-2</v>
      </c>
      <c r="F192" s="53">
        <f t="shared" si="38"/>
        <v>9.4291669628024568E-3</v>
      </c>
      <c r="G192" s="53">
        <f t="shared" si="38"/>
        <v>0.13123111073756236</v>
      </c>
      <c r="H192" s="53">
        <f t="shared" si="38"/>
        <v>6.0725268713626417E-3</v>
      </c>
      <c r="I192" s="53">
        <f t="shared" si="38"/>
        <v>9.2863189292055517E-2</v>
      </c>
      <c r="J192" s="53">
        <f t="shared" si="38"/>
        <v>1.1336306314776666E-4</v>
      </c>
      <c r="K192" s="53">
        <f t="shared" si="38"/>
        <v>0.25048272521160625</v>
      </c>
      <c r="L192" s="53">
        <f t="shared" si="38"/>
        <v>0.3222306399565798</v>
      </c>
      <c r="M192" s="53">
        <f t="shared" si="38"/>
        <v>0.13093505799015734</v>
      </c>
      <c r="N192" s="53">
        <f t="shared" si="38"/>
        <v>9.3685119353101684E-2</v>
      </c>
      <c r="O192" s="63">
        <f>AVERAGE(C192:N192)</f>
        <v>0.10157458046600622</v>
      </c>
    </row>
    <row r="193" spans="1:19" x14ac:dyDescent="0.25">
      <c r="A193"/>
      <c r="B193" s="54"/>
      <c r="C193" s="55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 s="5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 s="54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 s="54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 s="54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 s="54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x14ac:dyDescent="0.25">
      <c r="A199"/>
      <c r="B199" s="54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x14ac:dyDescent="0.25">
      <c r="A200"/>
      <c r="B200" s="54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x14ac:dyDescent="0.25">
      <c r="A201"/>
      <c r="B201" s="54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x14ac:dyDescent="0.25">
      <c r="A202"/>
      <c r="B202" s="54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x14ac:dyDescent="0.25">
      <c r="A203"/>
      <c r="B203" s="54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x14ac:dyDescent="0.25">
      <c r="A204"/>
      <c r="B204" s="5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x14ac:dyDescent="0.25">
      <c r="A205"/>
      <c r="B205" s="54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x14ac:dyDescent="0.25">
      <c r="A206"/>
      <c r="B206" s="54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x14ac:dyDescent="0.25">
      <c r="A207"/>
      <c r="B207" s="54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x14ac:dyDescent="0.25">
      <c r="A208"/>
      <c r="B208" s="54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x14ac:dyDescent="0.25">
      <c r="A209"/>
      <c r="B209" s="54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x14ac:dyDescent="0.25">
      <c r="A210"/>
      <c r="B210" s="54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x14ac:dyDescent="0.25">
      <c r="A211"/>
      <c r="B211" s="54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ht="15.75" thickBot="1" x14ac:dyDescent="0.3"/>
    <row r="213" spans="1:19" x14ac:dyDescent="0.25">
      <c r="A213" s="41" t="s">
        <v>175</v>
      </c>
      <c r="B213" s="18" t="s">
        <v>176</v>
      </c>
      <c r="C213" s="22" t="s">
        <v>162</v>
      </c>
      <c r="D213" s="22" t="s">
        <v>163</v>
      </c>
      <c r="E213" s="22" t="s">
        <v>91</v>
      </c>
      <c r="F213" s="22" t="s">
        <v>164</v>
      </c>
      <c r="G213" s="22" t="s">
        <v>165</v>
      </c>
      <c r="H213" s="22" t="s">
        <v>166</v>
      </c>
      <c r="I213" s="22" t="s">
        <v>167</v>
      </c>
      <c r="J213" s="22" t="s">
        <v>168</v>
      </c>
      <c r="K213" s="22" t="s">
        <v>169</v>
      </c>
      <c r="L213" s="22" t="s">
        <v>170</v>
      </c>
      <c r="M213" s="22" t="s">
        <v>171</v>
      </c>
      <c r="N213" s="22" t="s">
        <v>172</v>
      </c>
      <c r="O213" s="23" t="s">
        <v>179</v>
      </c>
    </row>
    <row r="214" spans="1:19" x14ac:dyDescent="0.25">
      <c r="A214" s="132" t="s">
        <v>150</v>
      </c>
      <c r="B214" s="42" t="s">
        <v>182</v>
      </c>
      <c r="C214" s="43">
        <f>C$103</f>
        <v>3.3210000000000002</v>
      </c>
      <c r="D214" s="43">
        <f t="shared" ref="D214:N214" si="39">D$103</f>
        <v>2.5840000000000001</v>
      </c>
      <c r="E214" s="43">
        <f t="shared" si="39"/>
        <v>2.2480000000000002</v>
      </c>
      <c r="F214" s="43">
        <f t="shared" si="39"/>
        <v>2.149</v>
      </c>
      <c r="G214" s="43">
        <f t="shared" si="39"/>
        <v>4.3979999999999997</v>
      </c>
      <c r="H214" s="43">
        <f t="shared" si="39"/>
        <v>4.835</v>
      </c>
      <c r="I214" s="43">
        <f t="shared" si="39"/>
        <v>3.4590000000000001</v>
      </c>
      <c r="J214" s="43">
        <f t="shared" si="39"/>
        <v>3.363</v>
      </c>
      <c r="K214" s="43">
        <f t="shared" si="39"/>
        <v>4.8230000000000004</v>
      </c>
      <c r="L214" s="43">
        <f t="shared" si="39"/>
        <v>6.5449999999999999</v>
      </c>
      <c r="M214" s="43">
        <f t="shared" si="39"/>
        <v>7.6589999999999998</v>
      </c>
      <c r="N214" s="43">
        <f t="shared" si="39"/>
        <v>4.4909999999999997</v>
      </c>
      <c r="O214" s="44">
        <f t="shared" ref="O214:O222" si="40">AVERAGE(C214:N214)</f>
        <v>4.15625</v>
      </c>
    </row>
    <row r="215" spans="1:19" x14ac:dyDescent="0.25">
      <c r="A215" s="133"/>
      <c r="B215" s="45">
        <v>3</v>
      </c>
      <c r="C215" s="2">
        <f>C$110*($P$103/$P$110)</f>
        <v>5.0649193548387101</v>
      </c>
      <c r="D215" s="2">
        <f t="shared" ref="D215:N215" si="41">D$110*($P$103/$P$110)</f>
        <v>4.2961028225806448</v>
      </c>
      <c r="E215" s="2">
        <f t="shared" si="41"/>
        <v>4.0304334677419362</v>
      </c>
      <c r="F215" s="2">
        <f t="shared" si="41"/>
        <v>4.6148104838709676</v>
      </c>
      <c r="G215" s="2">
        <f t="shared" si="41"/>
        <v>7.3441330645161287</v>
      </c>
      <c r="H215" s="2">
        <f t="shared" si="41"/>
        <v>7.8458467741935491</v>
      </c>
      <c r="I215" s="2">
        <f t="shared" si="41"/>
        <v>6.7803024193548387</v>
      </c>
      <c r="J215" s="2">
        <f t="shared" si="41"/>
        <v>7.2103427419354844</v>
      </c>
      <c r="K215" s="2">
        <f t="shared" si="41"/>
        <v>9.3414314516129036</v>
      </c>
      <c r="L215" s="2">
        <f t="shared" si="41"/>
        <v>11.013810483870969</v>
      </c>
      <c r="M215" s="2">
        <f t="shared" si="41"/>
        <v>10.837016129032259</v>
      </c>
      <c r="N215" s="2">
        <f t="shared" si="41"/>
        <v>7.9031854838709679</v>
      </c>
      <c r="O215" s="44">
        <f t="shared" si="40"/>
        <v>7.1901945564516145</v>
      </c>
    </row>
    <row r="216" spans="1:19" x14ac:dyDescent="0.25">
      <c r="A216" s="133"/>
      <c r="B216" s="45" t="s">
        <v>177</v>
      </c>
      <c r="C216" s="46">
        <f t="shared" ref="C216:N216" si="42">ABS((C215-C214)/C214)</f>
        <v>0.52511874581111406</v>
      </c>
      <c r="D216" s="46">
        <f t="shared" si="42"/>
        <v>0.66257849171077576</v>
      </c>
      <c r="E216" s="46">
        <f t="shared" si="42"/>
        <v>0.79289745006313872</v>
      </c>
      <c r="F216" s="46">
        <f t="shared" si="42"/>
        <v>1.1474222819315809</v>
      </c>
      <c r="G216" s="46">
        <f t="shared" si="42"/>
        <v>0.66988018747524536</v>
      </c>
      <c r="H216" s="46">
        <f t="shared" si="42"/>
        <v>0.62271908463155101</v>
      </c>
      <c r="I216" s="46">
        <f t="shared" si="42"/>
        <v>0.96019150602915249</v>
      </c>
      <c r="J216" s="46">
        <f t="shared" si="42"/>
        <v>1.1440210353658888</v>
      </c>
      <c r="K216" s="46">
        <f t="shared" si="42"/>
        <v>0.93685080895975592</v>
      </c>
      <c r="L216" s="46">
        <f t="shared" si="42"/>
        <v>0.68278235047684788</v>
      </c>
      <c r="M216" s="46">
        <f t="shared" si="42"/>
        <v>0.41493878169895015</v>
      </c>
      <c r="N216" s="46">
        <f t="shared" si="42"/>
        <v>0.75978300687396316</v>
      </c>
      <c r="O216" s="62">
        <f>AVERAGE(C216:N216)</f>
        <v>0.77659864425233038</v>
      </c>
    </row>
    <row r="217" spans="1:19" x14ac:dyDescent="0.25">
      <c r="A217" s="133"/>
      <c r="B217" s="45">
        <v>4</v>
      </c>
      <c r="C217" s="2">
        <f>C$110*TAN($P$103/$P$110)</f>
        <v>5.4891717969715295</v>
      </c>
      <c r="D217" s="2">
        <f t="shared" ref="D217:N217" si="43">D$110*TAN($P$103/$P$110)</f>
        <v>4.6559569459029264</v>
      </c>
      <c r="E217" s="2">
        <f t="shared" si="43"/>
        <v>4.3680343497598919</v>
      </c>
      <c r="F217" s="2">
        <f t="shared" si="43"/>
        <v>5.0013604919953805</v>
      </c>
      <c r="G217" s="2">
        <f t="shared" si="43"/>
        <v>7.9592991056087179</v>
      </c>
      <c r="H217" s="2">
        <f t="shared" si="43"/>
        <v>8.5030378213464655</v>
      </c>
      <c r="I217" s="2">
        <f t="shared" si="43"/>
        <v>7.3482403583986793</v>
      </c>
      <c r="J217" s="2">
        <f t="shared" si="43"/>
        <v>7.8143021147453195</v>
      </c>
      <c r="K217" s="2">
        <f t="shared" si="43"/>
        <v>10.123897040640887</v>
      </c>
      <c r="L217" s="2">
        <f t="shared" si="43"/>
        <v>11.936359426433373</v>
      </c>
      <c r="M217" s="2">
        <f t="shared" si="43"/>
        <v>11.744756259935311</v>
      </c>
      <c r="N217" s="2">
        <f t="shared" si="43"/>
        <v>8.5651793888593488</v>
      </c>
      <c r="O217" s="44">
        <f t="shared" si="40"/>
        <v>7.7924662583831514</v>
      </c>
    </row>
    <row r="218" spans="1:19" x14ac:dyDescent="0.25">
      <c r="A218" s="133"/>
      <c r="B218" s="45" t="s">
        <v>177</v>
      </c>
      <c r="C218" s="46">
        <f t="shared" ref="C218:N218" si="44">ABS((C217-C214)/C214)</f>
        <v>0.65286714753734698</v>
      </c>
      <c r="D218" s="46">
        <f t="shared" si="44"/>
        <v>0.80184092333704582</v>
      </c>
      <c r="E218" s="46">
        <f t="shared" si="44"/>
        <v>0.9430757783629411</v>
      </c>
      <c r="F218" s="46">
        <f t="shared" si="44"/>
        <v>1.3272966458796558</v>
      </c>
      <c r="G218" s="46">
        <f t="shared" si="44"/>
        <v>0.80975423047037709</v>
      </c>
      <c r="H218" s="46">
        <f t="shared" si="44"/>
        <v>0.75864277587310558</v>
      </c>
      <c r="I218" s="46">
        <f t="shared" si="44"/>
        <v>1.124382873199965</v>
      </c>
      <c r="J218" s="46">
        <f t="shared" si="44"/>
        <v>1.3236105009650072</v>
      </c>
      <c r="K218" s="46">
        <f t="shared" si="44"/>
        <v>1.0990870911550668</v>
      </c>
      <c r="L218" s="46">
        <f t="shared" si="44"/>
        <v>0.82373711633817781</v>
      </c>
      <c r="M218" s="46">
        <f t="shared" si="44"/>
        <v>0.53345818774452425</v>
      </c>
      <c r="N218" s="46">
        <f t="shared" si="44"/>
        <v>0.90718757266963912</v>
      </c>
      <c r="O218" s="62">
        <f>AVERAGE(C218:N218)</f>
        <v>0.92541173696107082</v>
      </c>
    </row>
    <row r="219" spans="1:19" ht="15.75" thickBot="1" x14ac:dyDescent="0.3">
      <c r="A219" s="133"/>
      <c r="B219" s="45">
        <v>5</v>
      </c>
      <c r="C219" s="2">
        <f>C$110*ATAN($P$103/$P$110)</f>
        <v>4.7249371564560603</v>
      </c>
      <c r="D219" s="2">
        <f t="shared" ref="D219:N219" si="45">D$110*ATAN($P$103/$P$110)</f>
        <v>4.0077273560090978</v>
      </c>
      <c r="E219" s="2">
        <f t="shared" si="45"/>
        <v>3.7598910296893271</v>
      </c>
      <c r="F219" s="2">
        <f t="shared" si="45"/>
        <v>4.3050417978351536</v>
      </c>
      <c r="G219" s="2">
        <f t="shared" si="45"/>
        <v>6.8511588768612866</v>
      </c>
      <c r="H219" s="2">
        <f t="shared" si="45"/>
        <v>7.3191951046234447</v>
      </c>
      <c r="I219" s="2">
        <f t="shared" si="45"/>
        <v>6.3251753066142919</v>
      </c>
      <c r="J219" s="2">
        <f t="shared" si="45"/>
        <v>6.7263492161247118</v>
      </c>
      <c r="K219" s="2">
        <f t="shared" si="45"/>
        <v>8.7143888121430173</v>
      </c>
      <c r="L219" s="2">
        <f t="shared" si="45"/>
        <v>10.274509571350206</v>
      </c>
      <c r="M219" s="2">
        <f t="shared" si="45"/>
        <v>10.109582519662588</v>
      </c>
      <c r="N219" s="2">
        <f t="shared" si="45"/>
        <v>7.3726849592248334</v>
      </c>
      <c r="O219" s="44">
        <f t="shared" si="40"/>
        <v>6.7075534755495019</v>
      </c>
    </row>
    <row r="220" spans="1:19" x14ac:dyDescent="0.25">
      <c r="A220" s="133"/>
      <c r="B220" s="45" t="s">
        <v>177</v>
      </c>
      <c r="C220" s="46">
        <f t="shared" ref="C220:N220" si="46">ABS((C219-C214)/C214)</f>
        <v>0.42274530456370374</v>
      </c>
      <c r="D220" s="46">
        <f t="shared" si="46"/>
        <v>0.55097807895088924</v>
      </c>
      <c r="E220" s="46">
        <f t="shared" si="46"/>
        <v>0.67254939043119522</v>
      </c>
      <c r="F220" s="46">
        <f t="shared" si="46"/>
        <v>1.003276778890253</v>
      </c>
      <c r="G220" s="46">
        <f t="shared" si="46"/>
        <v>0.55778964912716844</v>
      </c>
      <c r="H220" s="46">
        <f t="shared" si="46"/>
        <v>0.51379423053225326</v>
      </c>
      <c r="I220" s="46">
        <f t="shared" si="46"/>
        <v>0.82861384984512632</v>
      </c>
      <c r="J220" s="46">
        <f t="shared" si="46"/>
        <v>1.0001038406555789</v>
      </c>
      <c r="K220" s="46">
        <f t="shared" si="46"/>
        <v>0.80683989470101936</v>
      </c>
      <c r="L220" s="46">
        <f t="shared" si="46"/>
        <v>0.56982575574487493</v>
      </c>
      <c r="M220" s="46">
        <f t="shared" si="46"/>
        <v>0.31996115937623559</v>
      </c>
      <c r="N220" s="46">
        <f t="shared" si="46"/>
        <v>0.6416577508850666</v>
      </c>
      <c r="O220" s="62">
        <f>AVERAGE(C220:N220)</f>
        <v>0.65734464030861373</v>
      </c>
      <c r="Q220" s="47" t="s">
        <v>183</v>
      </c>
    </row>
    <row r="221" spans="1:19" ht="15.75" thickBot="1" x14ac:dyDescent="0.3">
      <c r="A221" s="133"/>
      <c r="B221" s="45" t="s">
        <v>184</v>
      </c>
      <c r="C221" s="2">
        <f>LN(C$103/C$110)/LN($P$103/$P$110)</f>
        <v>1.5715142199655741</v>
      </c>
      <c r="D221" s="2">
        <f t="shared" ref="D221:N221" si="47">LN(D$103/D$110)/LN($P$103/$P$110)</f>
        <v>1.6883667423391473</v>
      </c>
      <c r="E221" s="2">
        <f t="shared" si="47"/>
        <v>1.7905491118384529</v>
      </c>
      <c r="F221" s="2">
        <f t="shared" si="47"/>
        <v>2.0348704782130249</v>
      </c>
      <c r="G221" s="2">
        <f t="shared" si="47"/>
        <v>1.6943005008601719</v>
      </c>
      <c r="H221" s="2">
        <f t="shared" si="47"/>
        <v>1.6555082490790798</v>
      </c>
      <c r="I221" s="2">
        <f t="shared" si="47"/>
        <v>1.9113443324567745</v>
      </c>
      <c r="J221" s="2">
        <f t="shared" si="47"/>
        <v>2.0327241059887866</v>
      </c>
      <c r="K221" s="2">
        <f t="shared" si="47"/>
        <v>1.8951242108207649</v>
      </c>
      <c r="L221" s="2">
        <f t="shared" si="47"/>
        <v>1.7047223561719207</v>
      </c>
      <c r="M221" s="2">
        <f t="shared" si="47"/>
        <v>1.4699781279084065</v>
      </c>
      <c r="N221" s="2">
        <f t="shared" si="47"/>
        <v>1.765305929715197</v>
      </c>
      <c r="O221" s="48">
        <f t="shared" si="40"/>
        <v>1.7678590304464414</v>
      </c>
      <c r="Q221" s="73">
        <f>O221</f>
        <v>1.7678590304464414</v>
      </c>
    </row>
    <row r="222" spans="1:19" x14ac:dyDescent="0.25">
      <c r="A222" s="133"/>
      <c r="B222" s="45" t="s">
        <v>185</v>
      </c>
      <c r="C222" s="2">
        <f>C$110*($P$103/$P$110)^$O221</f>
        <v>2.872728285769893</v>
      </c>
      <c r="D222" s="2">
        <f t="shared" ref="D222:N222" si="48">D$110*($P$103/$P$110)^$O221</f>
        <v>2.4366698129582178</v>
      </c>
      <c r="E222" s="2">
        <f t="shared" si="48"/>
        <v>2.2859870840065142</v>
      </c>
      <c r="F222" s="2">
        <f t="shared" si="48"/>
        <v>2.617434885279776</v>
      </c>
      <c r="G222" s="2">
        <f t="shared" si="48"/>
        <v>4.1654560143663453</v>
      </c>
      <c r="H222" s="2">
        <f t="shared" si="48"/>
        <v>4.4500187219190241</v>
      </c>
      <c r="I222" s="2">
        <f t="shared" si="48"/>
        <v>3.8456617334976211</v>
      </c>
      <c r="J222" s="2">
        <f t="shared" si="48"/>
        <v>4.0895726256856308</v>
      </c>
      <c r="K222" s="2">
        <f t="shared" si="48"/>
        <v>5.2982866025284352</v>
      </c>
      <c r="L222" s="2">
        <f t="shared" si="48"/>
        <v>6.2468289610373624</v>
      </c>
      <c r="M222" s="2">
        <f t="shared" si="48"/>
        <v>6.1465544831378471</v>
      </c>
      <c r="N222" s="2">
        <f t="shared" si="48"/>
        <v>4.482540174210758</v>
      </c>
      <c r="O222" s="44">
        <f t="shared" si="40"/>
        <v>4.0781449486997863</v>
      </c>
    </row>
    <row r="223" spans="1:19" x14ac:dyDescent="0.25">
      <c r="A223" s="133"/>
      <c r="B223" s="45" t="s">
        <v>177</v>
      </c>
      <c r="C223" s="46">
        <f t="shared" ref="C223:N223" si="49">ABS((C222-C214)/C214)</f>
        <v>0.13498094376094763</v>
      </c>
      <c r="D223" s="46">
        <f t="shared" si="49"/>
        <v>5.7016326254559692E-2</v>
      </c>
      <c r="E223" s="46">
        <f t="shared" si="49"/>
        <v>1.6898169042043575E-2</v>
      </c>
      <c r="F223" s="46">
        <f t="shared" si="49"/>
        <v>0.21797807597942109</v>
      </c>
      <c r="G223" s="46">
        <f t="shared" si="49"/>
        <v>5.2874939889416654E-2</v>
      </c>
      <c r="H223" s="46">
        <f t="shared" si="49"/>
        <v>7.9623842415920548E-2</v>
      </c>
      <c r="I223" s="46">
        <f t="shared" si="49"/>
        <v>0.11178425368534865</v>
      </c>
      <c r="J223" s="46">
        <f t="shared" si="49"/>
        <v>0.21604895203259913</v>
      </c>
      <c r="K223" s="46">
        <f t="shared" si="49"/>
        <v>9.8545843360654112E-2</v>
      </c>
      <c r="L223" s="46">
        <f t="shared" si="49"/>
        <v>4.5557072415987401E-2</v>
      </c>
      <c r="M223" s="46">
        <f t="shared" si="49"/>
        <v>0.19747297517458581</v>
      </c>
      <c r="N223" s="46">
        <f t="shared" si="49"/>
        <v>1.8837287439861165E-3</v>
      </c>
      <c r="O223" s="62">
        <f>AVERAGE(C223:N223)</f>
        <v>0.1025554268962892</v>
      </c>
    </row>
    <row r="224" spans="1:19" x14ac:dyDescent="0.25">
      <c r="A224" s="133"/>
      <c r="B224" s="42" t="s">
        <v>186</v>
      </c>
      <c r="C224" s="4">
        <f>C$110*($P$103/$P$110)^$Q221</f>
        <v>2.872728285769893</v>
      </c>
      <c r="D224" s="4">
        <f t="shared" ref="D224:N224" si="50">D$110*($P$103/$P$110)^$Q221</f>
        <v>2.4366698129582178</v>
      </c>
      <c r="E224" s="4">
        <f t="shared" si="50"/>
        <v>2.2859870840065142</v>
      </c>
      <c r="F224" s="4">
        <f t="shared" si="50"/>
        <v>2.617434885279776</v>
      </c>
      <c r="G224" s="4">
        <f t="shared" si="50"/>
        <v>4.1654560143663453</v>
      </c>
      <c r="H224" s="4">
        <f t="shared" si="50"/>
        <v>4.4500187219190241</v>
      </c>
      <c r="I224" s="4">
        <f t="shared" si="50"/>
        <v>3.8456617334976211</v>
      </c>
      <c r="J224" s="4">
        <f t="shared" si="50"/>
        <v>4.0895726256856308</v>
      </c>
      <c r="K224" s="4">
        <f t="shared" si="50"/>
        <v>5.2982866025284352</v>
      </c>
      <c r="L224" s="4">
        <f t="shared" si="50"/>
        <v>6.2468289610373624</v>
      </c>
      <c r="M224" s="4">
        <f t="shared" si="50"/>
        <v>6.1465544831378471</v>
      </c>
      <c r="N224" s="4">
        <f t="shared" si="50"/>
        <v>4.482540174210758</v>
      </c>
      <c r="O224" s="51">
        <f>AVERAGE(C224:N224)</f>
        <v>4.0781449486997863</v>
      </c>
    </row>
    <row r="225" spans="1:19" ht="15.75" thickBot="1" x14ac:dyDescent="0.3">
      <c r="A225" s="134"/>
      <c r="B225" s="52" t="s">
        <v>177</v>
      </c>
      <c r="C225" s="53">
        <f t="shared" ref="C225:N225" si="51">ABS((C224-C214)/C214)</f>
        <v>0.13498094376094763</v>
      </c>
      <c r="D225" s="53">
        <f t="shared" si="51"/>
        <v>5.7016326254559692E-2</v>
      </c>
      <c r="E225" s="53">
        <f t="shared" si="51"/>
        <v>1.6898169042043575E-2</v>
      </c>
      <c r="F225" s="53">
        <f t="shared" si="51"/>
        <v>0.21797807597942109</v>
      </c>
      <c r="G225" s="53">
        <f t="shared" si="51"/>
        <v>5.2874939889416654E-2</v>
      </c>
      <c r="H225" s="53">
        <f t="shared" si="51"/>
        <v>7.9623842415920548E-2</v>
      </c>
      <c r="I225" s="53">
        <f t="shared" si="51"/>
        <v>0.11178425368534865</v>
      </c>
      <c r="J225" s="53">
        <f t="shared" si="51"/>
        <v>0.21604895203259913</v>
      </c>
      <c r="K225" s="53">
        <f t="shared" si="51"/>
        <v>9.8545843360654112E-2</v>
      </c>
      <c r="L225" s="53">
        <f t="shared" si="51"/>
        <v>4.5557072415987401E-2</v>
      </c>
      <c r="M225" s="53">
        <f t="shared" si="51"/>
        <v>0.19747297517458581</v>
      </c>
      <c r="N225" s="53">
        <f t="shared" si="51"/>
        <v>1.8837287439861165E-3</v>
      </c>
      <c r="O225" s="63">
        <f>AVERAGE(C225:N225)</f>
        <v>0.1025554268962892</v>
      </c>
    </row>
    <row r="226" spans="1:19" x14ac:dyDescent="0.25">
      <c r="A226"/>
      <c r="B226" s="54"/>
      <c r="C226" s="55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 s="54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 s="54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 s="54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 s="54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 s="54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x14ac:dyDescent="0.25">
      <c r="A232"/>
      <c r="B232" s="54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x14ac:dyDescent="0.25">
      <c r="A233"/>
      <c r="B233" s="54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x14ac:dyDescent="0.25">
      <c r="A234"/>
      <c r="B234" s="5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x14ac:dyDescent="0.25">
      <c r="A235"/>
      <c r="B235" s="54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x14ac:dyDescent="0.25">
      <c r="A236"/>
      <c r="B236" s="54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x14ac:dyDescent="0.25">
      <c r="A237"/>
      <c r="B237" s="54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x14ac:dyDescent="0.25">
      <c r="A238"/>
      <c r="B238" s="54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x14ac:dyDescent="0.25">
      <c r="A239"/>
      <c r="B239" s="54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x14ac:dyDescent="0.25">
      <c r="A240"/>
      <c r="B240" s="54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x14ac:dyDescent="0.25">
      <c r="A241"/>
      <c r="B241" s="54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x14ac:dyDescent="0.25">
      <c r="A242"/>
      <c r="B242" s="54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x14ac:dyDescent="0.25">
      <c r="A243"/>
      <c r="B243" s="54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x14ac:dyDescent="0.25">
      <c r="A244"/>
      <c r="B244" s="5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ht="15.75" thickBot="1" x14ac:dyDescent="0.3"/>
    <row r="246" spans="1:19" x14ac:dyDescent="0.25">
      <c r="A246" s="41" t="s">
        <v>175</v>
      </c>
      <c r="B246" s="18" t="s">
        <v>176</v>
      </c>
      <c r="C246" s="22" t="s">
        <v>162</v>
      </c>
      <c r="D246" s="22" t="s">
        <v>163</v>
      </c>
      <c r="E246" s="22" t="s">
        <v>91</v>
      </c>
      <c r="F246" s="22" t="s">
        <v>164</v>
      </c>
      <c r="G246" s="22" t="s">
        <v>165</v>
      </c>
      <c r="H246" s="22" t="s">
        <v>166</v>
      </c>
      <c r="I246" s="22" t="s">
        <v>167</v>
      </c>
      <c r="J246" s="22" t="s">
        <v>168</v>
      </c>
      <c r="K246" s="22" t="s">
        <v>169</v>
      </c>
      <c r="L246" s="22" t="s">
        <v>170</v>
      </c>
      <c r="M246" s="22" t="s">
        <v>171</v>
      </c>
      <c r="N246" s="22" t="s">
        <v>172</v>
      </c>
      <c r="O246" s="23" t="s">
        <v>179</v>
      </c>
    </row>
    <row r="247" spans="1:19" x14ac:dyDescent="0.25">
      <c r="A247" s="132" t="s">
        <v>180</v>
      </c>
      <c r="B247" s="42" t="s">
        <v>182</v>
      </c>
      <c r="C247" s="43">
        <f>C$104</f>
        <v>0.61399999999999999</v>
      </c>
      <c r="D247" s="43">
        <f t="shared" ref="D247:N247" si="52">D$104</f>
        <v>0.48499999999999999</v>
      </c>
      <c r="E247" s="43">
        <f t="shared" si="52"/>
        <v>0.44600000000000001</v>
      </c>
      <c r="F247" s="43">
        <f t="shared" si="52"/>
        <v>0.73599999999999999</v>
      </c>
      <c r="G247" s="43">
        <f t="shared" si="52"/>
        <v>2.5939999999999999</v>
      </c>
      <c r="H247" s="43">
        <f t="shared" si="52"/>
        <v>2.0649999999999999</v>
      </c>
      <c r="I247" s="43">
        <f t="shared" si="52"/>
        <v>1.097</v>
      </c>
      <c r="J247" s="43">
        <f t="shared" si="52"/>
        <v>1.022</v>
      </c>
      <c r="K247" s="43">
        <f t="shared" si="52"/>
        <v>1.6359999999999999</v>
      </c>
      <c r="L247" s="43">
        <f t="shared" si="52"/>
        <v>2.246</v>
      </c>
      <c r="M247" s="43">
        <f t="shared" si="52"/>
        <v>3.36</v>
      </c>
      <c r="N247" s="43">
        <f t="shared" si="52"/>
        <v>1.726</v>
      </c>
      <c r="O247" s="44">
        <f t="shared" ref="O247:O255" si="53">AVERAGE(C247:N247)</f>
        <v>1.5022499999999999</v>
      </c>
    </row>
    <row r="248" spans="1:19" x14ac:dyDescent="0.25">
      <c r="A248" s="133"/>
      <c r="B248" s="45">
        <v>3</v>
      </c>
      <c r="C248" s="2">
        <f>C$110*($P$104/$P$110)</f>
        <v>3.9856854838709679</v>
      </c>
      <c r="D248" s="2">
        <f t="shared" ref="D248:N248" si="54">D$110*($P$104/$P$110)</f>
        <v>3.3806885080645164</v>
      </c>
      <c r="E248" s="2">
        <f t="shared" si="54"/>
        <v>3.1716280241935486</v>
      </c>
      <c r="F248" s="2">
        <f t="shared" si="54"/>
        <v>3.6314858870967743</v>
      </c>
      <c r="G248" s="2">
        <f t="shared" si="54"/>
        <v>5.7792439516129033</v>
      </c>
      <c r="H248" s="2">
        <f t="shared" si="54"/>
        <v>6.1740524193548394</v>
      </c>
      <c r="I248" s="2">
        <f t="shared" si="54"/>
        <v>5.3355544354838713</v>
      </c>
      <c r="J248" s="2">
        <f t="shared" si="54"/>
        <v>5.6739616935483879</v>
      </c>
      <c r="K248" s="2">
        <f t="shared" si="54"/>
        <v>7.3509576612903231</v>
      </c>
      <c r="L248" s="2">
        <f t="shared" si="54"/>
        <v>8.6669858870967751</v>
      </c>
      <c r="M248" s="2">
        <f t="shared" si="54"/>
        <v>8.5278629032258078</v>
      </c>
      <c r="N248" s="2">
        <f t="shared" si="54"/>
        <v>6.2191733870967747</v>
      </c>
      <c r="O248" s="44">
        <f t="shared" si="53"/>
        <v>5.6581066868279573</v>
      </c>
    </row>
    <row r="249" spans="1:19" x14ac:dyDescent="0.25">
      <c r="A249" s="133"/>
      <c r="B249" s="45" t="s">
        <v>177</v>
      </c>
      <c r="C249" s="46">
        <f t="shared" ref="C249:N249" si="55">ABS((C248-C247)/C247)</f>
        <v>5.4913444362719348</v>
      </c>
      <c r="D249" s="46">
        <f t="shared" si="55"/>
        <v>5.9704917692051884</v>
      </c>
      <c r="E249" s="46">
        <f t="shared" si="55"/>
        <v>6.1112735968465213</v>
      </c>
      <c r="F249" s="46">
        <f t="shared" si="55"/>
        <v>3.9340840857293133</v>
      </c>
      <c r="G249" s="46">
        <f t="shared" si="55"/>
        <v>1.2279275064043575</v>
      </c>
      <c r="H249" s="46">
        <f t="shared" si="55"/>
        <v>1.9898558931500432</v>
      </c>
      <c r="I249" s="46">
        <f t="shared" si="55"/>
        <v>3.8637688564119159</v>
      </c>
      <c r="J249" s="46">
        <f t="shared" si="55"/>
        <v>4.5518216179534123</v>
      </c>
      <c r="K249" s="46">
        <f t="shared" si="55"/>
        <v>3.4932504042116892</v>
      </c>
      <c r="L249" s="46">
        <f t="shared" si="55"/>
        <v>2.8588539123316004</v>
      </c>
      <c r="M249" s="46">
        <f t="shared" si="55"/>
        <v>1.5380544354838717</v>
      </c>
      <c r="N249" s="46">
        <f t="shared" si="55"/>
        <v>2.6032290771128475</v>
      </c>
      <c r="O249" s="62">
        <f>AVERAGE(C249:N249)</f>
        <v>3.6361629659260575</v>
      </c>
    </row>
    <row r="250" spans="1:19" x14ac:dyDescent="0.25">
      <c r="A250" s="133"/>
      <c r="B250" s="45">
        <v>4</v>
      </c>
      <c r="C250" s="2">
        <f>C$110*TAN($P$104/$P$110)</f>
        <v>4.1847877207492292</v>
      </c>
      <c r="D250" s="2">
        <f t="shared" ref="D250:N250" si="56">D$110*TAN($P$104/$P$110)</f>
        <v>3.5495685280430487</v>
      </c>
      <c r="E250" s="2">
        <f t="shared" si="56"/>
        <v>3.3300645683509198</v>
      </c>
      <c r="F250" s="2">
        <f t="shared" si="56"/>
        <v>3.812894321414722</v>
      </c>
      <c r="G250" s="2">
        <f t="shared" si="56"/>
        <v>6.0679421950863821</v>
      </c>
      <c r="H250" s="2">
        <f t="shared" si="56"/>
        <v>6.4824730542172029</v>
      </c>
      <c r="I250" s="2">
        <f t="shared" si="56"/>
        <v>5.6020884676822229</v>
      </c>
      <c r="J250" s="2">
        <f t="shared" si="56"/>
        <v>5.9574006326514972</v>
      </c>
      <c r="K250" s="2">
        <f t="shared" si="56"/>
        <v>7.7181698057214563</v>
      </c>
      <c r="L250" s="2">
        <f t="shared" si="56"/>
        <v>9.0999393361575223</v>
      </c>
      <c r="M250" s="2">
        <f t="shared" si="56"/>
        <v>8.9538665572257088</v>
      </c>
      <c r="N250" s="2">
        <f t="shared" si="56"/>
        <v>6.5298480095464386</v>
      </c>
      <c r="O250" s="44">
        <f t="shared" si="53"/>
        <v>5.9407535997371967</v>
      </c>
    </row>
    <row r="251" spans="1:19" x14ac:dyDescent="0.25">
      <c r="A251" s="133"/>
      <c r="B251" s="45" t="s">
        <v>177</v>
      </c>
      <c r="C251" s="46">
        <f t="shared" ref="C251:N251" si="57">ABS((C250-C247)/C247)</f>
        <v>5.8156151803733378</v>
      </c>
      <c r="D251" s="46">
        <f t="shared" si="57"/>
        <v>6.3186979959650493</v>
      </c>
      <c r="E251" s="46">
        <f t="shared" si="57"/>
        <v>6.4665124850917479</v>
      </c>
      <c r="F251" s="46">
        <f t="shared" si="57"/>
        <v>4.180562936704785</v>
      </c>
      <c r="G251" s="46">
        <f t="shared" si="57"/>
        <v>1.3392221260934396</v>
      </c>
      <c r="H251" s="46">
        <f t="shared" si="57"/>
        <v>2.1392121327928342</v>
      </c>
      <c r="I251" s="46">
        <f t="shared" si="57"/>
        <v>4.106735157413147</v>
      </c>
      <c r="J251" s="46">
        <f t="shared" si="57"/>
        <v>4.8291591317529328</v>
      </c>
      <c r="K251" s="46">
        <f t="shared" si="57"/>
        <v>3.7177077052087144</v>
      </c>
      <c r="L251" s="46">
        <f t="shared" si="57"/>
        <v>3.0516203633826899</v>
      </c>
      <c r="M251" s="46">
        <f t="shared" si="57"/>
        <v>1.6648412372695565</v>
      </c>
      <c r="N251" s="46">
        <f t="shared" si="57"/>
        <v>2.7832259614985162</v>
      </c>
      <c r="O251" s="62">
        <f>AVERAGE(C251:N251)</f>
        <v>3.8677593677955628</v>
      </c>
    </row>
    <row r="252" spans="1:19" ht="15.75" thickBot="1" x14ac:dyDescent="0.3">
      <c r="A252" s="133"/>
      <c r="B252" s="45">
        <v>5</v>
      </c>
      <c r="C252" s="2">
        <f>C$110*ATAN($P$104/$P$110)</f>
        <v>3.812334094148722</v>
      </c>
      <c r="D252" s="2">
        <f t="shared" ref="D252:N252" si="58">D$110*ATAN($P$104/$P$110)</f>
        <v>3.233650550989732</v>
      </c>
      <c r="E252" s="2">
        <f t="shared" si="58"/>
        <v>3.033682838126837</v>
      </c>
      <c r="F252" s="2">
        <f t="shared" si="58"/>
        <v>3.4735398755932412</v>
      </c>
      <c r="G252" s="2">
        <f t="shared" si="58"/>
        <v>5.527884436515647</v>
      </c>
      <c r="H252" s="2">
        <f t="shared" si="58"/>
        <v>5.9055213043322663</v>
      </c>
      <c r="I252" s="2">
        <f t="shared" si="58"/>
        <v>5.1034925279217322</v>
      </c>
      <c r="J252" s="2">
        <f t="shared" si="58"/>
        <v>5.4271812717645487</v>
      </c>
      <c r="K252" s="2">
        <f t="shared" si="58"/>
        <v>7.031238824585615</v>
      </c>
      <c r="L252" s="2">
        <f t="shared" si="58"/>
        <v>8.2900283839743434</v>
      </c>
      <c r="M252" s="2">
        <f t="shared" si="58"/>
        <v>8.1569563448389637</v>
      </c>
      <c r="N252" s="2">
        <f t="shared" si="58"/>
        <v>5.9486798035113075</v>
      </c>
      <c r="O252" s="44">
        <f t="shared" si="53"/>
        <v>5.412015854691913</v>
      </c>
    </row>
    <row r="253" spans="1:19" x14ac:dyDescent="0.25">
      <c r="A253" s="133"/>
      <c r="B253" s="45" t="s">
        <v>177</v>
      </c>
      <c r="C253" s="46">
        <f t="shared" ref="C253:N253" si="59">ABS((C252-C247)/C247)</f>
        <v>5.209013182652642</v>
      </c>
      <c r="D253" s="46">
        <f t="shared" si="59"/>
        <v>5.6673207236901693</v>
      </c>
      <c r="E253" s="46">
        <f t="shared" si="59"/>
        <v>5.8019794576834904</v>
      </c>
      <c r="F253" s="46">
        <f t="shared" si="59"/>
        <v>3.7194835266212518</v>
      </c>
      <c r="G253" s="46">
        <f t="shared" si="59"/>
        <v>1.1310271536297791</v>
      </c>
      <c r="H253" s="46">
        <f t="shared" si="59"/>
        <v>1.8598166122674413</v>
      </c>
      <c r="I253" s="46">
        <f t="shared" si="59"/>
        <v>3.6522265523443327</v>
      </c>
      <c r="J253" s="46">
        <f t="shared" si="59"/>
        <v>4.3103534948772486</v>
      </c>
      <c r="K253" s="46">
        <f t="shared" si="59"/>
        <v>3.2978232424117451</v>
      </c>
      <c r="L253" s="46">
        <f t="shared" si="59"/>
        <v>2.6910188708701437</v>
      </c>
      <c r="M253" s="46">
        <f t="shared" si="59"/>
        <v>1.4276655788211203</v>
      </c>
      <c r="N253" s="46">
        <f t="shared" si="59"/>
        <v>2.4465120530192976</v>
      </c>
      <c r="O253" s="62">
        <f>AVERAGE(C253:N253)</f>
        <v>3.4345200374073888</v>
      </c>
      <c r="Q253" s="47" t="s">
        <v>183</v>
      </c>
    </row>
    <row r="254" spans="1:19" ht="15.75" thickBot="1" x14ac:dyDescent="0.3">
      <c r="A254" s="133"/>
      <c r="B254" s="45" t="s">
        <v>184</v>
      </c>
      <c r="C254" s="2">
        <f>LN(C$104/C$110)/LN($P$104/$P$110)</f>
        <v>2.912262764338962</v>
      </c>
      <c r="D254" s="2">
        <f t="shared" ref="D254:N254" si="60">LN(D$104/D$110)/LN($P$104/$P$110)</f>
        <v>2.9850701045965904</v>
      </c>
      <c r="E254" s="2">
        <f t="shared" si="60"/>
        <v>3.005512456495405</v>
      </c>
      <c r="F254" s="2">
        <f t="shared" si="60"/>
        <v>2.6318312415650391</v>
      </c>
      <c r="G254" s="2">
        <f t="shared" si="60"/>
        <v>1.8189706432359205</v>
      </c>
      <c r="H254" s="2">
        <f t="shared" si="60"/>
        <v>2.1196965068752038</v>
      </c>
      <c r="I254" s="2">
        <f t="shared" si="60"/>
        <v>2.6171570956977561</v>
      </c>
      <c r="J254" s="2">
        <f t="shared" si="60"/>
        <v>2.7524259089839358</v>
      </c>
      <c r="K254" s="2">
        <f t="shared" si="60"/>
        <v>2.5361493852544972</v>
      </c>
      <c r="L254" s="2">
        <f t="shared" si="60"/>
        <v>2.3805424111048126</v>
      </c>
      <c r="M254" s="2">
        <f t="shared" si="60"/>
        <v>1.9522086343786083</v>
      </c>
      <c r="N254" s="2">
        <f t="shared" si="60"/>
        <v>2.3104711659627557</v>
      </c>
      <c r="O254" s="48">
        <f t="shared" si="53"/>
        <v>2.5018581932074571</v>
      </c>
      <c r="Q254" s="49">
        <v>2.63</v>
      </c>
    </row>
    <row r="255" spans="1:19" x14ac:dyDescent="0.25">
      <c r="A255" s="133"/>
      <c r="B255" s="45" t="s">
        <v>185</v>
      </c>
      <c r="C255" s="2">
        <f>C$110*($P$104/$P$110)^$O254</f>
        <v>0.91729578654570187</v>
      </c>
      <c r="D255" s="2">
        <f t="shared" ref="D255:N255" si="61">D$110*($P$104/$P$110)^$O254</f>
        <v>0.77805720913513254</v>
      </c>
      <c r="E255" s="2">
        <f t="shared" si="61"/>
        <v>0.72994244901065997</v>
      </c>
      <c r="F255" s="2">
        <f t="shared" si="61"/>
        <v>0.83577761381682913</v>
      </c>
      <c r="G255" s="2">
        <f t="shared" si="61"/>
        <v>1.3300788904912677</v>
      </c>
      <c r="H255" s="2">
        <f t="shared" si="61"/>
        <v>1.4209430957623044</v>
      </c>
      <c r="I255" s="2">
        <f t="shared" si="61"/>
        <v>1.2279648312342935</v>
      </c>
      <c r="J255" s="2">
        <f t="shared" si="61"/>
        <v>1.3058484357523248</v>
      </c>
      <c r="K255" s="2">
        <f t="shared" si="61"/>
        <v>1.6918049648083464</v>
      </c>
      <c r="L255" s="2">
        <f t="shared" si="61"/>
        <v>1.9946856490451348</v>
      </c>
      <c r="M255" s="2">
        <f t="shared" si="61"/>
        <v>1.9626668338543887</v>
      </c>
      <c r="N255" s="2">
        <f t="shared" si="61"/>
        <v>1.4313275763647084</v>
      </c>
      <c r="O255" s="44">
        <f t="shared" si="53"/>
        <v>1.3021994446517577</v>
      </c>
    </row>
    <row r="256" spans="1:19" x14ac:dyDescent="0.25">
      <c r="A256" s="133"/>
      <c r="B256" s="45" t="s">
        <v>177</v>
      </c>
      <c r="C256" s="46">
        <f t="shared" ref="C256:N256" si="62">ABS((C255-C247)/C247)</f>
        <v>0.49396707906466103</v>
      </c>
      <c r="D256" s="46">
        <f t="shared" si="62"/>
        <v>0.60424166831986093</v>
      </c>
      <c r="E256" s="46">
        <f t="shared" si="62"/>
        <v>0.63664226235573984</v>
      </c>
      <c r="F256" s="46">
        <f t="shared" si="62"/>
        <v>0.13556741007721351</v>
      </c>
      <c r="G256" s="46">
        <f t="shared" si="62"/>
        <v>0.48724792193860145</v>
      </c>
      <c r="H256" s="46">
        <f t="shared" si="62"/>
        <v>0.31189196331123276</v>
      </c>
      <c r="I256" s="46">
        <f t="shared" si="62"/>
        <v>0.11938453166298403</v>
      </c>
      <c r="J256" s="46">
        <f t="shared" si="62"/>
        <v>0.27773819545237255</v>
      </c>
      <c r="K256" s="46">
        <f t="shared" si="62"/>
        <v>3.4110614186030876E-2</v>
      </c>
      <c r="L256" s="46">
        <f t="shared" si="62"/>
        <v>0.11189419009566572</v>
      </c>
      <c r="M256" s="46">
        <f t="shared" si="62"/>
        <v>0.41587296611476526</v>
      </c>
      <c r="N256" s="46">
        <f t="shared" si="62"/>
        <v>0.17072562203666949</v>
      </c>
      <c r="O256" s="62">
        <f>AVERAGE(C256:N256)</f>
        <v>0.31660703538464979</v>
      </c>
    </row>
    <row r="257" spans="1:19" x14ac:dyDescent="0.25">
      <c r="A257" s="133"/>
      <c r="B257" s="42" t="s">
        <v>186</v>
      </c>
      <c r="C257" s="4">
        <f>C$110*($P$104/$P$110)^$Q254</f>
        <v>0.80923451013038727</v>
      </c>
      <c r="D257" s="4">
        <f t="shared" ref="D257:N257" si="63">D$110*($P$104/$P$110)^$Q254</f>
        <v>0.6863988189228597</v>
      </c>
      <c r="E257" s="4">
        <f t="shared" si="63"/>
        <v>0.64395217858017151</v>
      </c>
      <c r="F257" s="4">
        <f t="shared" si="63"/>
        <v>0.73731951875842272</v>
      </c>
      <c r="G257" s="4">
        <f t="shared" si="63"/>
        <v>1.1733900396890615</v>
      </c>
      <c r="H257" s="4">
        <f t="shared" si="63"/>
        <v>1.2535500619189586</v>
      </c>
      <c r="I257" s="4">
        <f t="shared" si="63"/>
        <v>1.0833054432783205</v>
      </c>
      <c r="J257" s="4">
        <f t="shared" si="63"/>
        <v>1.1520140337610891</v>
      </c>
      <c r="K257" s="4">
        <f t="shared" si="63"/>
        <v>1.4925032710423654</v>
      </c>
      <c r="L257" s="4">
        <f t="shared" si="63"/>
        <v>1.7597033451420216</v>
      </c>
      <c r="M257" s="4">
        <f t="shared" si="63"/>
        <v>1.7314564801657721</v>
      </c>
      <c r="N257" s="4">
        <f t="shared" si="63"/>
        <v>1.2627112073166609</v>
      </c>
      <c r="O257" s="51">
        <f>AVERAGE(C257:N257)</f>
        <v>1.148794909058841</v>
      </c>
    </row>
    <row r="258" spans="1:19" ht="15.75" thickBot="1" x14ac:dyDescent="0.3">
      <c r="A258" s="134"/>
      <c r="B258" s="52" t="s">
        <v>177</v>
      </c>
      <c r="C258" s="53">
        <f t="shared" ref="C258:N258" si="64">ABS((C257-C247)/C247)</f>
        <v>0.31797151487033759</v>
      </c>
      <c r="D258" s="53">
        <f t="shared" si="64"/>
        <v>0.41525529674816436</v>
      </c>
      <c r="E258" s="53">
        <f t="shared" si="64"/>
        <v>0.44383896542639351</v>
      </c>
      <c r="F258" s="53">
        <f t="shared" si="64"/>
        <v>1.7928244000308873E-3</v>
      </c>
      <c r="G258" s="53">
        <f t="shared" si="64"/>
        <v>0.5476522591792361</v>
      </c>
      <c r="H258" s="53">
        <f t="shared" si="64"/>
        <v>0.39295396517241715</v>
      </c>
      <c r="I258" s="53">
        <f t="shared" si="64"/>
        <v>1.2483643319671393E-2</v>
      </c>
      <c r="J258" s="53">
        <f t="shared" si="64"/>
        <v>0.12721529722220068</v>
      </c>
      <c r="K258" s="53">
        <f t="shared" si="64"/>
        <v>8.7711937015669039E-2</v>
      </c>
      <c r="L258" s="53">
        <f t="shared" si="64"/>
        <v>0.21651676529740799</v>
      </c>
      <c r="M258" s="53">
        <f t="shared" si="64"/>
        <v>0.48468557137923446</v>
      </c>
      <c r="N258" s="53">
        <f t="shared" si="64"/>
        <v>0.26841760873889869</v>
      </c>
      <c r="O258" s="63">
        <f>AVERAGE(C258:N258)</f>
        <v>0.27637463739747181</v>
      </c>
    </row>
    <row r="259" spans="1:19" x14ac:dyDescent="0.25">
      <c r="A259"/>
      <c r="B259" s="54"/>
      <c r="C259" s="55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 s="54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 s="54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 s="54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 s="54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 s="5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x14ac:dyDescent="0.25">
      <c r="A265"/>
      <c r="B265" s="54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x14ac:dyDescent="0.25">
      <c r="A266"/>
      <c r="B266" s="54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x14ac:dyDescent="0.25">
      <c r="A267"/>
      <c r="B267" s="54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x14ac:dyDescent="0.25">
      <c r="A268"/>
      <c r="B268" s="54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x14ac:dyDescent="0.25">
      <c r="A269"/>
      <c r="B269" s="54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x14ac:dyDescent="0.25">
      <c r="A270"/>
      <c r="B270" s="54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x14ac:dyDescent="0.25">
      <c r="A271"/>
      <c r="B271" s="54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x14ac:dyDescent="0.25">
      <c r="A272"/>
      <c r="B272" s="54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x14ac:dyDescent="0.25">
      <c r="A273"/>
      <c r="B273" s="54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x14ac:dyDescent="0.25">
      <c r="A274"/>
      <c r="B274" s="5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x14ac:dyDescent="0.25">
      <c r="A275"/>
      <c r="B275" s="54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x14ac:dyDescent="0.25">
      <c r="A276"/>
      <c r="B276" s="54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x14ac:dyDescent="0.25">
      <c r="A277"/>
      <c r="B277" s="54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ht="15.75" thickBot="1" x14ac:dyDescent="0.3"/>
    <row r="279" spans="1:19" x14ac:dyDescent="0.25">
      <c r="A279" s="41" t="s">
        <v>175</v>
      </c>
      <c r="B279" s="18" t="s">
        <v>176</v>
      </c>
      <c r="C279" s="22" t="s">
        <v>162</v>
      </c>
      <c r="D279" s="22" t="s">
        <v>163</v>
      </c>
      <c r="E279" s="22" t="s">
        <v>91</v>
      </c>
      <c r="F279" s="22" t="s">
        <v>164</v>
      </c>
      <c r="G279" s="22" t="s">
        <v>165</v>
      </c>
      <c r="H279" s="22" t="s">
        <v>166</v>
      </c>
      <c r="I279" s="22" t="s">
        <v>167</v>
      </c>
      <c r="J279" s="22" t="s">
        <v>168</v>
      </c>
      <c r="K279" s="22" t="s">
        <v>169</v>
      </c>
      <c r="L279" s="22" t="s">
        <v>170</v>
      </c>
      <c r="M279" s="22" t="s">
        <v>171</v>
      </c>
      <c r="N279" s="22" t="s">
        <v>172</v>
      </c>
      <c r="O279" s="23" t="s">
        <v>179</v>
      </c>
    </row>
    <row r="280" spans="1:19" x14ac:dyDescent="0.25">
      <c r="A280" s="132" t="s">
        <v>152</v>
      </c>
      <c r="B280" s="42" t="s">
        <v>182</v>
      </c>
      <c r="C280" s="43">
        <f>C$105</f>
        <v>5.3940000000000001</v>
      </c>
      <c r="D280" s="43">
        <f t="shared" ref="D280:N280" si="65">D$105</f>
        <v>3.0720000000000001</v>
      </c>
      <c r="E280" s="43">
        <f t="shared" si="65"/>
        <v>2.3860000000000001</v>
      </c>
      <c r="F280" s="43">
        <f t="shared" si="65"/>
        <v>2.9569999999999999</v>
      </c>
      <c r="G280" s="43">
        <f t="shared" si="65"/>
        <v>13.6</v>
      </c>
      <c r="H280" s="43">
        <f t="shared" si="65"/>
        <v>15.53</v>
      </c>
      <c r="I280" s="43">
        <f t="shared" si="65"/>
        <v>9.23</v>
      </c>
      <c r="J280" s="43">
        <f t="shared" si="65"/>
        <v>10</v>
      </c>
      <c r="K280" s="43">
        <f t="shared" si="65"/>
        <v>18.82</v>
      </c>
      <c r="L280" s="43">
        <f t="shared" si="65"/>
        <v>28.5</v>
      </c>
      <c r="M280" s="43">
        <f t="shared" si="65"/>
        <v>28.8</v>
      </c>
      <c r="N280" s="43">
        <f t="shared" si="65"/>
        <v>14.25</v>
      </c>
      <c r="O280" s="44">
        <f t="shared" ref="O280:O288" si="66">AVERAGE(C280:N280)</f>
        <v>12.711583333333335</v>
      </c>
    </row>
    <row r="281" spans="1:19" x14ac:dyDescent="0.25">
      <c r="A281" s="133"/>
      <c r="B281" s="45">
        <v>3</v>
      </c>
      <c r="C281" s="2">
        <f>C$110*($P$105/$P$110)</f>
        <v>40.1133064516129</v>
      </c>
      <c r="D281" s="2">
        <f t="shared" ref="D281:N281" si="67">D$110*($P$105/$P$110)</f>
        <v>34.024409274193545</v>
      </c>
      <c r="E281" s="2">
        <f t="shared" si="67"/>
        <v>31.920352822580647</v>
      </c>
      <c r="F281" s="2">
        <f t="shared" si="67"/>
        <v>36.54852016129032</v>
      </c>
      <c r="G281" s="2">
        <f t="shared" si="67"/>
        <v>58.164294354838702</v>
      </c>
      <c r="H281" s="2">
        <f t="shared" si="67"/>
        <v>62.137782258064519</v>
      </c>
      <c r="I281" s="2">
        <f t="shared" si="67"/>
        <v>53.69885080645161</v>
      </c>
      <c r="J281" s="2">
        <f t="shared" si="67"/>
        <v>57.104697580645158</v>
      </c>
      <c r="K281" s="2">
        <f t="shared" si="67"/>
        <v>73.982560483870969</v>
      </c>
      <c r="L281" s="2">
        <f t="shared" si="67"/>
        <v>87.227520161290329</v>
      </c>
      <c r="M281" s="2">
        <f t="shared" si="67"/>
        <v>85.82733870967742</v>
      </c>
      <c r="N281" s="2">
        <f t="shared" si="67"/>
        <v>62.591895161290317</v>
      </c>
      <c r="O281" s="44">
        <f t="shared" si="66"/>
        <v>56.945127352150529</v>
      </c>
    </row>
    <row r="282" spans="1:19" x14ac:dyDescent="0.25">
      <c r="A282" s="133"/>
      <c r="B282" s="45" t="s">
        <v>177</v>
      </c>
      <c r="C282" s="46">
        <f t="shared" ref="C282:N282" si="68">ABS((C281-C280)/C280)</f>
        <v>6.4366530314447346</v>
      </c>
      <c r="D282" s="46">
        <f t="shared" si="68"/>
        <v>10.075654060609878</v>
      </c>
      <c r="E282" s="46">
        <f t="shared" si="68"/>
        <v>12.378186430251738</v>
      </c>
      <c r="F282" s="46">
        <f t="shared" si="68"/>
        <v>11.360000054545255</v>
      </c>
      <c r="G282" s="46">
        <f t="shared" si="68"/>
        <v>3.276786349620493</v>
      </c>
      <c r="H282" s="46">
        <f t="shared" si="68"/>
        <v>3.0011450262758865</v>
      </c>
      <c r="I282" s="46">
        <f t="shared" si="68"/>
        <v>4.8178603257260679</v>
      </c>
      <c r="J282" s="46">
        <f t="shared" si="68"/>
        <v>4.7104697580645158</v>
      </c>
      <c r="K282" s="46">
        <f t="shared" si="68"/>
        <v>2.9310605995680641</v>
      </c>
      <c r="L282" s="46">
        <f t="shared" si="68"/>
        <v>2.0606147425014152</v>
      </c>
      <c r="M282" s="46">
        <f t="shared" si="68"/>
        <v>1.9801159274193549</v>
      </c>
      <c r="N282" s="46">
        <f t="shared" si="68"/>
        <v>3.3924136955291448</v>
      </c>
      <c r="O282" s="62">
        <f>AVERAGE(C282:N282)</f>
        <v>5.5350800001297111</v>
      </c>
    </row>
    <row r="283" spans="1:19" x14ac:dyDescent="0.25">
      <c r="A283" s="133"/>
      <c r="B283" s="45">
        <v>4</v>
      </c>
      <c r="C283" s="2">
        <f>C$110*TAN($P105/$P$110)</f>
        <v>7.9364342267018504</v>
      </c>
      <c r="D283" s="2">
        <f t="shared" ref="D283:N283" si="69">D$110*TAN($P105/$P$110)</f>
        <v>6.7317434087053147</v>
      </c>
      <c r="E283" s="2">
        <f t="shared" si="69"/>
        <v>6.315454971908502</v>
      </c>
      <c r="F283" s="2">
        <f t="shared" si="69"/>
        <v>7.2311397888194788</v>
      </c>
      <c r="G283" s="2">
        <f t="shared" si="69"/>
        <v>11.507829628717683</v>
      </c>
      <c r="H283" s="2">
        <f t="shared" si="69"/>
        <v>12.293985849287209</v>
      </c>
      <c r="I283" s="2">
        <f t="shared" si="69"/>
        <v>10.624339780839554</v>
      </c>
      <c r="J283" s="2">
        <f t="shared" si="69"/>
        <v>11.298187969899145</v>
      </c>
      <c r="K283" s="2">
        <f t="shared" si="69"/>
        <v>14.637480106794452</v>
      </c>
      <c r="L283" s="2">
        <f t="shared" si="69"/>
        <v>17.258000842026195</v>
      </c>
      <c r="M283" s="2">
        <f t="shared" si="69"/>
        <v>16.980974364301698</v>
      </c>
      <c r="N283" s="2">
        <f t="shared" si="69"/>
        <v>12.383832274495152</v>
      </c>
      <c r="O283" s="44">
        <f t="shared" si="66"/>
        <v>11.266616934374687</v>
      </c>
    </row>
    <row r="284" spans="1:19" x14ac:dyDescent="0.25">
      <c r="A284" s="133"/>
      <c r="B284" s="45" t="s">
        <v>177</v>
      </c>
      <c r="C284" s="46">
        <f t="shared" ref="C284:N284" si="70">ABS((C283-C280)/C280)</f>
        <v>0.47134486961472938</v>
      </c>
      <c r="D284" s="46">
        <f t="shared" si="70"/>
        <v>1.1913227241879278</v>
      </c>
      <c r="E284" s="46">
        <f t="shared" si="70"/>
        <v>1.6468797032307216</v>
      </c>
      <c r="F284" s="46">
        <f t="shared" si="70"/>
        <v>1.4454311088331009</v>
      </c>
      <c r="G284" s="46">
        <f t="shared" si="70"/>
        <v>0.15383605671193504</v>
      </c>
      <c r="H284" s="46">
        <f t="shared" si="70"/>
        <v>0.20837180622748169</v>
      </c>
      <c r="I284" s="46">
        <f t="shared" si="70"/>
        <v>0.15106606509637632</v>
      </c>
      <c r="J284" s="46">
        <f t="shared" si="70"/>
        <v>0.12981879698991444</v>
      </c>
      <c r="K284" s="46">
        <f t="shared" si="70"/>
        <v>0.2222380389588495</v>
      </c>
      <c r="L284" s="46">
        <f t="shared" si="70"/>
        <v>0.39445611080609838</v>
      </c>
      <c r="M284" s="46">
        <f t="shared" si="70"/>
        <v>0.41038283457285774</v>
      </c>
      <c r="N284" s="46">
        <f t="shared" si="70"/>
        <v>0.13095913863191916</v>
      </c>
      <c r="O284" s="62">
        <f>AVERAGE(C284:N284)</f>
        <v>0.54634227115515932</v>
      </c>
    </row>
    <row r="285" spans="1:19" ht="15.75" thickBot="1" x14ac:dyDescent="0.3">
      <c r="A285" s="133"/>
      <c r="B285" s="45">
        <v>5</v>
      </c>
      <c r="C285" s="2">
        <f>C$110*ATAN($P$105/$P$110)</f>
        <v>13.911971527454423</v>
      </c>
      <c r="D285" s="2">
        <f t="shared" ref="D285:N285" si="71">D$110*ATAN($P$105/$P$110)</f>
        <v>11.800239245598368</v>
      </c>
      <c r="E285" s="2">
        <f t="shared" si="71"/>
        <v>11.070516965479062</v>
      </c>
      <c r="F285" s="2">
        <f t="shared" si="71"/>
        <v>12.675643491712718</v>
      </c>
      <c r="G285" s="2">
        <f t="shared" si="71"/>
        <v>20.172358714808912</v>
      </c>
      <c r="H285" s="2">
        <f t="shared" si="71"/>
        <v>21.550431366113362</v>
      </c>
      <c r="I285" s="2">
        <f t="shared" si="71"/>
        <v>18.623667544771532</v>
      </c>
      <c r="J285" s="2">
        <f t="shared" si="71"/>
        <v>19.804872674461059</v>
      </c>
      <c r="K285" s="2">
        <f t="shared" si="71"/>
        <v>25.658400317144714</v>
      </c>
      <c r="L285" s="2">
        <f t="shared" si="71"/>
        <v>30.251975821492874</v>
      </c>
      <c r="M285" s="2">
        <f t="shared" si="71"/>
        <v>29.766369268176067</v>
      </c>
      <c r="N285" s="2">
        <f t="shared" si="71"/>
        <v>21.707925383405296</v>
      </c>
      <c r="O285" s="44">
        <f t="shared" si="66"/>
        <v>19.749531026718198</v>
      </c>
    </row>
    <row r="286" spans="1:19" x14ac:dyDescent="0.25">
      <c r="A286" s="133"/>
      <c r="B286" s="45" t="s">
        <v>177</v>
      </c>
      <c r="C286" s="46">
        <f t="shared" ref="C286:N286" si="72">ABS((C285-C280)/C280)</f>
        <v>1.5791567533285915</v>
      </c>
      <c r="D286" s="46">
        <f t="shared" si="72"/>
        <v>2.8412237127598852</v>
      </c>
      <c r="E286" s="46">
        <f t="shared" si="72"/>
        <v>3.6397807902259269</v>
      </c>
      <c r="F286" s="46">
        <f t="shared" si="72"/>
        <v>3.2866565748098475</v>
      </c>
      <c r="G286" s="46">
        <f t="shared" si="72"/>
        <v>0.48326167020653765</v>
      </c>
      <c r="H286" s="46">
        <f t="shared" si="72"/>
        <v>0.38766460824941162</v>
      </c>
      <c r="I286" s="46">
        <f t="shared" si="72"/>
        <v>1.017732128360946</v>
      </c>
      <c r="J286" s="46">
        <f t="shared" si="72"/>
        <v>0.98048726744610593</v>
      </c>
      <c r="K286" s="46">
        <f t="shared" si="72"/>
        <v>0.36335814650078185</v>
      </c>
      <c r="L286" s="46">
        <f t="shared" si="72"/>
        <v>6.1472835841855214E-2</v>
      </c>
      <c r="M286" s="46">
        <f t="shared" si="72"/>
        <v>3.3554488478335642E-2</v>
      </c>
      <c r="N286" s="46">
        <f t="shared" si="72"/>
        <v>0.52336318480037169</v>
      </c>
      <c r="O286" s="62">
        <f>AVERAGE(C286:N286)</f>
        <v>1.2664760134173829</v>
      </c>
      <c r="Q286" s="47" t="s">
        <v>183</v>
      </c>
    </row>
    <row r="287" spans="1:19" ht="15.75" thickBot="1" x14ac:dyDescent="0.3">
      <c r="A287" s="133"/>
      <c r="B287" s="45" t="s">
        <v>184</v>
      </c>
      <c r="C287" s="2">
        <f>LN(C$105/C$110)/LN($P$105/$P$110)</f>
        <v>-0.50761895792676115</v>
      </c>
      <c r="D287" s="2">
        <f t="shared" ref="D287:N287" si="73">LN(D$105/D$110)/LN($P$105/$P$110)</f>
        <v>-0.80692185098252667</v>
      </c>
      <c r="E287" s="2">
        <f t="shared" si="73"/>
        <v>-0.94884283932034053</v>
      </c>
      <c r="F287" s="2">
        <f t="shared" si="73"/>
        <v>-0.88936220567716051</v>
      </c>
      <c r="G287" s="2">
        <f t="shared" si="73"/>
        <v>-9.1931763145115253E-2</v>
      </c>
      <c r="H287" s="2">
        <f t="shared" si="73"/>
        <v>-4.1872708999998925E-2</v>
      </c>
      <c r="I287" s="2">
        <f t="shared" si="73"/>
        <v>-0.32315972086671596</v>
      </c>
      <c r="J287" s="2">
        <f t="shared" si="73"/>
        <v>-0.30916024283721477</v>
      </c>
      <c r="K287" s="2">
        <f t="shared" si="73"/>
        <v>-2.8594533384353665E-2</v>
      </c>
      <c r="L287" s="2">
        <f t="shared" si="73"/>
        <v>0.15947526949743701</v>
      </c>
      <c r="M287" s="2">
        <f t="shared" si="73"/>
        <v>0.17950270169522606</v>
      </c>
      <c r="N287" s="2">
        <f t="shared" si="73"/>
        <v>-0.11197679879155598</v>
      </c>
      <c r="O287" s="48">
        <f t="shared" si="66"/>
        <v>-0.31003863756159</v>
      </c>
      <c r="Q287" s="49">
        <v>-0.51</v>
      </c>
    </row>
    <row r="288" spans="1:19" x14ac:dyDescent="0.25">
      <c r="A288" s="133"/>
      <c r="B288" s="45" t="s">
        <v>185</v>
      </c>
      <c r="C288" s="2">
        <f>C$110*($P$105/$P$110)^$O287</f>
        <v>7.0163125770131831</v>
      </c>
      <c r="D288" s="2">
        <f t="shared" ref="D288:N288" si="74">D$110*($P$105/$P$110)^$O287</f>
        <v>5.9512892811250495</v>
      </c>
      <c r="E288" s="2">
        <f t="shared" si="74"/>
        <v>5.5832638289722833</v>
      </c>
      <c r="F288" s="2">
        <f t="shared" si="74"/>
        <v>6.3927874404522003</v>
      </c>
      <c r="G288" s="2">
        <f t="shared" si="74"/>
        <v>10.173653236669114</v>
      </c>
      <c r="H288" s="2">
        <f t="shared" si="74"/>
        <v>10.868665331561932</v>
      </c>
      <c r="I288" s="2">
        <f t="shared" si="74"/>
        <v>9.3925920252657615</v>
      </c>
      <c r="J288" s="2">
        <f t="shared" si="74"/>
        <v>9.9883166780310315</v>
      </c>
      <c r="K288" s="2">
        <f t="shared" si="74"/>
        <v>12.940463290623372</v>
      </c>
      <c r="L288" s="2">
        <f t="shared" si="74"/>
        <v>15.257170273599423</v>
      </c>
      <c r="M288" s="2">
        <f t="shared" si="74"/>
        <v>15.01226124968481</v>
      </c>
      <c r="N288" s="2">
        <f t="shared" si="74"/>
        <v>10.948095285263966</v>
      </c>
      <c r="O288" s="44">
        <f t="shared" si="66"/>
        <v>9.9604058748551783</v>
      </c>
    </row>
    <row r="289" spans="1:19" x14ac:dyDescent="0.25">
      <c r="A289" s="133"/>
      <c r="B289" s="45" t="s">
        <v>177</v>
      </c>
      <c r="C289" s="46">
        <f t="shared" ref="C289:N289" si="75">ABS((C288-C280)/C280)</f>
        <v>0.30076243548631498</v>
      </c>
      <c r="D289" s="46">
        <f t="shared" si="75"/>
        <v>0.9372686461995603</v>
      </c>
      <c r="E289" s="46">
        <f t="shared" si="75"/>
        <v>1.3400099869959274</v>
      </c>
      <c r="F289" s="46">
        <f t="shared" si="75"/>
        <v>1.1619166183470411</v>
      </c>
      <c r="G289" s="46">
        <f t="shared" si="75"/>
        <v>0.25193726200962391</v>
      </c>
      <c r="H289" s="46">
        <f t="shared" si="75"/>
        <v>0.30015033280348152</v>
      </c>
      <c r="I289" s="46">
        <f t="shared" si="75"/>
        <v>1.7615604037460573E-2</v>
      </c>
      <c r="J289" s="46">
        <f t="shared" si="75"/>
        <v>1.1683321968968484E-3</v>
      </c>
      <c r="K289" s="46">
        <f t="shared" si="75"/>
        <v>0.3124089643664521</v>
      </c>
      <c r="L289" s="46">
        <f t="shared" si="75"/>
        <v>0.46466069215440625</v>
      </c>
      <c r="M289" s="46">
        <f t="shared" si="75"/>
        <v>0.47874092883038855</v>
      </c>
      <c r="N289" s="46">
        <f t="shared" si="75"/>
        <v>0.23171261156042347</v>
      </c>
      <c r="O289" s="62">
        <f>AVERAGE(C289:N289)</f>
        <v>0.4831960345823314</v>
      </c>
    </row>
    <row r="290" spans="1:19" x14ac:dyDescent="0.25">
      <c r="A290" s="133"/>
      <c r="B290" s="42" t="s">
        <v>186</v>
      </c>
      <c r="C290" s="4">
        <f>C$110*($P$105/$P$110)^$Q287</f>
        <v>5.376934440042473</v>
      </c>
      <c r="D290" s="4">
        <f t="shared" ref="D290:N290" si="76">D$110*($P$105/$P$110)^$Q287</f>
        <v>4.5607563726813094</v>
      </c>
      <c r="E290" s="4">
        <f t="shared" si="76"/>
        <v>4.2787209435621003</v>
      </c>
      <c r="F290" s="4">
        <f t="shared" si="76"/>
        <v>4.8990974360311519</v>
      </c>
      <c r="G290" s="4">
        <f t="shared" si="76"/>
        <v>7.7965549380615862</v>
      </c>
      <c r="H290" s="4">
        <f t="shared" si="76"/>
        <v>8.3291758024054179</v>
      </c>
      <c r="I290" s="4">
        <f t="shared" si="76"/>
        <v>7.1979905381323297</v>
      </c>
      <c r="J290" s="4">
        <f t="shared" si="76"/>
        <v>7.6545227075698987</v>
      </c>
      <c r="K290" s="4">
        <f t="shared" si="76"/>
        <v>9.9168932361160724</v>
      </c>
      <c r="L290" s="4">
        <f t="shared" si="76"/>
        <v>11.692296117262172</v>
      </c>
      <c r="M290" s="4">
        <f t="shared" si="76"/>
        <v>11.504610669826727</v>
      </c>
      <c r="N290" s="4">
        <f t="shared" si="76"/>
        <v>8.3900467583304259</v>
      </c>
      <c r="O290" s="51">
        <f>AVERAGE(C290:N290)</f>
        <v>7.6331333300018054</v>
      </c>
    </row>
    <row r="291" spans="1:19" ht="15.75" thickBot="1" x14ac:dyDescent="0.3">
      <c r="A291" s="134"/>
      <c r="B291" s="52" t="s">
        <v>177</v>
      </c>
      <c r="C291" s="53">
        <f t="shared" ref="C291:N291" si="77">ABS((C290-C280)/C280)</f>
        <v>3.1638042190447017E-3</v>
      </c>
      <c r="D291" s="53">
        <f t="shared" si="77"/>
        <v>0.48462121506553035</v>
      </c>
      <c r="E291" s="53">
        <f t="shared" si="77"/>
        <v>0.79326108280054486</v>
      </c>
      <c r="F291" s="53">
        <f t="shared" si="77"/>
        <v>0.65677965371361247</v>
      </c>
      <c r="G291" s="53">
        <f t="shared" si="77"/>
        <v>0.42672390161311863</v>
      </c>
      <c r="H291" s="53">
        <f t="shared" si="77"/>
        <v>0.4636718736377709</v>
      </c>
      <c r="I291" s="53">
        <f t="shared" si="77"/>
        <v>0.22015270442769996</v>
      </c>
      <c r="J291" s="53">
        <f t="shared" si="77"/>
        <v>0.23454772924301012</v>
      </c>
      <c r="K291" s="53">
        <f t="shared" si="77"/>
        <v>0.47306624675259978</v>
      </c>
      <c r="L291" s="53">
        <f t="shared" si="77"/>
        <v>0.58974399588553772</v>
      </c>
      <c r="M291" s="53">
        <f t="shared" si="77"/>
        <v>0.60053435174212744</v>
      </c>
      <c r="N291" s="53">
        <f t="shared" si="77"/>
        <v>0.41122478888909292</v>
      </c>
      <c r="O291" s="63">
        <f>AVERAGE(C291:N291)</f>
        <v>0.44645761233247411</v>
      </c>
    </row>
    <row r="292" spans="1:19" x14ac:dyDescent="0.25">
      <c r="A292"/>
      <c r="B292" s="54"/>
      <c r="C292" s="55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 s="54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 s="5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 s="54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 s="54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 s="54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x14ac:dyDescent="0.25">
      <c r="A298"/>
      <c r="B298" s="54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x14ac:dyDescent="0.25">
      <c r="A299"/>
      <c r="B299" s="54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x14ac:dyDescent="0.25">
      <c r="A300"/>
      <c r="B300" s="54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x14ac:dyDescent="0.25">
      <c r="A301"/>
      <c r="B301" s="54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x14ac:dyDescent="0.25">
      <c r="A302"/>
      <c r="B302" s="54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x14ac:dyDescent="0.25">
      <c r="A303"/>
      <c r="B303" s="54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x14ac:dyDescent="0.25">
      <c r="A304"/>
      <c r="B304" s="5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x14ac:dyDescent="0.25">
      <c r="A305"/>
      <c r="B305" s="54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x14ac:dyDescent="0.25">
      <c r="A306"/>
      <c r="B306" s="54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x14ac:dyDescent="0.25">
      <c r="A307"/>
      <c r="B307" s="54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x14ac:dyDescent="0.25">
      <c r="A308"/>
      <c r="B308" s="54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x14ac:dyDescent="0.25">
      <c r="A309"/>
      <c r="B309" s="54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x14ac:dyDescent="0.25">
      <c r="A310"/>
      <c r="B310" s="54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ht="15.75" thickBot="1" x14ac:dyDescent="0.3"/>
    <row r="312" spans="1:19" x14ac:dyDescent="0.25">
      <c r="A312" s="41" t="s">
        <v>175</v>
      </c>
      <c r="B312" s="18" t="s">
        <v>176</v>
      </c>
      <c r="C312" s="22" t="s">
        <v>162</v>
      </c>
      <c r="D312" s="22" t="s">
        <v>163</v>
      </c>
      <c r="E312" s="22" t="s">
        <v>91</v>
      </c>
      <c r="F312" s="22" t="s">
        <v>164</v>
      </c>
      <c r="G312" s="22" t="s">
        <v>165</v>
      </c>
      <c r="H312" s="22" t="s">
        <v>166</v>
      </c>
      <c r="I312" s="22" t="s">
        <v>167</v>
      </c>
      <c r="J312" s="22" t="s">
        <v>168</v>
      </c>
      <c r="K312" s="22" t="s">
        <v>169</v>
      </c>
      <c r="L312" s="22" t="s">
        <v>170</v>
      </c>
      <c r="M312" s="22" t="s">
        <v>171</v>
      </c>
      <c r="N312" s="22" t="s">
        <v>172</v>
      </c>
      <c r="O312" s="23" t="s">
        <v>179</v>
      </c>
    </row>
    <row r="313" spans="1:19" x14ac:dyDescent="0.25">
      <c r="A313" s="132" t="s">
        <v>153</v>
      </c>
      <c r="B313" s="42" t="s">
        <v>182</v>
      </c>
      <c r="C313" s="43">
        <f>C$106</f>
        <v>0.34599999999999997</v>
      </c>
      <c r="D313" s="43">
        <f t="shared" ref="D313:N313" si="78">D$106</f>
        <v>0.27700000000000002</v>
      </c>
      <c r="E313" s="43">
        <f t="shared" si="78"/>
        <v>0.224</v>
      </c>
      <c r="F313" s="43">
        <f t="shared" si="78"/>
        <v>0.26200000000000001</v>
      </c>
      <c r="G313" s="43">
        <f t="shared" si="78"/>
        <v>0.48499999999999999</v>
      </c>
      <c r="H313" s="43">
        <f t="shared" si="78"/>
        <v>0.54400000000000004</v>
      </c>
      <c r="I313" s="43">
        <f t="shared" si="78"/>
        <v>0.439</v>
      </c>
      <c r="J313" s="43">
        <f t="shared" si="78"/>
        <v>0.76200000000000001</v>
      </c>
      <c r="K313" s="43">
        <f t="shared" si="78"/>
        <v>0.747</v>
      </c>
      <c r="L313" s="43">
        <f t="shared" si="78"/>
        <v>0.9</v>
      </c>
      <c r="M313" s="43">
        <f t="shared" si="78"/>
        <v>1.19</v>
      </c>
      <c r="N313" s="43">
        <f t="shared" si="78"/>
        <v>0.85199999999999998</v>
      </c>
      <c r="O313" s="44">
        <f t="shared" ref="O313:O321" si="79">AVERAGE(C313:N313)</f>
        <v>0.58566666666666667</v>
      </c>
    </row>
    <row r="314" spans="1:19" x14ac:dyDescent="0.25">
      <c r="A314" s="133"/>
      <c r="B314" s="45">
        <v>3</v>
      </c>
      <c r="C314" s="2">
        <f>C$110*($P$106/$P$110)</f>
        <v>1.1326612903225806</v>
      </c>
      <c r="D314" s="2">
        <f t="shared" ref="D314:N314" si="80">D$110*($P$106/$P$110)</f>
        <v>0.96073185483870971</v>
      </c>
      <c r="E314" s="2">
        <f t="shared" si="80"/>
        <v>0.90132056451612907</v>
      </c>
      <c r="F314" s="2">
        <f t="shared" si="80"/>
        <v>1.0320040322580646</v>
      </c>
      <c r="G314" s="2">
        <f t="shared" si="80"/>
        <v>1.6423588709677419</v>
      </c>
      <c r="H314" s="2">
        <f t="shared" si="80"/>
        <v>1.7545564516129035</v>
      </c>
      <c r="I314" s="2">
        <f t="shared" si="80"/>
        <v>1.5162701612903227</v>
      </c>
      <c r="J314" s="2">
        <f t="shared" si="80"/>
        <v>1.6124395161290324</v>
      </c>
      <c r="K314" s="2">
        <f t="shared" si="80"/>
        <v>2.0890120967741939</v>
      </c>
      <c r="L314" s="2">
        <f t="shared" si="80"/>
        <v>2.4630040322580649</v>
      </c>
      <c r="M314" s="2">
        <f t="shared" si="80"/>
        <v>2.4234677419354838</v>
      </c>
      <c r="N314" s="2">
        <f t="shared" si="80"/>
        <v>1.7673790322580645</v>
      </c>
      <c r="O314" s="44">
        <f t="shared" si="79"/>
        <v>1.6079338037634407</v>
      </c>
    </row>
    <row r="315" spans="1:19" x14ac:dyDescent="0.25">
      <c r="A315" s="133"/>
      <c r="B315" s="45" t="s">
        <v>177</v>
      </c>
      <c r="C315" s="46">
        <f t="shared" ref="C315:N315" si="81">ABS((C314-C313)/C313)</f>
        <v>2.2735875442849149</v>
      </c>
      <c r="D315" s="46">
        <f t="shared" si="81"/>
        <v>2.468346046349132</v>
      </c>
      <c r="E315" s="46">
        <f t="shared" si="81"/>
        <v>3.0237525201612905</v>
      </c>
      <c r="F315" s="46">
        <f t="shared" si="81"/>
        <v>2.9389466880078801</v>
      </c>
      <c r="G315" s="46">
        <f t="shared" si="81"/>
        <v>2.3863069504489522</v>
      </c>
      <c r="H315" s="46">
        <f t="shared" si="81"/>
        <v>2.2252875948766606</v>
      </c>
      <c r="I315" s="46">
        <f t="shared" si="81"/>
        <v>2.4539183628481154</v>
      </c>
      <c r="J315" s="46">
        <f t="shared" si="81"/>
        <v>1.1160623571247144</v>
      </c>
      <c r="K315" s="46">
        <f t="shared" si="81"/>
        <v>1.796535604784731</v>
      </c>
      <c r="L315" s="46">
        <f t="shared" si="81"/>
        <v>1.7366711469534055</v>
      </c>
      <c r="M315" s="46">
        <f t="shared" si="81"/>
        <v>1.0365275142314991</v>
      </c>
      <c r="N315" s="46">
        <f t="shared" si="81"/>
        <v>1.0743885355141602</v>
      </c>
      <c r="O315" s="62">
        <f>AVERAGE(C315:N315)</f>
        <v>2.0441942387987875</v>
      </c>
    </row>
    <row r="316" spans="1:19" x14ac:dyDescent="0.25">
      <c r="A316" s="133"/>
      <c r="B316" s="45">
        <v>4</v>
      </c>
      <c r="C316" s="2">
        <f>C$110*TAN($P$106/$P$110)</f>
        <v>1.136991962839192</v>
      </c>
      <c r="D316" s="2">
        <f t="shared" ref="D316:N316" si="82">D$110*TAN($P$106/$P$110)</f>
        <v>0.96440516395162035</v>
      </c>
      <c r="E316" s="2">
        <f t="shared" si="82"/>
        <v>0.90476671759892324</v>
      </c>
      <c r="F316" s="2">
        <f t="shared" si="82"/>
        <v>1.0359498468963129</v>
      </c>
      <c r="G316" s="2">
        <f t="shared" si="82"/>
        <v>1.6486383461168286</v>
      </c>
      <c r="H316" s="2">
        <f t="shared" si="82"/>
        <v>1.7612649084735412</v>
      </c>
      <c r="I316" s="2">
        <f t="shared" si="82"/>
        <v>1.5220675427064279</v>
      </c>
      <c r="J316" s="2">
        <f t="shared" si="82"/>
        <v>1.6186045961550386</v>
      </c>
      <c r="K316" s="2">
        <f t="shared" si="82"/>
        <v>2.0969993276892649</v>
      </c>
      <c r="L316" s="2">
        <f t="shared" si="82"/>
        <v>2.4724212022116396</v>
      </c>
      <c r="M316" s="2">
        <f t="shared" si="82"/>
        <v>2.4327337469049883</v>
      </c>
      <c r="N316" s="2">
        <f t="shared" si="82"/>
        <v>1.7741365156000224</v>
      </c>
      <c r="O316" s="44">
        <f t="shared" si="79"/>
        <v>1.61408165642865</v>
      </c>
    </row>
    <row r="317" spans="1:19" x14ac:dyDescent="0.25">
      <c r="A317" s="133"/>
      <c r="B317" s="45" t="s">
        <v>177</v>
      </c>
      <c r="C317" s="46">
        <f t="shared" ref="C317:N317" si="83">ABS((C316-C313)/C313)</f>
        <v>2.2861039388415958</v>
      </c>
      <c r="D317" s="46">
        <f t="shared" si="83"/>
        <v>2.4816070900780516</v>
      </c>
      <c r="E317" s="46">
        <f t="shared" si="83"/>
        <v>3.03913713213805</v>
      </c>
      <c r="F317" s="46">
        <f t="shared" si="83"/>
        <v>2.9540070492225681</v>
      </c>
      <c r="G317" s="46">
        <f t="shared" si="83"/>
        <v>2.3992543218903686</v>
      </c>
      <c r="H317" s="46">
        <f t="shared" si="83"/>
        <v>2.2376193170469505</v>
      </c>
      <c r="I317" s="46">
        <f t="shared" si="83"/>
        <v>2.4671242430670337</v>
      </c>
      <c r="J317" s="46">
        <f t="shared" si="83"/>
        <v>1.1241530133268223</v>
      </c>
      <c r="K317" s="46">
        <f t="shared" si="83"/>
        <v>1.8072280156482798</v>
      </c>
      <c r="L317" s="46">
        <f t="shared" si="83"/>
        <v>1.7471346691240441</v>
      </c>
      <c r="M317" s="46">
        <f t="shared" si="83"/>
        <v>1.044314073029402</v>
      </c>
      <c r="N317" s="46">
        <f t="shared" si="83"/>
        <v>1.0823198539906367</v>
      </c>
      <c r="O317" s="62">
        <f>AVERAGE(C317:N317)</f>
        <v>2.0558335597836503</v>
      </c>
    </row>
    <row r="318" spans="1:19" ht="15.75" thickBot="1" x14ac:dyDescent="0.3">
      <c r="A318" s="133"/>
      <c r="B318" s="45">
        <v>5</v>
      </c>
      <c r="C318" s="2">
        <f>C$110*ATAN($P$106/$P$110)</f>
        <v>1.1283796920617615</v>
      </c>
      <c r="D318" s="2">
        <f t="shared" ref="D318:N318" si="84">D$110*ATAN($P$106/$P$110)</f>
        <v>0.9571001708799336</v>
      </c>
      <c r="E318" s="2">
        <f t="shared" si="84"/>
        <v>0.89791346250386395</v>
      </c>
      <c r="F318" s="2">
        <f t="shared" si="84"/>
        <v>1.0281029307483482</v>
      </c>
      <c r="G318" s="2">
        <f t="shared" si="84"/>
        <v>1.636150553489554</v>
      </c>
      <c r="H318" s="2">
        <f t="shared" si="84"/>
        <v>1.747924013552276</v>
      </c>
      <c r="I318" s="2">
        <f t="shared" si="84"/>
        <v>1.5105384745619239</v>
      </c>
      <c r="J318" s="2">
        <f t="shared" si="84"/>
        <v>1.6063442974728284</v>
      </c>
      <c r="K318" s="2">
        <f t="shared" si="84"/>
        <v>2.0811153754535319</v>
      </c>
      <c r="L318" s="2">
        <f t="shared" si="84"/>
        <v>2.4536935756626037</v>
      </c>
      <c r="M318" s="2">
        <f t="shared" si="84"/>
        <v>2.4143067373547877</v>
      </c>
      <c r="N318" s="2">
        <f t="shared" si="84"/>
        <v>1.7606981232737295</v>
      </c>
      <c r="O318" s="44">
        <f t="shared" si="79"/>
        <v>1.6018556172512619</v>
      </c>
    </row>
    <row r="319" spans="1:19" x14ac:dyDescent="0.25">
      <c r="A319" s="133"/>
      <c r="B319" s="45" t="s">
        <v>177</v>
      </c>
      <c r="C319" s="46">
        <f t="shared" ref="C319:N319" si="85">ABS((C318-C313)/C313)</f>
        <v>2.2612129828374612</v>
      </c>
      <c r="D319" s="46">
        <f t="shared" si="85"/>
        <v>2.455235273934778</v>
      </c>
      <c r="E319" s="46">
        <f t="shared" si="85"/>
        <v>3.0085422433208211</v>
      </c>
      <c r="F319" s="46">
        <f t="shared" si="85"/>
        <v>2.9240569875891151</v>
      </c>
      <c r="G319" s="46">
        <f t="shared" si="85"/>
        <v>2.3735062958547508</v>
      </c>
      <c r="H319" s="46">
        <f t="shared" si="85"/>
        <v>2.2130956131475661</v>
      </c>
      <c r="I319" s="46">
        <f t="shared" si="85"/>
        <v>2.4408621288426513</v>
      </c>
      <c r="J319" s="46">
        <f t="shared" si="85"/>
        <v>1.1080633825102735</v>
      </c>
      <c r="K319" s="46">
        <f t="shared" si="85"/>
        <v>1.7859643580368567</v>
      </c>
      <c r="L319" s="46">
        <f t="shared" si="85"/>
        <v>1.7263261951806708</v>
      </c>
      <c r="M319" s="46">
        <f t="shared" si="85"/>
        <v>1.0288291910544436</v>
      </c>
      <c r="N319" s="46">
        <f t="shared" si="85"/>
        <v>1.0665470930442835</v>
      </c>
      <c r="O319" s="62">
        <f>AVERAGE(C319:N319)</f>
        <v>2.0326868121128063</v>
      </c>
      <c r="Q319" s="47" t="s">
        <v>183</v>
      </c>
    </row>
    <row r="320" spans="1:19" ht="15.75" thickBot="1" x14ac:dyDescent="0.3">
      <c r="A320" s="133"/>
      <c r="B320" s="45" t="s">
        <v>184</v>
      </c>
      <c r="C320" s="2">
        <f>LN(C$106/C$110)/LN($P$106/$P$110)</f>
        <v>1.5302933280764779</v>
      </c>
      <c r="D320" s="2">
        <f t="shared" ref="D320:N320" si="86">LN(D$106/D$110)/LN($P$106/$P$110)</f>
        <v>1.556135906395949</v>
      </c>
      <c r="E320" s="2">
        <f t="shared" si="86"/>
        <v>1.6225572967259065</v>
      </c>
      <c r="F320" s="2">
        <f t="shared" si="86"/>
        <v>1.613031860633191</v>
      </c>
      <c r="G320" s="2">
        <f t="shared" si="86"/>
        <v>1.5454315843772475</v>
      </c>
      <c r="H320" s="2">
        <f t="shared" si="86"/>
        <v>1.5236464224042112</v>
      </c>
      <c r="I320" s="2">
        <f t="shared" si="86"/>
        <v>1.5542718798707122</v>
      </c>
      <c r="J320" s="2">
        <f t="shared" si="86"/>
        <v>1.3351796902751107</v>
      </c>
      <c r="K320" s="2">
        <f t="shared" si="86"/>
        <v>1.4598616996098082</v>
      </c>
      <c r="L320" s="2">
        <f t="shared" si="86"/>
        <v>1.4501853369238766</v>
      </c>
      <c r="M320" s="2">
        <f t="shared" si="86"/>
        <v>1.3180482239168729</v>
      </c>
      <c r="N320" s="2">
        <f t="shared" si="86"/>
        <v>1.3262852232889335</v>
      </c>
      <c r="O320" s="48">
        <f t="shared" si="79"/>
        <v>1.4862440377081914</v>
      </c>
      <c r="Q320" s="49">
        <v>1.54</v>
      </c>
    </row>
    <row r="321" spans="1:19" x14ac:dyDescent="0.25">
      <c r="A321" s="133"/>
      <c r="B321" s="45" t="s">
        <v>185</v>
      </c>
      <c r="C321" s="2">
        <f>C$110*($P$106/$P$110)^$O320</f>
        <v>0.3818185511995178</v>
      </c>
      <c r="D321" s="2">
        <f t="shared" ref="D321:N321" si="87">D$110*($P$106/$P$110)^$O320</f>
        <v>0.32386137677687404</v>
      </c>
      <c r="E321" s="2">
        <f t="shared" si="87"/>
        <v>0.30383391314791824</v>
      </c>
      <c r="F321" s="2">
        <f t="shared" si="87"/>
        <v>0.3478871290080135</v>
      </c>
      <c r="G321" s="2">
        <f t="shared" si="87"/>
        <v>0.55363689923930082</v>
      </c>
      <c r="H321" s="2">
        <f t="shared" si="87"/>
        <v>0.59145854817887578</v>
      </c>
      <c r="I321" s="2">
        <f t="shared" si="87"/>
        <v>0.51113256995482625</v>
      </c>
      <c r="J321" s="2">
        <f t="shared" si="87"/>
        <v>0.54355112618874757</v>
      </c>
      <c r="K321" s="2">
        <f t="shared" si="87"/>
        <v>0.70420308263684661</v>
      </c>
      <c r="L321" s="2">
        <f t="shared" si="87"/>
        <v>0.83027524576876288</v>
      </c>
      <c r="M321" s="2">
        <f t="shared" si="87"/>
        <v>0.81694761709481745</v>
      </c>
      <c r="N321" s="2">
        <f t="shared" si="87"/>
        <v>0.59578102234339858</v>
      </c>
      <c r="O321" s="44">
        <f t="shared" si="79"/>
        <v>0.54203225679482503</v>
      </c>
    </row>
    <row r="322" spans="1:19" x14ac:dyDescent="0.25">
      <c r="A322" s="133"/>
      <c r="B322" s="45" t="s">
        <v>177</v>
      </c>
      <c r="C322" s="46">
        <f t="shared" ref="C322:N322" si="88">ABS((C321-C313)/C313)</f>
        <v>0.10352182427606307</v>
      </c>
      <c r="D322" s="46">
        <f t="shared" si="88"/>
        <v>0.16917464540387731</v>
      </c>
      <c r="E322" s="46">
        <f t="shared" si="88"/>
        <v>0.35640139798177783</v>
      </c>
      <c r="F322" s="46">
        <f t="shared" si="88"/>
        <v>0.32781346949623469</v>
      </c>
      <c r="G322" s="46">
        <f t="shared" si="88"/>
        <v>0.14151937987484708</v>
      </c>
      <c r="H322" s="46">
        <f t="shared" si="88"/>
        <v>8.7239978269992163E-2</v>
      </c>
      <c r="I322" s="46">
        <f t="shared" si="88"/>
        <v>0.16431109329117596</v>
      </c>
      <c r="J322" s="46">
        <f t="shared" si="88"/>
        <v>0.28667831208825778</v>
      </c>
      <c r="K322" s="46">
        <f t="shared" si="88"/>
        <v>5.7291723377715376E-2</v>
      </c>
      <c r="L322" s="46">
        <f t="shared" si="88"/>
        <v>7.747194914581905E-2</v>
      </c>
      <c r="M322" s="46">
        <f t="shared" si="88"/>
        <v>0.31348939739931303</v>
      </c>
      <c r="N322" s="46">
        <f t="shared" si="88"/>
        <v>0.30072649959695003</v>
      </c>
      <c r="O322" s="62">
        <f>AVERAGE(C322:N322)</f>
        <v>0.19880330585016862</v>
      </c>
    </row>
    <row r="323" spans="1:19" x14ac:dyDescent="0.25">
      <c r="A323" s="133"/>
      <c r="B323" s="42" t="s">
        <v>186</v>
      </c>
      <c r="C323" s="4">
        <f>C$110*($P$106/$P$110)^$Q320</f>
        <v>0.33857035013517661</v>
      </c>
      <c r="D323" s="4">
        <f t="shared" ref="D323:N323" si="89">D$110*($P$106/$P$110)^$Q320</f>
        <v>0.28717792623258237</v>
      </c>
      <c r="E323" s="4">
        <f t="shared" si="89"/>
        <v>0.26941895315002029</v>
      </c>
      <c r="F323" s="4">
        <f t="shared" si="89"/>
        <v>0.30848230581184299</v>
      </c>
      <c r="G323" s="4">
        <f t="shared" si="89"/>
        <v>0.49092700769600606</v>
      </c>
      <c r="H323" s="4">
        <f t="shared" si="89"/>
        <v>0.52446463671883026</v>
      </c>
      <c r="I323" s="4">
        <f t="shared" si="89"/>
        <v>0.45323710079416568</v>
      </c>
      <c r="J323" s="4">
        <f t="shared" si="89"/>
        <v>0.48198363995658633</v>
      </c>
      <c r="K323" s="4">
        <f t="shared" si="89"/>
        <v>0.62443871180591537</v>
      </c>
      <c r="L323" s="4">
        <f t="shared" si="89"/>
        <v>0.73623080854866241</v>
      </c>
      <c r="M323" s="4">
        <f t="shared" si="89"/>
        <v>0.72441278689300048</v>
      </c>
      <c r="N323" s="4">
        <f t="shared" si="89"/>
        <v>0.52829750860715297</v>
      </c>
      <c r="O323" s="51">
        <f>AVERAGE(C323:N323)</f>
        <v>0.4806368113624952</v>
      </c>
    </row>
    <row r="324" spans="1:19" ht="15.75" thickBot="1" x14ac:dyDescent="0.3">
      <c r="A324" s="134"/>
      <c r="B324" s="52" t="s">
        <v>177</v>
      </c>
      <c r="C324" s="53">
        <f t="shared" ref="C324:N324" si="90">ABS((C323-C313)/C313)</f>
        <v>2.1472976487928792E-2</v>
      </c>
      <c r="D324" s="53">
        <f t="shared" si="90"/>
        <v>3.6743416002102326E-2</v>
      </c>
      <c r="E324" s="53">
        <f t="shared" si="90"/>
        <v>0.20276318370544771</v>
      </c>
      <c r="F324" s="53">
        <f t="shared" si="90"/>
        <v>0.17741338096123274</v>
      </c>
      <c r="G324" s="53">
        <f t="shared" si="90"/>
        <v>1.2220634424754784E-2</v>
      </c>
      <c r="H324" s="53">
        <f t="shared" si="90"/>
        <v>3.5910594266856215E-2</v>
      </c>
      <c r="I324" s="53">
        <f t="shared" si="90"/>
        <v>3.2430753517461684E-2</v>
      </c>
      <c r="J324" s="53">
        <f t="shared" si="90"/>
        <v>0.36747553811471612</v>
      </c>
      <c r="K324" s="53">
        <f t="shared" si="90"/>
        <v>0.16407133627052828</v>
      </c>
      <c r="L324" s="53">
        <f t="shared" si="90"/>
        <v>0.181965768279264</v>
      </c>
      <c r="M324" s="53">
        <f t="shared" si="90"/>
        <v>0.39124975891344493</v>
      </c>
      <c r="N324" s="53">
        <f t="shared" si="90"/>
        <v>0.37993250163479697</v>
      </c>
      <c r="O324" s="63">
        <f>AVERAGE(C324:N324)</f>
        <v>0.16697082021487786</v>
      </c>
    </row>
    <row r="325" spans="1:19" x14ac:dyDescent="0.25">
      <c r="A325"/>
      <c r="B325" s="54"/>
      <c r="C325" s="5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 s="54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 s="54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 s="54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 s="54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 s="54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x14ac:dyDescent="0.25">
      <c r="A331"/>
      <c r="B331" s="54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x14ac:dyDescent="0.25">
      <c r="A332"/>
      <c r="B332" s="54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x14ac:dyDescent="0.25">
      <c r="A333"/>
      <c r="B333" s="54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x14ac:dyDescent="0.25">
      <c r="A334"/>
      <c r="B334" s="5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x14ac:dyDescent="0.25">
      <c r="A335"/>
      <c r="B335" s="54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x14ac:dyDescent="0.25">
      <c r="A336"/>
      <c r="B336" s="54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x14ac:dyDescent="0.25">
      <c r="A337"/>
      <c r="B337" s="54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x14ac:dyDescent="0.25">
      <c r="A338"/>
      <c r="B338" s="54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x14ac:dyDescent="0.25">
      <c r="A339"/>
      <c r="B339" s="54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x14ac:dyDescent="0.25">
      <c r="A340"/>
      <c r="B340" s="54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x14ac:dyDescent="0.25">
      <c r="A341"/>
      <c r="B341" s="54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x14ac:dyDescent="0.25">
      <c r="A342"/>
      <c r="B342" s="54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x14ac:dyDescent="0.25">
      <c r="A343"/>
      <c r="B343" s="54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ht="15.75" thickBot="1" x14ac:dyDescent="0.3"/>
    <row r="345" spans="1:19" x14ac:dyDescent="0.25">
      <c r="A345" s="41" t="s">
        <v>175</v>
      </c>
      <c r="B345" s="18" t="s">
        <v>176</v>
      </c>
      <c r="C345" s="22" t="s">
        <v>162</v>
      </c>
      <c r="D345" s="22" t="s">
        <v>163</v>
      </c>
      <c r="E345" s="22" t="s">
        <v>91</v>
      </c>
      <c r="F345" s="22" t="s">
        <v>164</v>
      </c>
      <c r="G345" s="22" t="s">
        <v>165</v>
      </c>
      <c r="H345" s="22" t="s">
        <v>166</v>
      </c>
      <c r="I345" s="22" t="s">
        <v>167</v>
      </c>
      <c r="J345" s="22" t="s">
        <v>168</v>
      </c>
      <c r="K345" s="22" t="s">
        <v>169</v>
      </c>
      <c r="L345" s="22" t="s">
        <v>170</v>
      </c>
      <c r="M345" s="22" t="s">
        <v>171</v>
      </c>
      <c r="N345" s="22" t="s">
        <v>172</v>
      </c>
      <c r="O345" s="23" t="s">
        <v>179</v>
      </c>
    </row>
    <row r="346" spans="1:19" x14ac:dyDescent="0.25">
      <c r="A346" s="132" t="s">
        <v>154</v>
      </c>
      <c r="B346" s="42" t="s">
        <v>182</v>
      </c>
      <c r="C346" s="43">
        <f>C$107</f>
        <v>11.67</v>
      </c>
      <c r="D346" s="43">
        <f t="shared" ref="D346:N346" si="91">D$107</f>
        <v>7.657</v>
      </c>
      <c r="E346" s="43">
        <f t="shared" si="91"/>
        <v>6.3730000000000002</v>
      </c>
      <c r="F346" s="43">
        <f t="shared" si="91"/>
        <v>8.5399999999999991</v>
      </c>
      <c r="G346" s="43">
        <f t="shared" si="91"/>
        <v>26.95</v>
      </c>
      <c r="H346" s="43">
        <f t="shared" si="91"/>
        <v>42.78</v>
      </c>
      <c r="I346" s="43">
        <f t="shared" si="91"/>
        <v>23.55</v>
      </c>
      <c r="J346" s="43">
        <f t="shared" si="91"/>
        <v>24.92</v>
      </c>
      <c r="K346" s="43">
        <f t="shared" si="91"/>
        <v>46.23</v>
      </c>
      <c r="L346" s="43">
        <f t="shared" si="91"/>
        <v>73.150000000000006</v>
      </c>
      <c r="M346" s="43">
        <f t="shared" si="91"/>
        <v>78.59</v>
      </c>
      <c r="N346" s="43">
        <f t="shared" si="91"/>
        <v>33.43</v>
      </c>
      <c r="O346" s="44">
        <f t="shared" ref="O346:O354" si="92">AVERAGE(C346:N346)</f>
        <v>31.986666666666665</v>
      </c>
    </row>
    <row r="347" spans="1:19" x14ac:dyDescent="0.25">
      <c r="A347" s="133"/>
      <c r="B347" s="45">
        <v>3</v>
      </c>
      <c r="C347" s="2">
        <f>C$110*($P$107/$P$110)</f>
        <v>107.70967741935485</v>
      </c>
      <c r="D347" s="2">
        <f t="shared" ref="D347:N347" si="93">D$110*($P$107/$P$110)</f>
        <v>91.36016129032258</v>
      </c>
      <c r="E347" s="2">
        <f t="shared" si="93"/>
        <v>85.710483870967749</v>
      </c>
      <c r="F347" s="2">
        <f t="shared" si="93"/>
        <v>98.137741935483874</v>
      </c>
      <c r="G347" s="2">
        <f t="shared" si="93"/>
        <v>156.17903225806452</v>
      </c>
      <c r="H347" s="2">
        <f t="shared" si="93"/>
        <v>166.84838709677422</v>
      </c>
      <c r="I347" s="2">
        <f t="shared" si="93"/>
        <v>144.18870967741935</v>
      </c>
      <c r="J347" s="2">
        <f t="shared" si="93"/>
        <v>153.33387096774194</v>
      </c>
      <c r="K347" s="2">
        <f t="shared" si="93"/>
        <v>198.65322580645164</v>
      </c>
      <c r="L347" s="2">
        <f t="shared" si="93"/>
        <v>234.2177419354839</v>
      </c>
      <c r="M347" s="2">
        <f t="shared" si="93"/>
        <v>230.45806451612904</v>
      </c>
      <c r="N347" s="2">
        <f t="shared" si="93"/>
        <v>168.06774193548387</v>
      </c>
      <c r="O347" s="44">
        <f t="shared" si="92"/>
        <v>152.90540322580645</v>
      </c>
    </row>
    <row r="348" spans="1:19" x14ac:dyDescent="0.25">
      <c r="A348" s="133"/>
      <c r="B348" s="45" t="s">
        <v>177</v>
      </c>
      <c r="C348" s="46">
        <f t="shared" ref="C348:N348" si="94">ABS((C347-C346)/C346)</f>
        <v>8.2296210299361476</v>
      </c>
      <c r="D348" s="46">
        <f t="shared" si="94"/>
        <v>10.931586951850932</v>
      </c>
      <c r="E348" s="46">
        <f t="shared" si="94"/>
        <v>12.449001078137101</v>
      </c>
      <c r="F348" s="46">
        <f t="shared" si="94"/>
        <v>10.491538868323639</v>
      </c>
      <c r="G348" s="46">
        <f t="shared" si="94"/>
        <v>4.7951403435274411</v>
      </c>
      <c r="H348" s="46">
        <f t="shared" si="94"/>
        <v>2.9001493009998649</v>
      </c>
      <c r="I348" s="46">
        <f t="shared" si="94"/>
        <v>5.1226628313129234</v>
      </c>
      <c r="J348" s="46">
        <f t="shared" si="94"/>
        <v>5.1530445813700618</v>
      </c>
      <c r="K348" s="46">
        <f t="shared" si="94"/>
        <v>3.2970630717380849</v>
      </c>
      <c r="L348" s="46">
        <f t="shared" si="94"/>
        <v>2.2018830066368267</v>
      </c>
      <c r="M348" s="46">
        <f t="shared" si="94"/>
        <v>1.9324095243177126</v>
      </c>
      <c r="N348" s="46">
        <f t="shared" si="94"/>
        <v>4.0274526453928763</v>
      </c>
      <c r="O348" s="62">
        <f>AVERAGE(C348:N348)</f>
        <v>5.9609627694619656</v>
      </c>
    </row>
    <row r="349" spans="1:19" x14ac:dyDescent="0.25">
      <c r="A349" s="133"/>
      <c r="B349" s="45">
        <v>4</v>
      </c>
      <c r="C349" s="2">
        <f>C$110*TAN($P$107/$P$110)</f>
        <v>9.6111727850031841</v>
      </c>
      <c r="D349" s="2">
        <f t="shared" ref="D349:N349" si="95">D$110*TAN($P$107/$P$110)</f>
        <v>8.1522692933927949</v>
      </c>
      <c r="E349" s="2">
        <f t="shared" si="95"/>
        <v>7.6481360793869682</v>
      </c>
      <c r="F349" s="2">
        <f t="shared" si="95"/>
        <v>8.7570478073170506</v>
      </c>
      <c r="G349" s="2">
        <f t="shared" si="95"/>
        <v>13.936200538254615</v>
      </c>
      <c r="H349" s="2">
        <f t="shared" si="95"/>
        <v>14.88825067261814</v>
      </c>
      <c r="I349" s="2">
        <f t="shared" si="95"/>
        <v>12.866277530112752</v>
      </c>
      <c r="J349" s="2">
        <f t="shared" si="95"/>
        <v>13.682320502424343</v>
      </c>
      <c r="K349" s="2">
        <f t="shared" si="95"/>
        <v>17.726266787435119</v>
      </c>
      <c r="L349" s="2">
        <f t="shared" si="95"/>
        <v>20.899767235313529</v>
      </c>
      <c r="M349" s="2">
        <f t="shared" si="95"/>
        <v>20.564282902252096</v>
      </c>
      <c r="N349" s="2">
        <f t="shared" si="95"/>
        <v>14.997056402259684</v>
      </c>
      <c r="O349" s="44">
        <f t="shared" si="92"/>
        <v>13.644087377980858</v>
      </c>
    </row>
    <row r="350" spans="1:19" x14ac:dyDescent="0.25">
      <c r="A350" s="133"/>
      <c r="B350" s="45" t="s">
        <v>177</v>
      </c>
      <c r="C350" s="46">
        <f t="shared" ref="C350:N350" si="96">ABS((C349-C346)/C346)</f>
        <v>0.17642049828593109</v>
      </c>
      <c r="D350" s="46">
        <f t="shared" si="96"/>
        <v>6.4681898053127185E-2</v>
      </c>
      <c r="E350" s="46">
        <f t="shared" si="96"/>
        <v>0.20008411727396327</v>
      </c>
      <c r="F350" s="46">
        <f t="shared" si="96"/>
        <v>2.5415434112066915E-2</v>
      </c>
      <c r="G350" s="46">
        <f t="shared" si="96"/>
        <v>0.48288680748591406</v>
      </c>
      <c r="H350" s="46">
        <f t="shared" si="96"/>
        <v>0.65198105019592933</v>
      </c>
      <c r="I350" s="46">
        <f t="shared" si="96"/>
        <v>0.4536612513752547</v>
      </c>
      <c r="J350" s="46">
        <f t="shared" si="96"/>
        <v>0.45095022060897505</v>
      </c>
      <c r="K350" s="46">
        <f t="shared" si="96"/>
        <v>0.61656355640417215</v>
      </c>
      <c r="L350" s="46">
        <f t="shared" si="96"/>
        <v>0.71428889630466808</v>
      </c>
      <c r="M350" s="46">
        <f t="shared" si="96"/>
        <v>0.73833461124504274</v>
      </c>
      <c r="N350" s="46">
        <f t="shared" si="96"/>
        <v>0.55138927902304269</v>
      </c>
      <c r="O350" s="62">
        <f>AVERAGE(C350:N350)</f>
        <v>0.42722146836400726</v>
      </c>
    </row>
    <row r="351" spans="1:19" ht="15.75" thickBot="1" x14ac:dyDescent="0.3">
      <c r="A351" s="133"/>
      <c r="B351" s="45">
        <v>5</v>
      </c>
      <c r="C351" s="2">
        <f>C$110*ATAN($P$107/$P$110)</f>
        <v>15.610614761122186</v>
      </c>
      <c r="D351" s="2">
        <f t="shared" ref="D351:N351" si="97">D$110*ATAN($P$107/$P$110)</f>
        <v>13.2410412563443</v>
      </c>
      <c r="E351" s="2">
        <f t="shared" si="97"/>
        <v>12.422220331138268</v>
      </c>
      <c r="F351" s="2">
        <f t="shared" si="97"/>
        <v>14.223331826690384</v>
      </c>
      <c r="G351" s="2">
        <f t="shared" si="97"/>
        <v>22.635391403627168</v>
      </c>
      <c r="H351" s="2">
        <f t="shared" si="97"/>
        <v>24.181725884681729</v>
      </c>
      <c r="I351" s="2">
        <f t="shared" si="97"/>
        <v>20.897605986823002</v>
      </c>
      <c r="J351" s="2">
        <f t="shared" si="97"/>
        <v>22.223035542012621</v>
      </c>
      <c r="K351" s="2">
        <f t="shared" si="97"/>
        <v>28.79127533773007</v>
      </c>
      <c r="L351" s="2">
        <f t="shared" si="97"/>
        <v>33.945723607911923</v>
      </c>
      <c r="M351" s="2">
        <f t="shared" si="97"/>
        <v>33.400824790778415</v>
      </c>
      <c r="N351" s="2">
        <f t="shared" si="97"/>
        <v>24.358449825373675</v>
      </c>
      <c r="O351" s="44">
        <f t="shared" si="92"/>
        <v>22.160936712852813</v>
      </c>
    </row>
    <row r="352" spans="1:19" x14ac:dyDescent="0.25">
      <c r="A352" s="133"/>
      <c r="B352" s="45" t="s">
        <v>177</v>
      </c>
      <c r="C352" s="46">
        <f t="shared" ref="C352:N352" si="98">ABS((C351-C346)/C346)</f>
        <v>0.33767050223840495</v>
      </c>
      <c r="D352" s="46">
        <f t="shared" si="98"/>
        <v>0.72927272513311991</v>
      </c>
      <c r="E352" s="46">
        <f t="shared" si="98"/>
        <v>0.94919509354123144</v>
      </c>
      <c r="F352" s="46">
        <f t="shared" si="98"/>
        <v>0.66549553005742212</v>
      </c>
      <c r="G352" s="46">
        <f t="shared" si="98"/>
        <v>0.16009679392849097</v>
      </c>
      <c r="H352" s="46">
        <f t="shared" si="98"/>
        <v>0.43474226543520972</v>
      </c>
      <c r="I352" s="46">
        <f t="shared" si="98"/>
        <v>0.11262819588861989</v>
      </c>
      <c r="J352" s="46">
        <f t="shared" si="98"/>
        <v>0.10822489799307305</v>
      </c>
      <c r="K352" s="46">
        <f t="shared" si="98"/>
        <v>0.37721662691477237</v>
      </c>
      <c r="L352" s="46">
        <f t="shared" si="98"/>
        <v>0.5359436280531521</v>
      </c>
      <c r="M352" s="46">
        <f t="shared" si="98"/>
        <v>0.57499904834230287</v>
      </c>
      <c r="N352" s="46">
        <f t="shared" si="98"/>
        <v>0.27135956250751792</v>
      </c>
      <c r="O352" s="62">
        <f>AVERAGE(C352:N352)</f>
        <v>0.43807040583610979</v>
      </c>
      <c r="Q352" s="47" t="s">
        <v>183</v>
      </c>
    </row>
    <row r="353" spans="1:19" ht="15.75" thickBot="1" x14ac:dyDescent="0.3">
      <c r="A353" s="133"/>
      <c r="B353" s="45" t="s">
        <v>184</v>
      </c>
      <c r="C353" s="2">
        <f>LN(C$107/C$110)/LN($P$107/$P$110)</f>
        <v>4.1476774483316617E-2</v>
      </c>
      <c r="D353" s="2">
        <f t="shared" ref="D353:N353" si="99">LN(D$107/D$110)/LN($P$107/$P$110)</f>
        <v>-6.926801682308184E-2</v>
      </c>
      <c r="E353" s="2">
        <f t="shared" si="99"/>
        <v>-0.12090104402191693</v>
      </c>
      <c r="F353" s="2">
        <f t="shared" si="99"/>
        <v>-5.3060619560851272E-2</v>
      </c>
      <c r="G353" s="2">
        <f t="shared" si="99"/>
        <v>0.24220187511194172</v>
      </c>
      <c r="H353" s="2">
        <f t="shared" si="99"/>
        <v>0.41299776382937331</v>
      </c>
      <c r="I353" s="2">
        <f t="shared" si="99"/>
        <v>0.2184902578043551</v>
      </c>
      <c r="J353" s="2">
        <f t="shared" si="99"/>
        <v>0.2163553750100152</v>
      </c>
      <c r="K353" s="2">
        <f t="shared" si="99"/>
        <v>0.37119773066010353</v>
      </c>
      <c r="L353" s="2">
        <f t="shared" si="99"/>
        <v>0.49808229661028974</v>
      </c>
      <c r="M353" s="2">
        <f t="shared" si="99"/>
        <v>0.53599965203440136</v>
      </c>
      <c r="N353" s="2">
        <f t="shared" si="99"/>
        <v>0.30349194832952925</v>
      </c>
      <c r="O353" s="48">
        <f t="shared" si="92"/>
        <v>0.21642199945562302</v>
      </c>
      <c r="Q353" s="49">
        <v>0.04</v>
      </c>
    </row>
    <row r="354" spans="1:19" x14ac:dyDescent="0.25">
      <c r="A354" s="133"/>
      <c r="B354" s="45" t="s">
        <v>185</v>
      </c>
      <c r="C354" s="2">
        <f>C$110*($P$107/$P$110)^$O353</f>
        <v>17.507807017348206</v>
      </c>
      <c r="D354" s="2">
        <f t="shared" ref="D354:N354" si="100">D$110*($P$107/$P$110)^$O353</f>
        <v>14.850254046507331</v>
      </c>
      <c r="E354" s="2">
        <f t="shared" si="100"/>
        <v>13.931920018050201</v>
      </c>
      <c r="F354" s="2">
        <f t="shared" si="100"/>
        <v>15.95192454467443</v>
      </c>
      <c r="G354" s="2">
        <f t="shared" si="100"/>
        <v>25.386320175154896</v>
      </c>
      <c r="H354" s="2">
        <f t="shared" si="100"/>
        <v>27.120584077816751</v>
      </c>
      <c r="I354" s="2">
        <f t="shared" si="100"/>
        <v>23.437337884544437</v>
      </c>
      <c r="J354" s="2">
        <f t="shared" si="100"/>
        <v>24.923849801111739</v>
      </c>
      <c r="K354" s="2">
        <f t="shared" si="100"/>
        <v>32.290342187656364</v>
      </c>
      <c r="L354" s="2">
        <f t="shared" si="100"/>
        <v>38.071221863195866</v>
      </c>
      <c r="M354" s="2">
        <f t="shared" si="100"/>
        <v>37.46010029749597</v>
      </c>
      <c r="N354" s="2">
        <f t="shared" si="100"/>
        <v>27.318785666692389</v>
      </c>
      <c r="O354" s="44">
        <f t="shared" si="92"/>
        <v>24.854203965020716</v>
      </c>
    </row>
    <row r="355" spans="1:19" x14ac:dyDescent="0.25">
      <c r="A355" s="133"/>
      <c r="B355" s="45" t="s">
        <v>177</v>
      </c>
      <c r="C355" s="46">
        <f t="shared" ref="C355:N355" si="101">ABS((C354-C346)/C346)</f>
        <v>0.50024053276334246</v>
      </c>
      <c r="D355" s="46">
        <f t="shared" si="101"/>
        <v>0.93943503284671948</v>
      </c>
      <c r="E355" s="46">
        <f t="shared" si="101"/>
        <v>1.1860850491213244</v>
      </c>
      <c r="F355" s="46">
        <f t="shared" si="101"/>
        <v>0.86790685534829415</v>
      </c>
      <c r="G355" s="46">
        <f t="shared" si="101"/>
        <v>5.8021514836552983E-2</v>
      </c>
      <c r="H355" s="46">
        <f t="shared" si="101"/>
        <v>0.36604525297296048</v>
      </c>
      <c r="I355" s="46">
        <f t="shared" si="101"/>
        <v>4.7839539471576896E-3</v>
      </c>
      <c r="J355" s="46">
        <f t="shared" si="101"/>
        <v>1.5448640095255237E-4</v>
      </c>
      <c r="K355" s="46">
        <f t="shared" si="101"/>
        <v>0.30152839741171605</v>
      </c>
      <c r="L355" s="46">
        <f t="shared" si="101"/>
        <v>0.4795458391907606</v>
      </c>
      <c r="M355" s="46">
        <f t="shared" si="101"/>
        <v>0.52334775038177928</v>
      </c>
      <c r="N355" s="46">
        <f t="shared" si="101"/>
        <v>0.18280629175314422</v>
      </c>
      <c r="O355" s="62">
        <f>AVERAGE(C355:N355)</f>
        <v>0.45082507974789204</v>
      </c>
    </row>
    <row r="356" spans="1:19" x14ac:dyDescent="0.25">
      <c r="A356" s="133"/>
      <c r="B356" s="42" t="s">
        <v>186</v>
      </c>
      <c r="C356" s="4">
        <f>C$110*($P$107/$P$110)^$Q353</f>
        <v>11.63010992682673</v>
      </c>
      <c r="D356" s="4">
        <f t="shared" ref="D356:N356" si="102">D$110*($P$107/$P$110)^$Q353</f>
        <v>9.8647470143489748</v>
      </c>
      <c r="E356" s="4">
        <f t="shared" si="102"/>
        <v>9.2547148332814597</v>
      </c>
      <c r="F356" s="4">
        <f t="shared" si="102"/>
        <v>10.596566195593638</v>
      </c>
      <c r="G356" s="4">
        <f t="shared" si="102"/>
        <v>16.863659393898757</v>
      </c>
      <c r="H356" s="4">
        <f t="shared" si="102"/>
        <v>18.015698584763673</v>
      </c>
      <c r="I356" s="4">
        <f t="shared" si="102"/>
        <v>15.568986779402954</v>
      </c>
      <c r="J356" s="4">
        <f t="shared" si="102"/>
        <v>16.556448943001449</v>
      </c>
      <c r="K356" s="4">
        <f t="shared" si="102"/>
        <v>21.449872553722887</v>
      </c>
      <c r="L356" s="4">
        <f t="shared" si="102"/>
        <v>25.290003189939259</v>
      </c>
      <c r="M356" s="4">
        <f t="shared" si="102"/>
        <v>24.884046522682098</v>
      </c>
      <c r="N356" s="4">
        <f t="shared" si="102"/>
        <v>18.147360206576803</v>
      </c>
      <c r="O356" s="51">
        <f>AVERAGE(C356:N356)</f>
        <v>16.510184512003221</v>
      </c>
    </row>
    <row r="357" spans="1:19" ht="15.75" thickBot="1" x14ac:dyDescent="0.3">
      <c r="A357" s="134"/>
      <c r="B357" s="52" t="s">
        <v>177</v>
      </c>
      <c r="C357" s="53">
        <f t="shared" ref="C357:N357" si="103">ABS((C356-C346)/C346)</f>
        <v>3.4181725084207258E-3</v>
      </c>
      <c r="D357" s="53">
        <f t="shared" si="103"/>
        <v>0.28833054908566996</v>
      </c>
      <c r="E357" s="53">
        <f t="shared" si="103"/>
        <v>0.4521755583369621</v>
      </c>
      <c r="F357" s="53">
        <f t="shared" si="103"/>
        <v>0.240815713769747</v>
      </c>
      <c r="G357" s="53">
        <f t="shared" si="103"/>
        <v>0.37426124697963792</v>
      </c>
      <c r="H357" s="53">
        <f t="shared" si="103"/>
        <v>0.5788756759054775</v>
      </c>
      <c r="I357" s="53">
        <f t="shared" si="103"/>
        <v>0.33889652741388737</v>
      </c>
      <c r="J357" s="53">
        <f t="shared" si="103"/>
        <v>0.33561601352321641</v>
      </c>
      <c r="K357" s="53">
        <f t="shared" si="103"/>
        <v>0.53601833108970609</v>
      </c>
      <c r="L357" s="53">
        <f t="shared" si="103"/>
        <v>0.65427200013753584</v>
      </c>
      <c r="M357" s="53">
        <f t="shared" si="103"/>
        <v>0.68336879345104851</v>
      </c>
      <c r="N357" s="53">
        <f t="shared" si="103"/>
        <v>0.45715344880117254</v>
      </c>
      <c r="O357" s="63">
        <f>AVERAGE(C357:N357)</f>
        <v>0.41193350258354017</v>
      </c>
    </row>
    <row r="358" spans="1:19" x14ac:dyDescent="0.25">
      <c r="A358"/>
      <c r="B358" s="54"/>
      <c r="C358" s="55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 s="54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 s="54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 s="54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 s="54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 s="54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x14ac:dyDescent="0.25">
      <c r="A364"/>
      <c r="B364" s="5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x14ac:dyDescent="0.25">
      <c r="A365"/>
      <c r="B365" s="54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x14ac:dyDescent="0.25">
      <c r="A366"/>
      <c r="B366" s="54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x14ac:dyDescent="0.25">
      <c r="A367"/>
      <c r="B367" s="54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x14ac:dyDescent="0.25">
      <c r="A368"/>
      <c r="B368" s="54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x14ac:dyDescent="0.25">
      <c r="A369"/>
      <c r="B369" s="54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x14ac:dyDescent="0.25">
      <c r="A370"/>
      <c r="B370" s="54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x14ac:dyDescent="0.25">
      <c r="A371"/>
      <c r="B371" s="54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x14ac:dyDescent="0.25">
      <c r="A372"/>
      <c r="B372" s="54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x14ac:dyDescent="0.25">
      <c r="A373"/>
      <c r="B373" s="54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x14ac:dyDescent="0.25">
      <c r="A374"/>
      <c r="B374" s="5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x14ac:dyDescent="0.25">
      <c r="A375"/>
      <c r="B375" s="54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x14ac:dyDescent="0.25">
      <c r="A376"/>
      <c r="B376" s="54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ht="15.75" thickBot="1" x14ac:dyDescent="0.3"/>
    <row r="378" spans="1:19" x14ac:dyDescent="0.25">
      <c r="A378" s="41" t="s">
        <v>175</v>
      </c>
      <c r="B378" s="18" t="s">
        <v>176</v>
      </c>
      <c r="C378" s="22" t="s">
        <v>162</v>
      </c>
      <c r="D378" s="22" t="s">
        <v>163</v>
      </c>
      <c r="E378" s="22" t="s">
        <v>91</v>
      </c>
      <c r="F378" s="22" t="s">
        <v>164</v>
      </c>
      <c r="G378" s="22" t="s">
        <v>165</v>
      </c>
      <c r="H378" s="22" t="s">
        <v>166</v>
      </c>
      <c r="I378" s="22" t="s">
        <v>167</v>
      </c>
      <c r="J378" s="22" t="s">
        <v>168</v>
      </c>
      <c r="K378" s="22" t="s">
        <v>169</v>
      </c>
      <c r="L378" s="22" t="s">
        <v>170</v>
      </c>
      <c r="M378" s="22" t="s">
        <v>171</v>
      </c>
      <c r="N378" s="22" t="s">
        <v>172</v>
      </c>
      <c r="O378" s="23" t="s">
        <v>179</v>
      </c>
    </row>
    <row r="379" spans="1:19" x14ac:dyDescent="0.25">
      <c r="A379" s="132" t="s">
        <v>155</v>
      </c>
      <c r="B379" s="42" t="s">
        <v>182</v>
      </c>
      <c r="C379" s="43">
        <f>C$108</f>
        <v>5145</v>
      </c>
      <c r="D379" s="43">
        <f t="shared" ref="D379:N379" si="104">D$108</f>
        <v>3854</v>
      </c>
      <c r="E379" s="43">
        <f t="shared" si="104"/>
        <v>3619</v>
      </c>
      <c r="F379" s="43">
        <f t="shared" si="104"/>
        <v>4085</v>
      </c>
      <c r="G379" s="43">
        <f t="shared" si="104"/>
        <v>5857</v>
      </c>
      <c r="H379" s="43">
        <f t="shared" si="104"/>
        <v>7533</v>
      </c>
      <c r="I379" s="43">
        <f t="shared" si="104"/>
        <v>7283</v>
      </c>
      <c r="J379" s="43">
        <f t="shared" si="104"/>
        <v>6832</v>
      </c>
      <c r="K379" s="43">
        <f t="shared" si="104"/>
        <v>7001</v>
      </c>
      <c r="L379" s="43">
        <f t="shared" si="104"/>
        <v>7806</v>
      </c>
      <c r="M379" s="43">
        <f t="shared" si="104"/>
        <v>9222</v>
      </c>
      <c r="N379" s="43">
        <f t="shared" si="104"/>
        <v>8614</v>
      </c>
      <c r="O379" s="44">
        <f t="shared" ref="O379:O387" si="105">AVERAGE(C379:N379)</f>
        <v>6404.25</v>
      </c>
    </row>
    <row r="380" spans="1:19" x14ac:dyDescent="0.25">
      <c r="A380" s="133"/>
      <c r="B380" s="45">
        <v>3</v>
      </c>
      <c r="C380" s="2">
        <f>C$110*($P$108/$P$110)</f>
        <v>2750.8495967741933</v>
      </c>
      <c r="D380" s="2">
        <f t="shared" ref="D380:N380" si="106">D$110*($P$108/$P$110)</f>
        <v>2333.2913891129028</v>
      </c>
      <c r="E380" s="2">
        <f t="shared" si="106"/>
        <v>2189.0015423387099</v>
      </c>
      <c r="F380" s="2">
        <f t="shared" si="106"/>
        <v>2506.3873024193545</v>
      </c>
      <c r="G380" s="2">
        <f t="shared" si="106"/>
        <v>3988.7319153225803</v>
      </c>
      <c r="H380" s="2">
        <f t="shared" si="106"/>
        <v>4261.2217338709679</v>
      </c>
      <c r="I380" s="2">
        <f t="shared" si="106"/>
        <v>3682.505262096774</v>
      </c>
      <c r="J380" s="2">
        <f t="shared" si="106"/>
        <v>3916.0679637096773</v>
      </c>
      <c r="K380" s="2">
        <f t="shared" si="106"/>
        <v>5073.5009072580642</v>
      </c>
      <c r="L380" s="2">
        <f t="shared" si="106"/>
        <v>5981.8003024193549</v>
      </c>
      <c r="M380" s="2">
        <f t="shared" si="106"/>
        <v>5885.7800806451605</v>
      </c>
      <c r="N380" s="2">
        <f t="shared" si="106"/>
        <v>4292.3634274193546</v>
      </c>
      <c r="O380" s="44">
        <f t="shared" si="105"/>
        <v>3905.1251186155914</v>
      </c>
    </row>
    <row r="381" spans="1:19" x14ac:dyDescent="0.25">
      <c r="A381" s="133"/>
      <c r="B381" s="45" t="s">
        <v>177</v>
      </c>
      <c r="C381" s="46">
        <f t="shared" ref="C381:N381" si="107">ABS((C380-C379)/C379)</f>
        <v>0.46533535534029286</v>
      </c>
      <c r="D381" s="46">
        <f t="shared" si="107"/>
        <v>0.39457929706463341</v>
      </c>
      <c r="E381" s="46">
        <f t="shared" si="107"/>
        <v>0.39513635193735563</v>
      </c>
      <c r="F381" s="46">
        <f t="shared" si="107"/>
        <v>0.38644129683736733</v>
      </c>
      <c r="G381" s="46">
        <f t="shared" si="107"/>
        <v>0.31898037983223831</v>
      </c>
      <c r="H381" s="46">
        <f t="shared" si="107"/>
        <v>0.43432606745374114</v>
      </c>
      <c r="I381" s="46">
        <f t="shared" si="107"/>
        <v>0.49436972921917149</v>
      </c>
      <c r="J381" s="46">
        <f t="shared" si="107"/>
        <v>0.42680504044062101</v>
      </c>
      <c r="K381" s="46">
        <f t="shared" si="107"/>
        <v>0.27531768215139779</v>
      </c>
      <c r="L381" s="46">
        <f t="shared" si="107"/>
        <v>0.23369199302852231</v>
      </c>
      <c r="M381" s="46">
        <f t="shared" si="107"/>
        <v>0.3617675037253133</v>
      </c>
      <c r="N381" s="46">
        <f t="shared" si="107"/>
        <v>0.50169916096826628</v>
      </c>
      <c r="O381" s="62">
        <f>AVERAGE(C381:N381)</f>
        <v>0.39070415483324344</v>
      </c>
    </row>
    <row r="382" spans="1:19" x14ac:dyDescent="0.25">
      <c r="A382" s="133"/>
      <c r="B382" s="45">
        <v>4</v>
      </c>
      <c r="C382" s="2">
        <f>C$110*TAN($P$108/$P$110)</f>
        <v>-30.674341632349908</v>
      </c>
      <c r="D382" s="2">
        <f t="shared" ref="D382:N382" si="108">D$110*TAN($P$108/$P$110)</f>
        <v>-26.01820807702434</v>
      </c>
      <c r="E382" s="2">
        <f t="shared" si="108"/>
        <v>-24.40925204423316</v>
      </c>
      <c r="F382" s="2">
        <f t="shared" si="108"/>
        <v>-27.948376555210885</v>
      </c>
      <c r="G382" s="2">
        <f t="shared" si="108"/>
        <v>-44.477795366907365</v>
      </c>
      <c r="H382" s="2">
        <f t="shared" si="108"/>
        <v>-47.516291471998635</v>
      </c>
      <c r="I382" s="2">
        <f t="shared" si="108"/>
        <v>-41.063104505947656</v>
      </c>
      <c r="J382" s="2">
        <f t="shared" si="108"/>
        <v>-43.667529738883026</v>
      </c>
      <c r="K382" s="2">
        <f t="shared" si="108"/>
        <v>-56.573903670984976</v>
      </c>
      <c r="L382" s="2">
        <f t="shared" si="108"/>
        <v>-66.702224021289183</v>
      </c>
      <c r="M382" s="2">
        <f t="shared" si="108"/>
        <v>-65.631515869971309</v>
      </c>
      <c r="N382" s="2">
        <f t="shared" si="108"/>
        <v>-47.863548169723344</v>
      </c>
      <c r="O382" s="44">
        <f t="shared" si="105"/>
        <v>-43.545507593710312</v>
      </c>
    </row>
    <row r="383" spans="1:19" x14ac:dyDescent="0.25">
      <c r="A383" s="133"/>
      <c r="B383" s="45" t="s">
        <v>177</v>
      </c>
      <c r="C383" s="46">
        <f t="shared" ref="C383:N383" si="109">ABS((C382-C379)/C379)</f>
        <v>1.0059619711627501</v>
      </c>
      <c r="D383" s="46">
        <f t="shared" si="109"/>
        <v>1.0067509621372663</v>
      </c>
      <c r="E383" s="46">
        <f t="shared" si="109"/>
        <v>1.0067447504957814</v>
      </c>
      <c r="F383" s="46">
        <f t="shared" si="109"/>
        <v>1.0068417078470528</v>
      </c>
      <c r="G383" s="46">
        <f t="shared" si="109"/>
        <v>1.00759395515911</v>
      </c>
      <c r="H383" s="46">
        <f t="shared" si="109"/>
        <v>1.0063077514233372</v>
      </c>
      <c r="I383" s="46">
        <f t="shared" si="109"/>
        <v>1.0056382128938552</v>
      </c>
      <c r="J383" s="46">
        <f t="shared" si="109"/>
        <v>1.0063916173505392</v>
      </c>
      <c r="K383" s="46">
        <f t="shared" si="109"/>
        <v>1.0080808318341643</v>
      </c>
      <c r="L383" s="46">
        <f t="shared" si="109"/>
        <v>1.0085449941098243</v>
      </c>
      <c r="M383" s="46">
        <f t="shared" si="109"/>
        <v>1.0071168418857048</v>
      </c>
      <c r="N383" s="46">
        <f t="shared" si="109"/>
        <v>1.0055564834188209</v>
      </c>
      <c r="O383" s="62">
        <f>AVERAGE(C383:N383)</f>
        <v>1.0067941733098504</v>
      </c>
    </row>
    <row r="384" spans="1:19" ht="15.75" thickBot="1" x14ac:dyDescent="0.3">
      <c r="A384" s="133"/>
      <c r="B384" s="45">
        <v>5</v>
      </c>
      <c r="C384" s="2">
        <f>C$110*ATAN($P$108/$P$110)</f>
        <v>16.609595703371976</v>
      </c>
      <c r="D384" s="2">
        <f t="shared" ref="D384:N384" si="110">D$110*ATAN($P$108/$P$110)</f>
        <v>14.088384431039382</v>
      </c>
      <c r="E384" s="2">
        <f t="shared" si="110"/>
        <v>13.217164128107795</v>
      </c>
      <c r="F384" s="2">
        <f t="shared" si="110"/>
        <v>15.133535405959108</v>
      </c>
      <c r="G384" s="2">
        <f t="shared" si="110"/>
        <v>24.083913769889367</v>
      </c>
      <c r="H384" s="2">
        <f t="shared" si="110"/>
        <v>25.729203910317725</v>
      </c>
      <c r="I384" s="2">
        <f t="shared" si="110"/>
        <v>22.234921040646071</v>
      </c>
      <c r="J384" s="2">
        <f t="shared" si="110"/>
        <v>23.645169732441804</v>
      </c>
      <c r="K384" s="2">
        <f t="shared" si="110"/>
        <v>30.633735471785108</v>
      </c>
      <c r="L384" s="2">
        <f t="shared" si="110"/>
        <v>36.118035939879633</v>
      </c>
      <c r="M384" s="2">
        <f t="shared" si="110"/>
        <v>35.538267033252495</v>
      </c>
      <c r="N384" s="2">
        <f t="shared" si="110"/>
        <v>25.91723706922382</v>
      </c>
      <c r="O384" s="44">
        <f t="shared" si="105"/>
        <v>23.579096969659528</v>
      </c>
    </row>
    <row r="385" spans="1:19" x14ac:dyDescent="0.25">
      <c r="A385" s="133"/>
      <c r="B385" s="45" t="s">
        <v>177</v>
      </c>
      <c r="C385" s="46">
        <f t="shared" ref="C385:N385" si="111">ABS((C384-C379)/C379)</f>
        <v>0.99677170151537953</v>
      </c>
      <c r="D385" s="46">
        <f t="shared" si="111"/>
        <v>0.99634447731420883</v>
      </c>
      <c r="E385" s="46">
        <f t="shared" si="111"/>
        <v>0.99634784080461236</v>
      </c>
      <c r="F385" s="46">
        <f t="shared" si="111"/>
        <v>0.99629534016989985</v>
      </c>
      <c r="G385" s="46">
        <f t="shared" si="111"/>
        <v>0.99588801199079913</v>
      </c>
      <c r="H385" s="46">
        <f t="shared" si="111"/>
        <v>0.99658446782021537</v>
      </c>
      <c r="I385" s="46">
        <f t="shared" si="111"/>
        <v>0.99694701070429126</v>
      </c>
      <c r="J385" s="46">
        <f t="shared" si="111"/>
        <v>0.99653905595251147</v>
      </c>
      <c r="K385" s="46">
        <f t="shared" si="111"/>
        <v>0.99562437716443575</v>
      </c>
      <c r="L385" s="46">
        <f t="shared" si="111"/>
        <v>0.99537304177044839</v>
      </c>
      <c r="M385" s="46">
        <f t="shared" si="111"/>
        <v>0.99614636011350544</v>
      </c>
      <c r="N385" s="46">
        <f t="shared" si="111"/>
        <v>0.99699126572217056</v>
      </c>
      <c r="O385" s="62">
        <f>AVERAGE(C385:N385)</f>
        <v>0.99632107925353974</v>
      </c>
      <c r="Q385" s="47" t="s">
        <v>183</v>
      </c>
    </row>
    <row r="386" spans="1:19" ht="15.75" thickBot="1" x14ac:dyDescent="0.3">
      <c r="A386" s="133"/>
      <c r="B386" s="45" t="s">
        <v>184</v>
      </c>
      <c r="C386" s="2">
        <f>LN(C$108/C$110)/LN($P$108/$P$110)</f>
        <v>1.1126347975026329</v>
      </c>
      <c r="D386" s="2">
        <f t="shared" ref="D386:N386" si="112">LN(D$108/D$110)/LN($P$108/$P$110)</f>
        <v>1.0902768016554651</v>
      </c>
      <c r="E386" s="2">
        <f t="shared" si="112"/>
        <v>1.0904424010219258</v>
      </c>
      <c r="F386" s="2">
        <f t="shared" si="112"/>
        <v>1.087874785842716</v>
      </c>
      <c r="G386" s="2">
        <f t="shared" si="112"/>
        <v>1.0691090516438837</v>
      </c>
      <c r="H386" s="2">
        <f t="shared" si="112"/>
        <v>1.1024926821338297</v>
      </c>
      <c r="I386" s="2">
        <f t="shared" si="112"/>
        <v>1.1226790326872649</v>
      </c>
      <c r="J386" s="2">
        <f t="shared" si="112"/>
        <v>1.1001166198953116</v>
      </c>
      <c r="K386" s="2">
        <f t="shared" si="112"/>
        <v>1.0579299957215256</v>
      </c>
      <c r="L386" s="2">
        <f t="shared" si="112"/>
        <v>1.0478827375249897</v>
      </c>
      <c r="M386" s="2">
        <f t="shared" si="112"/>
        <v>1.0807821386336456</v>
      </c>
      <c r="N386" s="2">
        <f t="shared" si="112"/>
        <v>1.1253058035464205</v>
      </c>
      <c r="O386" s="48">
        <f t="shared" si="105"/>
        <v>1.0906272373174677</v>
      </c>
      <c r="Q386" s="49">
        <v>1.0900000000000001</v>
      </c>
    </row>
    <row r="387" spans="1:19" x14ac:dyDescent="0.25">
      <c r="A387" s="133"/>
      <c r="B387" s="45" t="s">
        <v>185</v>
      </c>
      <c r="C387" s="2">
        <f>C$110*($P$108/$P$110)^$O386</f>
        <v>4552.5590332459069</v>
      </c>
      <c r="D387" s="2">
        <f t="shared" ref="D387:N387" si="113">D$110*($P$108/$P$110)^$O386</f>
        <v>3861.5149309352782</v>
      </c>
      <c r="E387" s="2">
        <f t="shared" si="113"/>
        <v>3622.7203250404932</v>
      </c>
      <c r="F387" s="2">
        <f t="shared" si="113"/>
        <v>4147.9825606687709</v>
      </c>
      <c r="G387" s="2">
        <f t="shared" si="113"/>
        <v>6601.210598206565</v>
      </c>
      <c r="H387" s="2">
        <f t="shared" si="113"/>
        <v>7052.1716345186605</v>
      </c>
      <c r="I387" s="2">
        <f t="shared" si="113"/>
        <v>6094.4162907320206</v>
      </c>
      <c r="J387" s="2">
        <f t="shared" si="113"/>
        <v>6480.9543218566732</v>
      </c>
      <c r="K387" s="2">
        <f t="shared" si="113"/>
        <v>8396.4650094299523</v>
      </c>
      <c r="L387" s="2">
        <f t="shared" si="113"/>
        <v>9899.6684638036004</v>
      </c>
      <c r="M387" s="2">
        <f t="shared" si="113"/>
        <v>9740.7583843412431</v>
      </c>
      <c r="N387" s="2">
        <f t="shared" si="113"/>
        <v>7103.7100386686134</v>
      </c>
      <c r="O387" s="44">
        <f t="shared" si="105"/>
        <v>6462.8442992873142</v>
      </c>
    </row>
    <row r="388" spans="1:19" x14ac:dyDescent="0.25">
      <c r="A388" s="133"/>
      <c r="B388" s="45" t="s">
        <v>177</v>
      </c>
      <c r="C388" s="46">
        <f t="shared" ref="C388:N388" si="114">ABS((C387-C379)/C379)</f>
        <v>0.11514887594831741</v>
      </c>
      <c r="D388" s="46">
        <f t="shared" si="114"/>
        <v>1.9499042385257509E-3</v>
      </c>
      <c r="E388" s="46">
        <f t="shared" si="114"/>
        <v>1.027998076953083E-3</v>
      </c>
      <c r="F388" s="46">
        <f t="shared" si="114"/>
        <v>1.5418007507655063E-2</v>
      </c>
      <c r="G388" s="46">
        <f t="shared" si="114"/>
        <v>0.12706344514368534</v>
      </c>
      <c r="H388" s="46">
        <f t="shared" si="114"/>
        <v>6.3829598497456452E-2</v>
      </c>
      <c r="I388" s="46">
        <f t="shared" si="114"/>
        <v>0.16319974039104482</v>
      </c>
      <c r="J388" s="46">
        <f t="shared" si="114"/>
        <v>5.1382564131048997E-2</v>
      </c>
      <c r="K388" s="46">
        <f t="shared" si="114"/>
        <v>0.19932366939436541</v>
      </c>
      <c r="L388" s="46">
        <f t="shared" si="114"/>
        <v>0.26821271634686145</v>
      </c>
      <c r="M388" s="46">
        <f t="shared" si="114"/>
        <v>5.6252264621691937E-2</v>
      </c>
      <c r="N388" s="46">
        <f t="shared" si="114"/>
        <v>0.17532969135493229</v>
      </c>
      <c r="O388" s="62">
        <f>AVERAGE(C388:N388)</f>
        <v>0.10317820630437817</v>
      </c>
    </row>
    <row r="389" spans="1:19" x14ac:dyDescent="0.25">
      <c r="A389" s="133"/>
      <c r="B389" s="42" t="s">
        <v>186</v>
      </c>
      <c r="C389" s="4">
        <f>C$110*($P$108/$P$110)^$Q386</f>
        <v>4536.7132947719238</v>
      </c>
      <c r="D389" s="4">
        <f t="shared" ref="D389:N389" si="115">D$110*($P$108/$P$110)^$Q386</f>
        <v>3848.0744559711666</v>
      </c>
      <c r="E389" s="4">
        <f t="shared" si="115"/>
        <v>3610.1110039057717</v>
      </c>
      <c r="F389" s="4">
        <f t="shared" si="115"/>
        <v>4133.545000085589</v>
      </c>
      <c r="G389" s="4">
        <f t="shared" si="115"/>
        <v>6578.2342774192894</v>
      </c>
      <c r="H389" s="4">
        <f t="shared" si="115"/>
        <v>7027.6256886938681</v>
      </c>
      <c r="I389" s="4">
        <f t="shared" si="115"/>
        <v>6073.203929510717</v>
      </c>
      <c r="J389" s="4">
        <f t="shared" si="115"/>
        <v>6458.3965677460692</v>
      </c>
      <c r="K389" s="4">
        <f t="shared" si="115"/>
        <v>8367.2400861123697</v>
      </c>
      <c r="L389" s="4">
        <f t="shared" si="115"/>
        <v>9865.2114570276281</v>
      </c>
      <c r="M389" s="4">
        <f t="shared" si="115"/>
        <v>9706.8544835308712</v>
      </c>
      <c r="N389" s="4">
        <f t="shared" si="115"/>
        <v>7078.984707125247</v>
      </c>
      <c r="O389" s="51">
        <f>AVERAGE(C389:N389)</f>
        <v>6440.3495793250413</v>
      </c>
    </row>
    <row r="390" spans="1:19" ht="15.75" thickBot="1" x14ac:dyDescent="0.3">
      <c r="A390" s="134"/>
      <c r="B390" s="52" t="s">
        <v>177</v>
      </c>
      <c r="C390" s="53">
        <f t="shared" ref="C390:N390" si="116">ABS((C389-C379)/C379)</f>
        <v>0.11822870849914019</v>
      </c>
      <c r="D390" s="53">
        <f t="shared" si="116"/>
        <v>1.5375049374243457E-3</v>
      </c>
      <c r="E390" s="53">
        <f t="shared" si="116"/>
        <v>2.4562022918564056E-3</v>
      </c>
      <c r="F390" s="53">
        <f t="shared" si="116"/>
        <v>1.1883720951184572E-2</v>
      </c>
      <c r="G390" s="53">
        <f t="shared" si="116"/>
        <v>0.12314056298775643</v>
      </c>
      <c r="H390" s="53">
        <f t="shared" si="116"/>
        <v>6.7088054069578101E-2</v>
      </c>
      <c r="I390" s="53">
        <f t="shared" si="116"/>
        <v>0.16611232603175655</v>
      </c>
      <c r="J390" s="53">
        <f t="shared" si="116"/>
        <v>5.4684343128502753E-2</v>
      </c>
      <c r="K390" s="53">
        <f t="shared" si="116"/>
        <v>0.19514927669081128</v>
      </c>
      <c r="L390" s="53">
        <f t="shared" si="116"/>
        <v>0.26379854689054932</v>
      </c>
      <c r="M390" s="53">
        <f t="shared" si="116"/>
        <v>5.2575849439478552E-2</v>
      </c>
      <c r="N390" s="53">
        <f t="shared" si="116"/>
        <v>0.17820005721787241</v>
      </c>
      <c r="O390" s="63">
        <f>AVERAGE(C390:N390)</f>
        <v>0.10290459609465924</v>
      </c>
    </row>
    <row r="391" spans="1:19" x14ac:dyDescent="0.25">
      <c r="A391"/>
      <c r="B391" s="54"/>
      <c r="C391" s="55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 s="54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 s="54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 s="5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 s="54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 s="54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x14ac:dyDescent="0.25">
      <c r="A397"/>
      <c r="B397" s="54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x14ac:dyDescent="0.25">
      <c r="A398"/>
      <c r="B398" s="54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x14ac:dyDescent="0.25">
      <c r="A399"/>
      <c r="B399" s="54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x14ac:dyDescent="0.25">
      <c r="A400"/>
      <c r="B400" s="54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x14ac:dyDescent="0.25">
      <c r="A401"/>
      <c r="B401" s="54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x14ac:dyDescent="0.25">
      <c r="A402"/>
      <c r="B402" s="54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x14ac:dyDescent="0.25">
      <c r="A403"/>
      <c r="B403" s="54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x14ac:dyDescent="0.25">
      <c r="A404"/>
      <c r="B404" s="5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x14ac:dyDescent="0.25">
      <c r="A405"/>
      <c r="B405" s="54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x14ac:dyDescent="0.25">
      <c r="A406"/>
      <c r="B406" s="54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x14ac:dyDescent="0.25">
      <c r="A407"/>
      <c r="B407" s="54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x14ac:dyDescent="0.25">
      <c r="A408"/>
      <c r="B408" s="54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x14ac:dyDescent="0.25">
      <c r="A409"/>
      <c r="B409" s="54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ht="15.75" thickBot="1" x14ac:dyDescent="0.3"/>
    <row r="411" spans="1:19" x14ac:dyDescent="0.25">
      <c r="A411" s="41" t="s">
        <v>175</v>
      </c>
      <c r="B411" s="18" t="s">
        <v>176</v>
      </c>
      <c r="C411" s="22" t="s">
        <v>162</v>
      </c>
      <c r="D411" s="22" t="s">
        <v>163</v>
      </c>
      <c r="E411" s="22" t="s">
        <v>91</v>
      </c>
      <c r="F411" s="22" t="s">
        <v>164</v>
      </c>
      <c r="G411" s="22" t="s">
        <v>165</v>
      </c>
      <c r="H411" s="22" t="s">
        <v>166</v>
      </c>
      <c r="I411" s="22" t="s">
        <v>167</v>
      </c>
      <c r="J411" s="22" t="s">
        <v>168</v>
      </c>
      <c r="K411" s="22" t="s">
        <v>169</v>
      </c>
      <c r="L411" s="22" t="s">
        <v>170</v>
      </c>
      <c r="M411" s="22" t="s">
        <v>171</v>
      </c>
      <c r="N411" s="22" t="s">
        <v>172</v>
      </c>
      <c r="O411" s="23" t="s">
        <v>179</v>
      </c>
    </row>
    <row r="412" spans="1:19" x14ac:dyDescent="0.25">
      <c r="A412" s="132" t="s">
        <v>156</v>
      </c>
      <c r="B412" s="42" t="s">
        <v>182</v>
      </c>
      <c r="C412" s="43">
        <f>C$109</f>
        <v>12.55</v>
      </c>
      <c r="D412" s="43">
        <f t="shared" ref="D412:N412" si="117">D$109</f>
        <v>10.91</v>
      </c>
      <c r="E412" s="43">
        <f t="shared" si="117"/>
        <v>10</v>
      </c>
      <c r="F412" s="43">
        <f t="shared" si="117"/>
        <v>10.98</v>
      </c>
      <c r="G412" s="43">
        <f t="shared" si="117"/>
        <v>17.25</v>
      </c>
      <c r="H412" s="43">
        <f t="shared" si="117"/>
        <v>17.93</v>
      </c>
      <c r="I412" s="43">
        <f t="shared" si="117"/>
        <v>15.47</v>
      </c>
      <c r="J412" s="43">
        <f t="shared" si="117"/>
        <v>16.329999999999998</v>
      </c>
      <c r="K412" s="43">
        <f t="shared" si="117"/>
        <v>20.46</v>
      </c>
      <c r="L412" s="43">
        <f t="shared" si="117"/>
        <v>23.32</v>
      </c>
      <c r="M412" s="43">
        <f t="shared" si="117"/>
        <v>24.37</v>
      </c>
      <c r="N412" s="43">
        <f t="shared" si="117"/>
        <v>16.760000000000002</v>
      </c>
      <c r="O412" s="44">
        <f t="shared" ref="O412:O420" si="118">AVERAGE(C412:N412)</f>
        <v>16.360833333333332</v>
      </c>
    </row>
    <row r="413" spans="1:19" x14ac:dyDescent="0.25">
      <c r="A413" s="133"/>
      <c r="B413" s="45">
        <v>3</v>
      </c>
      <c r="C413" s="2">
        <f>C$110*($P$109/$P$110)</f>
        <v>10.22600806451613</v>
      </c>
      <c r="D413" s="2">
        <f t="shared" ref="D413:N413" si="119">D$110*($P$109/$P$110)</f>
        <v>8.6737772177419359</v>
      </c>
      <c r="E413" s="2">
        <f t="shared" si="119"/>
        <v>8.1373941532258076</v>
      </c>
      <c r="F413" s="2">
        <f t="shared" si="119"/>
        <v>9.3172439516129035</v>
      </c>
      <c r="G413" s="2">
        <f t="shared" si="119"/>
        <v>14.827711693548386</v>
      </c>
      <c r="H413" s="2">
        <f t="shared" si="119"/>
        <v>15.840665322580646</v>
      </c>
      <c r="I413" s="2">
        <f t="shared" si="119"/>
        <v>13.689344758064516</v>
      </c>
      <c r="J413" s="2">
        <f t="shared" si="119"/>
        <v>14.557590725806451</v>
      </c>
      <c r="K413" s="2">
        <f t="shared" si="119"/>
        <v>18.860231854838709</v>
      </c>
      <c r="L413" s="2">
        <f t="shared" si="119"/>
        <v>22.236743951612905</v>
      </c>
      <c r="M413" s="2">
        <f t="shared" si="119"/>
        <v>21.879798387096773</v>
      </c>
      <c r="N413" s="2">
        <f t="shared" si="119"/>
        <v>15.956431451612902</v>
      </c>
      <c r="O413" s="44">
        <f t="shared" si="118"/>
        <v>14.516911794354838</v>
      </c>
    </row>
    <row r="414" spans="1:19" x14ac:dyDescent="0.25">
      <c r="A414" s="133"/>
      <c r="B414" s="45" t="s">
        <v>177</v>
      </c>
      <c r="C414" s="46">
        <f t="shared" ref="C414:N414" si="120">ABS((C413-C412)/C412)</f>
        <v>0.18517864027759928</v>
      </c>
      <c r="D414" s="46">
        <f t="shared" si="120"/>
        <v>0.20497000753969424</v>
      </c>
      <c r="E414" s="46">
        <f t="shared" si="120"/>
        <v>0.18626058467741924</v>
      </c>
      <c r="F414" s="46">
        <f t="shared" si="120"/>
        <v>0.15143497708443504</v>
      </c>
      <c r="G414" s="46">
        <f t="shared" si="120"/>
        <v>0.14042251051893417</v>
      </c>
      <c r="H414" s="46">
        <f t="shared" si="120"/>
        <v>0.11652731050860868</v>
      </c>
      <c r="I414" s="46">
        <f t="shared" si="120"/>
        <v>0.11510376483099446</v>
      </c>
      <c r="J414" s="46">
        <f t="shared" si="120"/>
        <v>0.10853700393101946</v>
      </c>
      <c r="K414" s="46">
        <f t="shared" si="120"/>
        <v>7.8190036420395501E-2</v>
      </c>
      <c r="L414" s="46">
        <f t="shared" si="120"/>
        <v>4.6451803104077857E-2</v>
      </c>
      <c r="M414" s="46">
        <f t="shared" si="120"/>
        <v>0.10218307808384192</v>
      </c>
      <c r="N414" s="46">
        <f t="shared" si="120"/>
        <v>4.7945617445530997E-2</v>
      </c>
      <c r="O414" s="62">
        <f>AVERAGE(C414:N414)</f>
        <v>0.12360044453521257</v>
      </c>
    </row>
    <row r="415" spans="1:19" x14ac:dyDescent="0.25">
      <c r="A415" s="133"/>
      <c r="B415" s="45">
        <v>4</v>
      </c>
      <c r="C415" s="2">
        <f>C$110*TAN($P$109/$P$110)</f>
        <v>15.293656776450517</v>
      </c>
      <c r="D415" s="2">
        <f t="shared" ref="D415:N415" si="121">D$110*TAN($P$109/$P$110)</f>
        <v>12.972195101610057</v>
      </c>
      <c r="E415" s="2">
        <f t="shared" si="121"/>
        <v>12.169999519750954</v>
      </c>
      <c r="F415" s="2">
        <f t="shared" si="121"/>
        <v>13.93454124027916</v>
      </c>
      <c r="G415" s="2">
        <f t="shared" si="121"/>
        <v>22.175802325853248</v>
      </c>
      <c r="H415" s="2">
        <f t="shared" si="121"/>
        <v>23.690740025407312</v>
      </c>
      <c r="I415" s="2">
        <f t="shared" si="121"/>
        <v>20.473300911116304</v>
      </c>
      <c r="J415" s="2">
        <f t="shared" si="121"/>
        <v>21.771818939305501</v>
      </c>
      <c r="K415" s="2">
        <f t="shared" si="121"/>
        <v>28.206697167887512</v>
      </c>
      <c r="L415" s="2">
        <f t="shared" si="121"/>
        <v>33.256489499734379</v>
      </c>
      <c r="M415" s="2">
        <f t="shared" si="121"/>
        <v>32.722654310367709</v>
      </c>
      <c r="N415" s="2">
        <f t="shared" si="121"/>
        <v>23.863875762499202</v>
      </c>
      <c r="O415" s="44">
        <f t="shared" si="118"/>
        <v>21.710980965021822</v>
      </c>
    </row>
    <row r="416" spans="1:19" x14ac:dyDescent="0.25">
      <c r="A416" s="133"/>
      <c r="B416" s="45" t="s">
        <v>177</v>
      </c>
      <c r="C416" s="46">
        <f t="shared" ref="C416:N416" si="122">ABS((C415-C412)/C412)</f>
        <v>0.21861806983669449</v>
      </c>
      <c r="D416" s="46">
        <f t="shared" si="122"/>
        <v>0.18901879941430397</v>
      </c>
      <c r="E416" s="46">
        <f t="shared" si="122"/>
        <v>0.21699995197509542</v>
      </c>
      <c r="F416" s="46">
        <f t="shared" si="122"/>
        <v>0.26908390166476859</v>
      </c>
      <c r="G416" s="46">
        <f t="shared" si="122"/>
        <v>0.28555375802047811</v>
      </c>
      <c r="H416" s="46">
        <f t="shared" si="122"/>
        <v>0.32129057587324661</v>
      </c>
      <c r="I416" s="46">
        <f t="shared" si="122"/>
        <v>0.3234195805505044</v>
      </c>
      <c r="J416" s="46">
        <f t="shared" si="122"/>
        <v>0.33324059640572584</v>
      </c>
      <c r="K416" s="46">
        <f t="shared" si="122"/>
        <v>0.37862645004337786</v>
      </c>
      <c r="L416" s="46">
        <f t="shared" si="122"/>
        <v>0.42609303172102825</v>
      </c>
      <c r="M416" s="46">
        <f t="shared" si="122"/>
        <v>0.34274330366711969</v>
      </c>
      <c r="N416" s="46">
        <f t="shared" si="122"/>
        <v>0.42385893570997613</v>
      </c>
      <c r="O416" s="62">
        <f>AVERAGE(C416:N416)</f>
        <v>0.31071224624019328</v>
      </c>
    </row>
    <row r="417" spans="1:19" ht="15.75" thickBot="1" x14ac:dyDescent="0.3">
      <c r="A417" s="133"/>
      <c r="B417" s="45">
        <v>5</v>
      </c>
      <c r="C417" s="2">
        <f>C$110*ATAN($P$109/$P$110)</f>
        <v>8.1348869625905156</v>
      </c>
      <c r="D417" s="2">
        <f t="shared" ref="D417:N417" si="123">D$110*ATAN($P$109/$P$110)</f>
        <v>6.9000725170425783</v>
      </c>
      <c r="E417" s="2">
        <f t="shared" si="123"/>
        <v>6.4733746725897179</v>
      </c>
      <c r="F417" s="2">
        <f t="shared" si="123"/>
        <v>7.4119564419527544</v>
      </c>
      <c r="G417" s="2">
        <f t="shared" si="123"/>
        <v>11.795586095756248</v>
      </c>
      <c r="H417" s="2">
        <f t="shared" si="123"/>
        <v>12.601400370352479</v>
      </c>
      <c r="I417" s="2">
        <f t="shared" si="123"/>
        <v>10.89000433954334</v>
      </c>
      <c r="J417" s="2">
        <f t="shared" si="123"/>
        <v>11.580702289197253</v>
      </c>
      <c r="K417" s="2">
        <f t="shared" si="123"/>
        <v>15.003494350815528</v>
      </c>
      <c r="L417" s="2">
        <f t="shared" si="123"/>
        <v>17.68954193280296</v>
      </c>
      <c r="M417" s="2">
        <f t="shared" si="123"/>
        <v>17.405588331278576</v>
      </c>
      <c r="N417" s="2">
        <f t="shared" si="123"/>
        <v>12.693493430306333</v>
      </c>
      <c r="O417" s="44">
        <f t="shared" si="118"/>
        <v>11.548341811185688</v>
      </c>
    </row>
    <row r="418" spans="1:19" x14ac:dyDescent="0.25">
      <c r="A418" s="133"/>
      <c r="B418" s="45" t="s">
        <v>177</v>
      </c>
      <c r="C418" s="46">
        <f t="shared" ref="C418:N418" si="124">ABS((C417-C412)/C412)</f>
        <v>0.35180183565015816</v>
      </c>
      <c r="D418" s="46">
        <f t="shared" si="124"/>
        <v>0.36754605709967203</v>
      </c>
      <c r="E418" s="46">
        <f t="shared" si="124"/>
        <v>0.35266253274102821</v>
      </c>
      <c r="F418" s="46">
        <f t="shared" si="124"/>
        <v>0.324958429694649</v>
      </c>
      <c r="G418" s="46">
        <f t="shared" si="124"/>
        <v>0.31619790749239146</v>
      </c>
      <c r="H418" s="46">
        <f t="shared" si="124"/>
        <v>0.29718904794464701</v>
      </c>
      <c r="I418" s="46">
        <f t="shared" si="124"/>
        <v>0.29605660377871107</v>
      </c>
      <c r="J418" s="46">
        <f t="shared" si="124"/>
        <v>0.29083268284156433</v>
      </c>
      <c r="K418" s="46">
        <f t="shared" si="124"/>
        <v>0.26669138070305343</v>
      </c>
      <c r="L418" s="46">
        <f t="shared" si="124"/>
        <v>0.2414433133446415</v>
      </c>
      <c r="M418" s="46">
        <f t="shared" si="124"/>
        <v>0.28577807421918033</v>
      </c>
      <c r="N418" s="46">
        <f t="shared" si="124"/>
        <v>0.24263165690296351</v>
      </c>
      <c r="O418" s="62">
        <f>AVERAGE(C418:N418)</f>
        <v>0.30281579353438831</v>
      </c>
      <c r="Q418" s="47" t="s">
        <v>183</v>
      </c>
    </row>
    <row r="419" spans="1:19" ht="15.75" thickBot="1" x14ac:dyDescent="0.3">
      <c r="A419" s="133"/>
      <c r="B419" s="45" t="s">
        <v>184</v>
      </c>
      <c r="C419" s="2">
        <f>LN(C$109/C$110)/LN($P$109/$P$110)</f>
        <v>-4.7012249553966505</v>
      </c>
      <c r="D419" s="2">
        <f t="shared" ref="D419:N419" si="125">LN(D$109/D$110)/LN($P$109/$P$110)</f>
        <v>-5.3857809941368604</v>
      </c>
      <c r="E419" s="2">
        <f t="shared" si="125"/>
        <v>-4.7382161315674214</v>
      </c>
      <c r="F419" s="2">
        <f t="shared" si="125"/>
        <v>-3.5715440854361118</v>
      </c>
      <c r="G419" s="2">
        <f t="shared" si="125"/>
        <v>-3.2125695667203402</v>
      </c>
      <c r="H419" s="2">
        <f t="shared" si="125"/>
        <v>-2.4492171375861442</v>
      </c>
      <c r="I419" s="2">
        <f t="shared" si="125"/>
        <v>-2.4043946733086008</v>
      </c>
      <c r="J419" s="2">
        <f t="shared" si="125"/>
        <v>-2.1985595479695133</v>
      </c>
      <c r="K419" s="2">
        <f t="shared" si="125"/>
        <v>-1.2666156465435376</v>
      </c>
      <c r="L419" s="2">
        <f t="shared" si="125"/>
        <v>-0.32421169739003536</v>
      </c>
      <c r="M419" s="2">
        <f t="shared" si="125"/>
        <v>-2.0008340019689088</v>
      </c>
      <c r="N419" s="2">
        <f t="shared" si="125"/>
        <v>-0.36785940958503627</v>
      </c>
      <c r="O419" s="48">
        <f t="shared" si="118"/>
        <v>-2.7184189873007636</v>
      </c>
      <c r="Q419" s="49">
        <v>-2.4300000000000002</v>
      </c>
    </row>
    <row r="420" spans="1:19" x14ac:dyDescent="0.25">
      <c r="A420" s="133"/>
      <c r="B420" s="45" t="s">
        <v>185</v>
      </c>
      <c r="C420" s="2">
        <f>C$110*($P$109/$P$110)^$O419</f>
        <v>11.687253911048407</v>
      </c>
      <c r="D420" s="2">
        <f t="shared" ref="D420:N420" si="126">D$110*($P$109/$P$110)^$O419</f>
        <v>9.9132169730411537</v>
      </c>
      <c r="E420" s="2">
        <f t="shared" si="126"/>
        <v>9.300187428272956</v>
      </c>
      <c r="F420" s="2">
        <f t="shared" si="126"/>
        <v>10.648631912538256</v>
      </c>
      <c r="G420" s="2">
        <f t="shared" si="126"/>
        <v>16.946518171020191</v>
      </c>
      <c r="H420" s="2">
        <f t="shared" si="126"/>
        <v>18.104217850888197</v>
      </c>
      <c r="I420" s="2">
        <f t="shared" si="126"/>
        <v>15.645484245073293</v>
      </c>
      <c r="J420" s="2">
        <f t="shared" si="126"/>
        <v>16.637798256388724</v>
      </c>
      <c r="K420" s="2">
        <f t="shared" si="126"/>
        <v>21.555265468018526</v>
      </c>
      <c r="L420" s="2">
        <f t="shared" si="126"/>
        <v>25.414264400911868</v>
      </c>
      <c r="M420" s="2">
        <f t="shared" si="126"/>
        <v>25.006313085148857</v>
      </c>
      <c r="N420" s="2">
        <f t="shared" si="126"/>
        <v>18.236526385730251</v>
      </c>
      <c r="O420" s="44">
        <f t="shared" si="118"/>
        <v>16.591306507340057</v>
      </c>
    </row>
    <row r="421" spans="1:19" x14ac:dyDescent="0.25">
      <c r="A421" s="133"/>
      <c r="B421" s="45" t="s">
        <v>177</v>
      </c>
      <c r="C421" s="46">
        <f t="shared" ref="C421:N421" si="127">ABS((C420-C412)/C412)</f>
        <v>6.8744708282995545E-2</v>
      </c>
      <c r="D421" s="46">
        <f t="shared" si="127"/>
        <v>9.1364163790911682E-2</v>
      </c>
      <c r="E421" s="46">
        <f t="shared" si="127"/>
        <v>6.9981257172704397E-2</v>
      </c>
      <c r="F421" s="46">
        <f t="shared" si="127"/>
        <v>3.0179242938228046E-2</v>
      </c>
      <c r="G421" s="46">
        <f t="shared" si="127"/>
        <v>1.7593149506075878E-2</v>
      </c>
      <c r="H421" s="46">
        <f t="shared" si="127"/>
        <v>9.7165561008476162E-3</v>
      </c>
      <c r="I421" s="46">
        <f t="shared" si="127"/>
        <v>1.1343519397110039E-2</v>
      </c>
      <c r="J421" s="46">
        <f t="shared" si="127"/>
        <v>1.8848637868262425E-2</v>
      </c>
      <c r="K421" s="46">
        <f t="shared" si="127"/>
        <v>5.3532036560045196E-2</v>
      </c>
      <c r="L421" s="46">
        <f t="shared" si="127"/>
        <v>8.9805506042532929E-2</v>
      </c>
      <c r="M421" s="46">
        <f t="shared" si="127"/>
        <v>2.6110508212919832E-2</v>
      </c>
      <c r="N421" s="46">
        <f t="shared" si="127"/>
        <v>8.8098233038797685E-2</v>
      </c>
      <c r="O421" s="62">
        <f>AVERAGE(C421:N421)</f>
        <v>4.7943126575952601E-2</v>
      </c>
    </row>
    <row r="422" spans="1:19" x14ac:dyDescent="0.25">
      <c r="A422" s="133"/>
      <c r="B422" s="42" t="s">
        <v>186</v>
      </c>
      <c r="C422" s="4">
        <f>C$110*($P$109/$P$110)^$Q419</f>
        <v>11.56679982642626</v>
      </c>
      <c r="D422" s="4">
        <f t="shared" ref="D422:N422" si="128">D$110*($P$109/$P$110)^$Q419</f>
        <v>9.8110469093772181</v>
      </c>
      <c r="E422" s="4">
        <f t="shared" si="128"/>
        <v>9.2043355222552368</v>
      </c>
      <c r="F422" s="4">
        <f t="shared" si="128"/>
        <v>10.538882332417437</v>
      </c>
      <c r="G422" s="4">
        <f t="shared" si="128"/>
        <v>16.771859748318079</v>
      </c>
      <c r="H422" s="4">
        <f t="shared" si="128"/>
        <v>17.917627655652758</v>
      </c>
      <c r="I422" s="4">
        <f t="shared" si="128"/>
        <v>15.48423486198006</v>
      </c>
      <c r="J422" s="4">
        <f t="shared" si="128"/>
        <v>16.466321639695497</v>
      </c>
      <c r="K422" s="4">
        <f t="shared" si="128"/>
        <v>21.333107227040887</v>
      </c>
      <c r="L422" s="4">
        <f t="shared" si="128"/>
        <v>25.152333584823143</v>
      </c>
      <c r="M422" s="4">
        <f t="shared" si="128"/>
        <v>24.748586798429017</v>
      </c>
      <c r="N422" s="4">
        <f t="shared" si="128"/>
        <v>18.048572559348145</v>
      </c>
      <c r="O422" s="51">
        <f>AVERAGE(C422:N422)</f>
        <v>16.420309055480313</v>
      </c>
    </row>
    <row r="423" spans="1:19" ht="15.75" thickBot="1" x14ac:dyDescent="0.3">
      <c r="A423" s="134"/>
      <c r="B423" s="52" t="s">
        <v>177</v>
      </c>
      <c r="C423" s="53">
        <f t="shared" ref="C423:N423" si="129">ABS((C422-C412)/C412)</f>
        <v>7.8342643312648633E-2</v>
      </c>
      <c r="D423" s="53">
        <f t="shared" si="129"/>
        <v>0.10072897255937507</v>
      </c>
      <c r="E423" s="53">
        <f t="shared" si="129"/>
        <v>7.9566447774476329E-2</v>
      </c>
      <c r="F423" s="53">
        <f t="shared" si="129"/>
        <v>4.0174650963803613E-2</v>
      </c>
      <c r="G423" s="53">
        <f t="shared" si="129"/>
        <v>2.7718275459821525E-2</v>
      </c>
      <c r="H423" s="53">
        <f t="shared" si="129"/>
        <v>6.9003593682328147E-4</v>
      </c>
      <c r="I423" s="53">
        <f t="shared" si="129"/>
        <v>9.2015914544660413E-4</v>
      </c>
      <c r="J423" s="53">
        <f t="shared" si="129"/>
        <v>8.3479264969687043E-3</v>
      </c>
      <c r="K423" s="53">
        <f t="shared" si="129"/>
        <v>4.2673862514217328E-2</v>
      </c>
      <c r="L423" s="53">
        <f t="shared" si="129"/>
        <v>7.8573481338899784E-2</v>
      </c>
      <c r="M423" s="53">
        <f t="shared" si="129"/>
        <v>1.5534952746369127E-2</v>
      </c>
      <c r="N423" s="53">
        <f t="shared" si="129"/>
        <v>7.6883804257049104E-2</v>
      </c>
      <c r="O423" s="63">
        <f>AVERAGE(C423:N423)</f>
        <v>4.5846267708824918E-2</v>
      </c>
    </row>
    <row r="424" spans="1:19" x14ac:dyDescent="0.25">
      <c r="A424"/>
      <c r="B424" s="54"/>
      <c r="C424" s="55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 s="54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 s="54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 s="54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 s="54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 s="54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x14ac:dyDescent="0.25">
      <c r="A430"/>
      <c r="B430" s="54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x14ac:dyDescent="0.25">
      <c r="A431"/>
      <c r="B431" s="54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x14ac:dyDescent="0.25">
      <c r="A432"/>
      <c r="B432" s="54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x14ac:dyDescent="0.25">
      <c r="A433"/>
      <c r="B433" s="54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x14ac:dyDescent="0.25">
      <c r="A434"/>
      <c r="B434" s="5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x14ac:dyDescent="0.25">
      <c r="A435"/>
      <c r="B435" s="54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x14ac:dyDescent="0.25">
      <c r="A436"/>
      <c r="B436" s="54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x14ac:dyDescent="0.25">
      <c r="A437"/>
      <c r="B437" s="54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x14ac:dyDescent="0.25">
      <c r="A438"/>
      <c r="B438" s="54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x14ac:dyDescent="0.25">
      <c r="A439"/>
      <c r="B439" s="54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x14ac:dyDescent="0.25">
      <c r="A440"/>
      <c r="B440" s="54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x14ac:dyDescent="0.25">
      <c r="A441"/>
      <c r="B441" s="54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x14ac:dyDescent="0.25">
      <c r="A442"/>
      <c r="B442" s="54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ht="15.75" thickBot="1" x14ac:dyDescent="0.3"/>
    <row r="444" spans="1:19" x14ac:dyDescent="0.25">
      <c r="A444" s="41" t="s">
        <v>175</v>
      </c>
      <c r="B444" s="18" t="s">
        <v>176</v>
      </c>
      <c r="C444" s="22" t="s">
        <v>162</v>
      </c>
      <c r="D444" s="22" t="s">
        <v>163</v>
      </c>
      <c r="E444" s="22" t="s">
        <v>91</v>
      </c>
      <c r="F444" s="22" t="s">
        <v>164</v>
      </c>
      <c r="G444" s="22" t="s">
        <v>165</v>
      </c>
      <c r="H444" s="22" t="s">
        <v>166</v>
      </c>
      <c r="I444" s="22" t="s">
        <v>167</v>
      </c>
      <c r="J444" s="22" t="s">
        <v>168</v>
      </c>
      <c r="K444" s="22" t="s">
        <v>169</v>
      </c>
      <c r="L444" s="22" t="s">
        <v>170</v>
      </c>
      <c r="M444" s="22" t="s">
        <v>171</v>
      </c>
      <c r="N444" s="22" t="s">
        <v>172</v>
      </c>
      <c r="O444" s="23" t="s">
        <v>179</v>
      </c>
    </row>
    <row r="445" spans="1:19" x14ac:dyDescent="0.25">
      <c r="A445" s="132" t="s">
        <v>158</v>
      </c>
      <c r="B445" s="42" t="s">
        <v>182</v>
      </c>
      <c r="C445" s="43">
        <f>C$111</f>
        <v>6.8330000000000002</v>
      </c>
      <c r="D445" s="43">
        <f t="shared" ref="D445:N445" si="130">D$111</f>
        <v>5.58</v>
      </c>
      <c r="E445" s="43">
        <f t="shared" si="130"/>
        <v>4.9059999999999997</v>
      </c>
      <c r="F445" s="43">
        <f t="shared" si="130"/>
        <v>5.4740000000000002</v>
      </c>
      <c r="G445" s="43">
        <f t="shared" si="130"/>
        <v>9.6460000000000008</v>
      </c>
      <c r="H445" s="43">
        <f t="shared" si="130"/>
        <v>11.16</v>
      </c>
      <c r="I445" s="43">
        <f t="shared" si="130"/>
        <v>9.2430000000000003</v>
      </c>
      <c r="J445" s="43">
        <f t="shared" si="130"/>
        <v>10.39</v>
      </c>
      <c r="K445" s="43">
        <f t="shared" si="130"/>
        <v>13.63</v>
      </c>
      <c r="L445" s="43">
        <f t="shared" si="130"/>
        <v>16.72</v>
      </c>
      <c r="M445" s="43">
        <f t="shared" si="130"/>
        <v>16.07</v>
      </c>
      <c r="N445" s="43">
        <f t="shared" si="130"/>
        <v>9.6219999999999999</v>
      </c>
      <c r="O445" s="44">
        <f t="shared" ref="O445:O453" si="131">AVERAGE(C445:N445)</f>
        <v>9.9395000000000007</v>
      </c>
    </row>
    <row r="446" spans="1:19" x14ac:dyDescent="0.25">
      <c r="A446" s="133"/>
      <c r="B446" s="45">
        <v>3</v>
      </c>
      <c r="C446" s="2">
        <f>C$110*($P$111/$P$110)</f>
        <v>7.533266129032258</v>
      </c>
      <c r="D446" s="2">
        <f t="shared" ref="D446:N446" si="132">D$110*($P$111/$P$110)</f>
        <v>6.3897731854838709</v>
      </c>
      <c r="E446" s="2">
        <f t="shared" si="132"/>
        <v>5.9946320564516133</v>
      </c>
      <c r="F446" s="2">
        <f t="shared" si="132"/>
        <v>6.863800403225806</v>
      </c>
      <c r="G446" s="2">
        <f t="shared" si="132"/>
        <v>10.923235887096773</v>
      </c>
      <c r="H446" s="2">
        <f t="shared" si="132"/>
        <v>11.669455645161293</v>
      </c>
      <c r="I446" s="2">
        <f t="shared" si="132"/>
        <v>10.084627016129032</v>
      </c>
      <c r="J446" s="2">
        <f t="shared" si="132"/>
        <v>10.724243951612904</v>
      </c>
      <c r="K446" s="2">
        <f t="shared" si="132"/>
        <v>13.89390120967742</v>
      </c>
      <c r="L446" s="2">
        <f t="shared" si="132"/>
        <v>16.381300403225808</v>
      </c>
      <c r="M446" s="2">
        <f t="shared" si="132"/>
        <v>16.118346774193547</v>
      </c>
      <c r="N446" s="2">
        <f t="shared" si="132"/>
        <v>11.754737903225806</v>
      </c>
      <c r="O446" s="44">
        <f t="shared" si="131"/>
        <v>10.694276713709678</v>
      </c>
    </row>
    <row r="447" spans="1:19" x14ac:dyDescent="0.25">
      <c r="A447" s="133"/>
      <c r="B447" s="45" t="s">
        <v>177</v>
      </c>
      <c r="C447" s="46">
        <f t="shared" ref="C447:N447" si="133">ABS((C446-C445)/C445)</f>
        <v>0.10248296927151439</v>
      </c>
      <c r="D447" s="46">
        <f t="shared" si="133"/>
        <v>0.14512064255983348</v>
      </c>
      <c r="E447" s="46">
        <f t="shared" si="133"/>
        <v>0.2218980954854492</v>
      </c>
      <c r="F447" s="46">
        <f t="shared" si="133"/>
        <v>0.25389119532806098</v>
      </c>
      <c r="G447" s="46">
        <f t="shared" si="133"/>
        <v>0.13241093583835498</v>
      </c>
      <c r="H447" s="46">
        <f t="shared" si="133"/>
        <v>4.5650147415886411E-2</v>
      </c>
      <c r="I447" s="46">
        <f t="shared" si="133"/>
        <v>9.1055611395545966E-2</v>
      </c>
      <c r="J447" s="46">
        <f t="shared" si="133"/>
        <v>3.21697739762178E-2</v>
      </c>
      <c r="K447" s="46">
        <f t="shared" si="133"/>
        <v>1.9361790878754156E-2</v>
      </c>
      <c r="L447" s="46">
        <f t="shared" si="133"/>
        <v>2.0257152917116689E-2</v>
      </c>
      <c r="M447" s="46">
        <f t="shared" si="133"/>
        <v>3.0085111508118883E-3</v>
      </c>
      <c r="N447" s="46">
        <f t="shared" si="133"/>
        <v>0.22165224519079255</v>
      </c>
      <c r="O447" s="62">
        <f>AVERAGE(C447:N447)</f>
        <v>0.10741325595069486</v>
      </c>
    </row>
    <row r="448" spans="1:19" x14ac:dyDescent="0.25">
      <c r="A448" s="133"/>
      <c r="B448" s="45">
        <v>4</v>
      </c>
      <c r="C448" s="2">
        <f>C$110*TAN($P$111/$P$110)</f>
        <v>9.1236455707509592</v>
      </c>
      <c r="D448" s="2">
        <f t="shared" ref="D448:N448" si="134">D$110*TAN($P$111/$P$110)</f>
        <v>7.7387450308133836</v>
      </c>
      <c r="E448" s="2">
        <f t="shared" si="134"/>
        <v>7.2601839989890893</v>
      </c>
      <c r="F448" s="2">
        <f t="shared" si="134"/>
        <v>8.3128461247464873</v>
      </c>
      <c r="G448" s="2">
        <f t="shared" si="134"/>
        <v>13.22928607758889</v>
      </c>
      <c r="H448" s="2">
        <f t="shared" si="134"/>
        <v>14.133043421861393</v>
      </c>
      <c r="I448" s="2">
        <f t="shared" si="134"/>
        <v>12.213634966882651</v>
      </c>
      <c r="J448" s="2">
        <f t="shared" si="134"/>
        <v>12.988284119116223</v>
      </c>
      <c r="K448" s="2">
        <f t="shared" si="134"/>
        <v>16.827101029073702</v>
      </c>
      <c r="L448" s="2">
        <f t="shared" si="134"/>
        <v>19.839625509982039</v>
      </c>
      <c r="M448" s="2">
        <f t="shared" si="134"/>
        <v>19.521158636286014</v>
      </c>
      <c r="N448" s="2">
        <f t="shared" si="134"/>
        <v>14.236329975492533</v>
      </c>
      <c r="O448" s="44">
        <f t="shared" si="131"/>
        <v>12.951990371798615</v>
      </c>
    </row>
    <row r="449" spans="1:19" x14ac:dyDescent="0.25">
      <c r="A449" s="133"/>
      <c r="B449" s="45" t="s">
        <v>177</v>
      </c>
      <c r="C449" s="46">
        <f t="shared" ref="C449:N449" si="135">ABS((C448-C445)/C445)</f>
        <v>0.33523277780637478</v>
      </c>
      <c r="D449" s="46">
        <f t="shared" si="135"/>
        <v>0.38687186932139489</v>
      </c>
      <c r="E449" s="46">
        <f t="shared" si="135"/>
        <v>0.47985813269243571</v>
      </c>
      <c r="F449" s="46">
        <f t="shared" si="135"/>
        <v>0.51860543016925231</v>
      </c>
      <c r="G449" s="46">
        <f t="shared" si="135"/>
        <v>0.3714789630508904</v>
      </c>
      <c r="H449" s="46">
        <f t="shared" si="135"/>
        <v>0.26640174031016062</v>
      </c>
      <c r="I449" s="46">
        <f t="shared" si="135"/>
        <v>0.32139294243023375</v>
      </c>
      <c r="J449" s="46">
        <f t="shared" si="135"/>
        <v>0.25007546863486257</v>
      </c>
      <c r="K449" s="46">
        <f t="shared" si="135"/>
        <v>0.23456353845001479</v>
      </c>
      <c r="L449" s="46">
        <f t="shared" si="135"/>
        <v>0.18658047308505024</v>
      </c>
      <c r="M449" s="46">
        <f t="shared" si="135"/>
        <v>0.21475784917772331</v>
      </c>
      <c r="N449" s="46">
        <f t="shared" si="135"/>
        <v>0.4795603799098454</v>
      </c>
      <c r="O449" s="62">
        <f>AVERAGE(C449:N449)</f>
        <v>0.33711496375318656</v>
      </c>
    </row>
    <row r="450" spans="1:19" ht="15.75" thickBot="1" x14ac:dyDescent="0.3">
      <c r="A450" s="133"/>
      <c r="B450" s="45">
        <v>5</v>
      </c>
      <c r="C450" s="2">
        <f>C$110*ATAN($P$111/$P$110)</f>
        <v>6.5493317711833212</v>
      </c>
      <c r="D450" s="2">
        <f t="shared" ref="D450:N450" si="136">D$110*ATAN($P$111/$P$110)</f>
        <v>5.5551926372367211</v>
      </c>
      <c r="E450" s="2">
        <f t="shared" si="136"/>
        <v>5.2116616499935207</v>
      </c>
      <c r="F450" s="2">
        <f t="shared" si="136"/>
        <v>5.9673062496309921</v>
      </c>
      <c r="G450" s="2">
        <f t="shared" si="136"/>
        <v>9.4965310682158162</v>
      </c>
      <c r="H450" s="2">
        <f t="shared" si="136"/>
        <v>10.145285630455675</v>
      </c>
      <c r="I450" s="2">
        <f t="shared" si="136"/>
        <v>8.7674545125557852</v>
      </c>
      <c r="J450" s="2">
        <f t="shared" si="136"/>
        <v>9.3235298516185203</v>
      </c>
      <c r="K450" s="2">
        <f t="shared" si="136"/>
        <v>12.079192087418297</v>
      </c>
      <c r="L450" s="2">
        <f t="shared" si="136"/>
        <v>14.241707294884488</v>
      </c>
      <c r="M450" s="2">
        <f t="shared" si="136"/>
        <v>14.013098544380918</v>
      </c>
      <c r="N450" s="2">
        <f t="shared" si="136"/>
        <v>10.219429008997372</v>
      </c>
      <c r="O450" s="44">
        <f t="shared" si="131"/>
        <v>9.2974766922142855</v>
      </c>
    </row>
    <row r="451" spans="1:19" x14ac:dyDescent="0.25">
      <c r="A451" s="133"/>
      <c r="B451" s="45" t="s">
        <v>177</v>
      </c>
      <c r="C451" s="46">
        <f t="shared" ref="C451:N451" si="137">ABS((C450-C445)/C445)</f>
        <v>4.1514448824334693E-2</v>
      </c>
      <c r="D451" s="46">
        <f t="shared" si="137"/>
        <v>4.4457639360715043E-3</v>
      </c>
      <c r="E451" s="46">
        <f t="shared" si="137"/>
        <v>6.2303638400636158E-2</v>
      </c>
      <c r="F451" s="46">
        <f t="shared" si="137"/>
        <v>9.0118058025391287E-2</v>
      </c>
      <c r="G451" s="46">
        <f t="shared" si="137"/>
        <v>1.5495431451812629E-2</v>
      </c>
      <c r="H451" s="46">
        <f t="shared" si="137"/>
        <v>9.0924226661677904E-2</v>
      </c>
      <c r="I451" s="46">
        <f t="shared" si="137"/>
        <v>5.1449257540215849E-2</v>
      </c>
      <c r="J451" s="46">
        <f t="shared" si="137"/>
        <v>0.10264390263536864</v>
      </c>
      <c r="K451" s="46">
        <f t="shared" si="137"/>
        <v>0.11377901046087331</v>
      </c>
      <c r="L451" s="46">
        <f t="shared" si="137"/>
        <v>0.14822324791360711</v>
      </c>
      <c r="M451" s="46">
        <f t="shared" si="137"/>
        <v>0.12799635691469086</v>
      </c>
      <c r="N451" s="46">
        <f t="shared" si="137"/>
        <v>6.2089899085156074E-2</v>
      </c>
      <c r="O451" s="62">
        <f>AVERAGE(C451:N451)</f>
        <v>7.5915270154152989E-2</v>
      </c>
      <c r="Q451" s="47" t="s">
        <v>183</v>
      </c>
    </row>
    <row r="452" spans="1:19" ht="15.75" thickBot="1" x14ac:dyDescent="0.3">
      <c r="A452" s="133"/>
      <c r="B452" s="45" t="s">
        <v>184</v>
      </c>
      <c r="C452" s="2">
        <f>LN(C$111/C$110)/LN($P$111/$P$110)</f>
        <v>1.2856739444166201</v>
      </c>
      <c r="D452" s="2">
        <f t="shared" ref="D452:N452" si="138">LN(D$111/D$110)/LN($P$111/$P$110)</f>
        <v>1.3967787872880213</v>
      </c>
      <c r="E452" s="2">
        <f t="shared" si="138"/>
        <v>1.5867953649832871</v>
      </c>
      <c r="F452" s="2">
        <f t="shared" si="138"/>
        <v>1.6624741106947982</v>
      </c>
      <c r="G452" s="2">
        <f t="shared" si="138"/>
        <v>1.3640987352991143</v>
      </c>
      <c r="H452" s="2">
        <f t="shared" si="138"/>
        <v>1.1307043490304363</v>
      </c>
      <c r="I452" s="2">
        <f t="shared" si="138"/>
        <v>1.2551660953828296</v>
      </c>
      <c r="J452" s="2">
        <f t="shared" si="138"/>
        <v>1.0927110313097084</v>
      </c>
      <c r="K452" s="2">
        <f t="shared" si="138"/>
        <v>1.0561502647071579</v>
      </c>
      <c r="L452" s="2">
        <f t="shared" si="138"/>
        <v>0.94007722877780586</v>
      </c>
      <c r="M452" s="2">
        <f t="shared" si="138"/>
        <v>1.0087958186353567</v>
      </c>
      <c r="N452" s="2">
        <f t="shared" si="138"/>
        <v>1.5862061733751815</v>
      </c>
      <c r="O452" s="48">
        <f t="shared" si="131"/>
        <v>1.2804693253250263</v>
      </c>
      <c r="Q452" s="73">
        <f>O452</f>
        <v>1.2804693253250263</v>
      </c>
    </row>
    <row r="453" spans="1:19" x14ac:dyDescent="0.25">
      <c r="A453" s="133"/>
      <c r="B453" s="45" t="s">
        <v>185</v>
      </c>
      <c r="C453" s="2">
        <f>C$110*($P$111/$P$110)^$O452</f>
        <v>6.8451565207789429</v>
      </c>
      <c r="D453" s="2">
        <f t="shared" ref="D453:N453" si="139">D$110*($P$111/$P$110)^$O452</f>
        <v>5.8061134224833468</v>
      </c>
      <c r="E453" s="2">
        <f t="shared" si="139"/>
        <v>5.4470655898839988</v>
      </c>
      <c r="F453" s="2">
        <f t="shared" si="139"/>
        <v>6.2368416677059466</v>
      </c>
      <c r="G453" s="2">
        <f t="shared" si="139"/>
        <v>9.9254769551294668</v>
      </c>
      <c r="H453" s="2">
        <f t="shared" si="139"/>
        <v>10.603534912376439</v>
      </c>
      <c r="I453" s="2">
        <f t="shared" si="139"/>
        <v>9.1634689650804901</v>
      </c>
      <c r="J453" s="2">
        <f t="shared" si="139"/>
        <v>9.744661499863609</v>
      </c>
      <c r="K453" s="2">
        <f t="shared" si="139"/>
        <v>12.624793394455505</v>
      </c>
      <c r="L453" s="2">
        <f t="shared" si="139"/>
        <v>14.884986585278741</v>
      </c>
      <c r="M453" s="2">
        <f t="shared" si="139"/>
        <v>14.646051876534569</v>
      </c>
      <c r="N453" s="2">
        <f t="shared" si="139"/>
        <v>10.681027250347521</v>
      </c>
      <c r="O453" s="44">
        <f t="shared" si="131"/>
        <v>9.7174315533265485</v>
      </c>
    </row>
    <row r="454" spans="1:19" x14ac:dyDescent="0.25">
      <c r="A454" s="133"/>
      <c r="B454" s="45" t="s">
        <v>177</v>
      </c>
      <c r="C454" s="46">
        <f t="shared" ref="C454:N454" si="140">ABS((C453-C445)/C445)</f>
        <v>1.7790898256904277E-3</v>
      </c>
      <c r="D454" s="46">
        <f t="shared" si="140"/>
        <v>4.0522118724614115E-2</v>
      </c>
      <c r="E454" s="46">
        <f t="shared" si="140"/>
        <v>0.11028650425682821</v>
      </c>
      <c r="F454" s="46">
        <f t="shared" si="140"/>
        <v>0.1393572648348459</v>
      </c>
      <c r="G454" s="46">
        <f t="shared" si="140"/>
        <v>2.8973352180122952E-2</v>
      </c>
      <c r="H454" s="46">
        <f t="shared" si="140"/>
        <v>4.9862463048706188E-2</v>
      </c>
      <c r="I454" s="46">
        <f t="shared" si="140"/>
        <v>8.6044612051834023E-3</v>
      </c>
      <c r="J454" s="46">
        <f t="shared" si="140"/>
        <v>6.2111501456823058E-2</v>
      </c>
      <c r="K454" s="46">
        <f t="shared" si="140"/>
        <v>7.3749567538114139E-2</v>
      </c>
      <c r="L454" s="46">
        <f t="shared" si="140"/>
        <v>0.10974960614361592</v>
      </c>
      <c r="M454" s="46">
        <f t="shared" si="140"/>
        <v>8.8609092934998815E-2</v>
      </c>
      <c r="N454" s="46">
        <f t="shared" si="140"/>
        <v>0.11006311061603834</v>
      </c>
      <c r="O454" s="62">
        <f>AVERAGE(C454:N454)</f>
        <v>6.8639011063798452E-2</v>
      </c>
    </row>
    <row r="455" spans="1:19" x14ac:dyDescent="0.25">
      <c r="A455" s="133"/>
      <c r="B455" s="42" t="s">
        <v>186</v>
      </c>
      <c r="C455" s="4">
        <f>C$110*($P$111/$P$110)^$Q452</f>
        <v>6.8451565207789429</v>
      </c>
      <c r="D455" s="4">
        <f t="shared" ref="D455:N455" si="141">D$110*($P$111/$P$110)^$Q452</f>
        <v>5.8061134224833468</v>
      </c>
      <c r="E455" s="4">
        <f t="shared" si="141"/>
        <v>5.4470655898839988</v>
      </c>
      <c r="F455" s="4">
        <f t="shared" si="141"/>
        <v>6.2368416677059466</v>
      </c>
      <c r="G455" s="4">
        <f t="shared" si="141"/>
        <v>9.9254769551294668</v>
      </c>
      <c r="H455" s="4">
        <f t="shared" si="141"/>
        <v>10.603534912376439</v>
      </c>
      <c r="I455" s="4">
        <f t="shared" si="141"/>
        <v>9.1634689650804901</v>
      </c>
      <c r="J455" s="4">
        <f t="shared" si="141"/>
        <v>9.744661499863609</v>
      </c>
      <c r="K455" s="4">
        <f t="shared" si="141"/>
        <v>12.624793394455505</v>
      </c>
      <c r="L455" s="4">
        <f t="shared" si="141"/>
        <v>14.884986585278741</v>
      </c>
      <c r="M455" s="4">
        <f t="shared" si="141"/>
        <v>14.646051876534569</v>
      </c>
      <c r="N455" s="4">
        <f t="shared" si="141"/>
        <v>10.681027250347521</v>
      </c>
      <c r="O455" s="51">
        <f>AVERAGE(C455:N455)</f>
        <v>9.7174315533265485</v>
      </c>
    </row>
    <row r="456" spans="1:19" ht="15.75" thickBot="1" x14ac:dyDescent="0.3">
      <c r="A456" s="134"/>
      <c r="B456" s="52" t="s">
        <v>177</v>
      </c>
      <c r="C456" s="53">
        <f t="shared" ref="C456:N456" si="142">ABS((C455-C445)/C445)</f>
        <v>1.7790898256904277E-3</v>
      </c>
      <c r="D456" s="53">
        <f t="shared" si="142"/>
        <v>4.0522118724614115E-2</v>
      </c>
      <c r="E456" s="53">
        <f t="shared" si="142"/>
        <v>0.11028650425682821</v>
      </c>
      <c r="F456" s="53">
        <f t="shared" si="142"/>
        <v>0.1393572648348459</v>
      </c>
      <c r="G456" s="53">
        <f t="shared" si="142"/>
        <v>2.8973352180122952E-2</v>
      </c>
      <c r="H456" s="53">
        <f t="shared" si="142"/>
        <v>4.9862463048706188E-2</v>
      </c>
      <c r="I456" s="53">
        <f t="shared" si="142"/>
        <v>8.6044612051834023E-3</v>
      </c>
      <c r="J456" s="53">
        <f t="shared" si="142"/>
        <v>6.2111501456823058E-2</v>
      </c>
      <c r="K456" s="53">
        <f t="shared" si="142"/>
        <v>7.3749567538114139E-2</v>
      </c>
      <c r="L456" s="53">
        <f t="shared" si="142"/>
        <v>0.10974960614361592</v>
      </c>
      <c r="M456" s="53">
        <f t="shared" si="142"/>
        <v>8.8609092934998815E-2</v>
      </c>
      <c r="N456" s="53">
        <f t="shared" si="142"/>
        <v>0.11006311061603834</v>
      </c>
      <c r="O456" s="63">
        <f>AVERAGE(C456:N456)</f>
        <v>6.8639011063798452E-2</v>
      </c>
    </row>
    <row r="457" spans="1:19" x14ac:dyDescent="0.25">
      <c r="A457"/>
      <c r="B457" s="54"/>
      <c r="C457" s="55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 s="54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 s="54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 s="54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 s="54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 s="54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x14ac:dyDescent="0.25">
      <c r="A463"/>
      <c r="B463" s="54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x14ac:dyDescent="0.25">
      <c r="A464"/>
      <c r="B464" s="5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x14ac:dyDescent="0.25">
      <c r="A465"/>
      <c r="B465" s="54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x14ac:dyDescent="0.25">
      <c r="A466"/>
      <c r="B466" s="54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x14ac:dyDescent="0.25">
      <c r="A467"/>
      <c r="B467" s="54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x14ac:dyDescent="0.25">
      <c r="A468"/>
      <c r="B468" s="54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x14ac:dyDescent="0.25">
      <c r="A469"/>
      <c r="B469" s="54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x14ac:dyDescent="0.25">
      <c r="A470"/>
      <c r="B470" s="54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x14ac:dyDescent="0.25">
      <c r="A471"/>
      <c r="B471" s="54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x14ac:dyDescent="0.25">
      <c r="A472"/>
      <c r="B472" s="54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x14ac:dyDescent="0.25">
      <c r="A473"/>
      <c r="B473" s="54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x14ac:dyDescent="0.25">
      <c r="A474"/>
      <c r="B474" s="5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x14ac:dyDescent="0.25">
      <c r="A475"/>
      <c r="B475" s="54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</sheetData>
  <mergeCells count="13">
    <mergeCell ref="A214:A225"/>
    <mergeCell ref="A98:O98"/>
    <mergeCell ref="P98:P99"/>
    <mergeCell ref="A115:A126"/>
    <mergeCell ref="A148:A159"/>
    <mergeCell ref="A181:A192"/>
    <mergeCell ref="A445:A456"/>
    <mergeCell ref="A247:A258"/>
    <mergeCell ref="A280:A291"/>
    <mergeCell ref="A313:A324"/>
    <mergeCell ref="A346:A357"/>
    <mergeCell ref="A379:A390"/>
    <mergeCell ref="A412:A423"/>
  </mergeCell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67"/>
  <sheetViews>
    <sheetView topLeftCell="A64" workbookViewId="0">
      <selection activeCell="B79" sqref="B79"/>
    </sheetView>
  </sheetViews>
  <sheetFormatPr baseColWidth="10" defaultColWidth="12.28515625" defaultRowHeight="15" x14ac:dyDescent="0.25"/>
  <cols>
    <col min="1" max="1" width="12.28515625" style="3"/>
    <col min="2" max="2" width="22.85546875" style="3" bestFit="1" customWidth="1"/>
    <col min="3" max="4" width="12.28515625" style="3"/>
    <col min="5" max="5" width="12" style="3" bestFit="1" customWidth="1"/>
    <col min="6" max="6" width="11" style="3" bestFit="1" customWidth="1"/>
    <col min="7" max="14" width="12" style="3" bestFit="1" customWidth="1"/>
    <col min="15" max="16384" width="12.285156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290671</v>
      </c>
      <c r="M5" s="3" t="s">
        <v>132</v>
      </c>
      <c r="N5" s="3" t="s">
        <v>133</v>
      </c>
    </row>
    <row r="7" spans="1:14" x14ac:dyDescent="0.25">
      <c r="A7" s="3" t="s">
        <v>28</v>
      </c>
      <c r="B7" s="3">
        <v>1034</v>
      </c>
      <c r="D7" s="3" t="s">
        <v>29</v>
      </c>
      <c r="E7" s="3" t="s">
        <v>30</v>
      </c>
      <c r="F7" s="3" t="s">
        <v>96</v>
      </c>
      <c r="H7" s="3" t="s">
        <v>32</v>
      </c>
      <c r="I7" s="3" t="s">
        <v>102</v>
      </c>
      <c r="J7" s="3" t="s">
        <v>93</v>
      </c>
      <c r="L7" s="3" t="s">
        <v>35</v>
      </c>
      <c r="M7" s="3" t="s">
        <v>36</v>
      </c>
      <c r="N7" s="3" t="s">
        <v>134</v>
      </c>
    </row>
    <row r="8" spans="1:14" x14ac:dyDescent="0.25">
      <c r="A8" s="3" t="s">
        <v>5</v>
      </c>
      <c r="B8" s="3">
        <v>7407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104</v>
      </c>
      <c r="J8" s="3" t="s">
        <v>105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67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50</v>
      </c>
      <c r="H9" s="3" t="s">
        <v>51</v>
      </c>
      <c r="I9" s="3" t="s">
        <v>135</v>
      </c>
      <c r="J9" s="3" t="s">
        <v>105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1967</v>
      </c>
      <c r="B15" s="3">
        <v>18.05</v>
      </c>
      <c r="C15" s="3">
        <v>13.98</v>
      </c>
      <c r="D15" s="3">
        <v>7.61</v>
      </c>
      <c r="E15" s="3">
        <v>8.07</v>
      </c>
      <c r="F15" s="3">
        <v>4.75</v>
      </c>
      <c r="G15" s="3">
        <v>15.68</v>
      </c>
      <c r="H15" s="3">
        <v>11.21</v>
      </c>
      <c r="I15" s="3">
        <v>10.78</v>
      </c>
      <c r="J15" s="3">
        <v>10.78</v>
      </c>
      <c r="K15" s="3">
        <v>13.56</v>
      </c>
      <c r="L15" s="3">
        <v>18.46</v>
      </c>
      <c r="M15" s="3">
        <v>10.78</v>
      </c>
      <c r="N15" s="3">
        <v>4.75</v>
      </c>
    </row>
    <row r="16" spans="1:14" x14ac:dyDescent="0.25">
      <c r="A16" s="3">
        <v>1968</v>
      </c>
      <c r="B16" s="3">
        <v>6.7</v>
      </c>
      <c r="C16" s="3">
        <v>5.5750000000000002</v>
      </c>
      <c r="D16" s="3">
        <v>4.45</v>
      </c>
      <c r="E16" s="3">
        <v>4.8250000000000002</v>
      </c>
      <c r="F16" s="3">
        <v>4.8250000000000002</v>
      </c>
      <c r="G16" s="3">
        <v>16.21</v>
      </c>
      <c r="H16" s="3">
        <v>11.21</v>
      </c>
      <c r="I16" s="3">
        <v>12.5</v>
      </c>
      <c r="J16" s="3">
        <v>19.78</v>
      </c>
      <c r="K16" s="3">
        <v>17.27</v>
      </c>
      <c r="L16" s="3">
        <v>19.78</v>
      </c>
      <c r="M16" s="3">
        <v>7.8250000000000002</v>
      </c>
      <c r="N16" s="3">
        <v>4.45</v>
      </c>
    </row>
    <row r="17" spans="1:14" x14ac:dyDescent="0.25">
      <c r="A17" s="3">
        <v>1969</v>
      </c>
      <c r="B17" s="3">
        <v>9.06</v>
      </c>
      <c r="C17" s="3">
        <v>5.5750000000000002</v>
      </c>
      <c r="D17" s="3">
        <v>4.05</v>
      </c>
      <c r="E17" s="3">
        <v>3.85</v>
      </c>
      <c r="F17" s="3">
        <v>6.7</v>
      </c>
      <c r="G17" s="3">
        <v>6.3250000000000002</v>
      </c>
      <c r="H17" s="3">
        <v>9.06</v>
      </c>
      <c r="I17" s="3">
        <v>8.8979999999999997</v>
      </c>
      <c r="J17" s="3">
        <v>14.23</v>
      </c>
      <c r="K17" s="3">
        <v>32.31</v>
      </c>
      <c r="L17" s="3">
        <v>30.84</v>
      </c>
      <c r="M17" s="3">
        <v>13.69</v>
      </c>
      <c r="N17" s="3">
        <v>3.85</v>
      </c>
    </row>
    <row r="18" spans="1:14" x14ac:dyDescent="0.25">
      <c r="A18" s="3">
        <v>1970</v>
      </c>
      <c r="B18" s="3">
        <v>7.97</v>
      </c>
      <c r="C18" s="3">
        <v>6.085</v>
      </c>
      <c r="D18" s="3">
        <v>4.2</v>
      </c>
      <c r="E18" s="3">
        <v>4.2</v>
      </c>
      <c r="F18" s="3">
        <v>7.2160000000000002</v>
      </c>
      <c r="G18" s="3">
        <v>11.68</v>
      </c>
      <c r="H18" s="3">
        <v>13.15</v>
      </c>
      <c r="I18" s="3">
        <v>19.22</v>
      </c>
      <c r="J18" s="3">
        <v>24.45</v>
      </c>
      <c r="K18" s="3">
        <v>10.65</v>
      </c>
      <c r="L18" s="3">
        <v>29.71</v>
      </c>
      <c r="M18" s="3">
        <v>19.36</v>
      </c>
      <c r="N18" s="3">
        <v>4.2</v>
      </c>
    </row>
    <row r="19" spans="1:14" x14ac:dyDescent="0.25">
      <c r="A19" s="3">
        <v>1971</v>
      </c>
      <c r="B19" s="3">
        <v>12.09</v>
      </c>
      <c r="C19" s="3">
        <v>8.8000000000000007</v>
      </c>
      <c r="D19" s="3">
        <v>7.21</v>
      </c>
      <c r="E19" s="3">
        <v>8.4</v>
      </c>
      <c r="F19" s="3">
        <v>15.62</v>
      </c>
      <c r="G19" s="3">
        <v>9.74</v>
      </c>
      <c r="H19" s="3">
        <v>8.8000000000000007</v>
      </c>
      <c r="I19" s="3">
        <v>10.210000000000001</v>
      </c>
      <c r="J19" s="3">
        <v>14.56</v>
      </c>
      <c r="K19" s="3">
        <v>23.84</v>
      </c>
      <c r="L19" s="3">
        <v>19.920000000000002</v>
      </c>
      <c r="M19" s="3">
        <v>10.68</v>
      </c>
      <c r="N19" s="3">
        <v>7.21</v>
      </c>
    </row>
    <row r="20" spans="1:14" x14ac:dyDescent="0.25">
      <c r="A20" s="3">
        <v>1972</v>
      </c>
      <c r="B20" s="3">
        <v>6.46</v>
      </c>
      <c r="C20" s="3">
        <v>5.04</v>
      </c>
      <c r="D20" s="3">
        <v>4.17</v>
      </c>
      <c r="E20" s="3">
        <v>3.92</v>
      </c>
      <c r="F20" s="3">
        <v>15.6</v>
      </c>
      <c r="G20" s="3">
        <v>13.9</v>
      </c>
      <c r="H20" s="3">
        <v>10</v>
      </c>
      <c r="I20" s="3">
        <v>12.2</v>
      </c>
      <c r="J20" s="3">
        <v>17.2</v>
      </c>
      <c r="K20" s="3">
        <v>19.3</v>
      </c>
      <c r="L20" s="3">
        <v>10.5</v>
      </c>
      <c r="M20" s="3">
        <v>8.36</v>
      </c>
      <c r="N20" s="3">
        <v>3.92</v>
      </c>
    </row>
    <row r="21" spans="1:14" x14ac:dyDescent="0.25">
      <c r="A21" s="3">
        <v>1973</v>
      </c>
      <c r="B21" s="3">
        <v>5.38</v>
      </c>
      <c r="C21" s="3">
        <v>4.1399999999999997</v>
      </c>
      <c r="D21" s="3">
        <v>3.44</v>
      </c>
      <c r="E21" s="3">
        <v>3.09</v>
      </c>
      <c r="F21" s="3">
        <v>5.16</v>
      </c>
      <c r="G21" s="3">
        <v>6.24</v>
      </c>
      <c r="H21" s="3">
        <v>7.27</v>
      </c>
      <c r="I21" s="3">
        <v>10.6</v>
      </c>
      <c r="J21" s="3">
        <v>15.5</v>
      </c>
      <c r="K21" s="3">
        <v>22.5</v>
      </c>
      <c r="L21" s="3">
        <v>18.8</v>
      </c>
      <c r="M21" s="3">
        <v>10.5</v>
      </c>
      <c r="N21" s="3">
        <v>3.09</v>
      </c>
    </row>
    <row r="22" spans="1:14" x14ac:dyDescent="0.25">
      <c r="A22" s="3">
        <v>1974</v>
      </c>
      <c r="B22" s="3">
        <v>6.6</v>
      </c>
      <c r="C22" s="3">
        <v>5.52</v>
      </c>
      <c r="D22" s="3">
        <v>5.15</v>
      </c>
      <c r="E22" s="3">
        <v>5.52</v>
      </c>
      <c r="F22" s="3">
        <v>13.7</v>
      </c>
      <c r="G22" s="3">
        <v>8.7799999999999994</v>
      </c>
      <c r="H22" s="3">
        <v>7.78</v>
      </c>
      <c r="I22" s="3">
        <v>8.33</v>
      </c>
      <c r="J22" s="3">
        <v>21.3</v>
      </c>
      <c r="K22" s="3">
        <v>22.8</v>
      </c>
      <c r="L22" s="3">
        <v>24.3</v>
      </c>
      <c r="M22" s="3">
        <v>8.66</v>
      </c>
      <c r="N22" s="3">
        <v>5.15</v>
      </c>
    </row>
    <row r="23" spans="1:14" x14ac:dyDescent="0.25">
      <c r="A23" s="3">
        <v>1975</v>
      </c>
      <c r="B23" s="3">
        <v>6.49</v>
      </c>
      <c r="C23" s="3">
        <v>5.46</v>
      </c>
      <c r="D23" s="3">
        <v>4.84</v>
      </c>
      <c r="E23" s="3">
        <v>4.0199999999999996</v>
      </c>
      <c r="F23" s="3">
        <v>6.38</v>
      </c>
      <c r="G23" s="3">
        <v>10.9</v>
      </c>
      <c r="H23" s="3">
        <v>10.1</v>
      </c>
      <c r="I23" s="3">
        <v>9.91</v>
      </c>
      <c r="J23" s="3">
        <v>13</v>
      </c>
      <c r="K23" s="3">
        <v>18.8</v>
      </c>
      <c r="L23" s="3">
        <v>27.3</v>
      </c>
      <c r="M23" s="3">
        <v>15</v>
      </c>
      <c r="N23" s="3">
        <v>4.0199999999999996</v>
      </c>
    </row>
    <row r="24" spans="1:14" x14ac:dyDescent="0.25">
      <c r="A24" s="3">
        <v>1976</v>
      </c>
      <c r="B24" s="3">
        <v>9.2929999999999993</v>
      </c>
      <c r="C24" s="3">
        <v>4.93</v>
      </c>
      <c r="D24" s="3">
        <v>2.7250000000000001</v>
      </c>
      <c r="E24" s="3">
        <v>2.4279999999999999</v>
      </c>
      <c r="F24" s="3">
        <v>12.34</v>
      </c>
      <c r="G24" s="3">
        <v>13.05</v>
      </c>
      <c r="H24" s="3">
        <v>7.3230000000000004</v>
      </c>
      <c r="I24" s="3">
        <v>6.7770000000000001</v>
      </c>
      <c r="J24" s="3">
        <v>7.05</v>
      </c>
      <c r="K24" s="3">
        <v>21.31</v>
      </c>
      <c r="L24" s="3">
        <v>11.26</v>
      </c>
      <c r="M24" s="3">
        <v>5.4139999999999997</v>
      </c>
      <c r="N24" s="3">
        <v>2.4300000000000002</v>
      </c>
    </row>
    <row r="25" spans="1:14" x14ac:dyDescent="0.25">
      <c r="A25" s="3">
        <v>1977</v>
      </c>
      <c r="B25" s="3">
        <v>16.29</v>
      </c>
      <c r="C25" s="3">
        <v>15.17</v>
      </c>
      <c r="D25" s="3">
        <v>14.67</v>
      </c>
      <c r="E25" s="3">
        <v>15.17</v>
      </c>
      <c r="F25" s="3">
        <v>17.75</v>
      </c>
      <c r="G25" s="3">
        <v>21.7</v>
      </c>
      <c r="H25" s="3">
        <v>17.36</v>
      </c>
      <c r="I25" s="3">
        <v>18.11</v>
      </c>
      <c r="J25" s="3">
        <v>19.170000000000002</v>
      </c>
      <c r="K25" s="3">
        <v>25.91</v>
      </c>
      <c r="L25" s="3">
        <v>28.51</v>
      </c>
      <c r="M25" s="3">
        <v>22.55</v>
      </c>
      <c r="N25" s="3">
        <v>14.67</v>
      </c>
    </row>
    <row r="26" spans="1:14" x14ac:dyDescent="0.25">
      <c r="A26" s="3">
        <v>1978</v>
      </c>
      <c r="B26" s="3">
        <v>5.56</v>
      </c>
      <c r="C26" s="3">
        <v>3.4</v>
      </c>
      <c r="D26" s="3">
        <v>2.78</v>
      </c>
      <c r="E26" s="3">
        <v>6.82</v>
      </c>
      <c r="F26" s="3">
        <v>12.87</v>
      </c>
      <c r="G26" s="3">
        <v>14.56</v>
      </c>
      <c r="H26" s="3">
        <v>12.71</v>
      </c>
      <c r="I26" s="3">
        <v>13.25</v>
      </c>
      <c r="J26" s="3">
        <v>13.06</v>
      </c>
      <c r="K26" s="3">
        <v>18.87</v>
      </c>
      <c r="L26" s="3">
        <v>14.18</v>
      </c>
      <c r="M26" s="3">
        <v>10.89</v>
      </c>
      <c r="N26" s="3">
        <v>2.78</v>
      </c>
    </row>
    <row r="27" spans="1:14" x14ac:dyDescent="0.25">
      <c r="A27" s="3">
        <v>1979</v>
      </c>
      <c r="B27" s="3">
        <v>7</v>
      </c>
      <c r="C27" s="3">
        <v>5.0199999999999996</v>
      </c>
      <c r="D27" s="3">
        <v>3.4</v>
      </c>
      <c r="E27" s="3">
        <v>8.19</v>
      </c>
      <c r="F27" s="3">
        <v>14.99</v>
      </c>
      <c r="G27" s="3">
        <v>16.18</v>
      </c>
      <c r="H27" s="3">
        <v>11.45</v>
      </c>
      <c r="I27" s="3">
        <v>13.62</v>
      </c>
      <c r="J27" s="3">
        <v>32.619999999999997</v>
      </c>
      <c r="K27" s="3">
        <v>26.19</v>
      </c>
      <c r="L27" s="3">
        <v>23.36</v>
      </c>
      <c r="M27" s="3">
        <v>14.29</v>
      </c>
      <c r="N27" s="3">
        <v>3.4</v>
      </c>
    </row>
    <row r="28" spans="1:14" x14ac:dyDescent="0.25">
      <c r="A28" s="3">
        <v>1980</v>
      </c>
      <c r="B28" s="3">
        <v>6.61</v>
      </c>
      <c r="C28" s="3">
        <v>5.38</v>
      </c>
      <c r="D28" s="3">
        <v>3.76</v>
      </c>
      <c r="E28" s="3">
        <v>3.5</v>
      </c>
      <c r="F28" s="3">
        <v>7.11</v>
      </c>
      <c r="G28" s="3">
        <v>10.54</v>
      </c>
      <c r="H28" s="3">
        <v>8.48</v>
      </c>
      <c r="I28" s="3">
        <v>12.1</v>
      </c>
      <c r="J28" s="3">
        <v>11.62</v>
      </c>
      <c r="K28" s="3">
        <v>15.76</v>
      </c>
      <c r="L28" s="3">
        <v>12.5</v>
      </c>
      <c r="M28" s="3">
        <v>10.26</v>
      </c>
      <c r="N28" s="3">
        <v>3.5</v>
      </c>
    </row>
    <row r="29" spans="1:14" x14ac:dyDescent="0.25">
      <c r="A29" s="3">
        <v>1981</v>
      </c>
      <c r="B29" s="3">
        <v>6.83</v>
      </c>
      <c r="C29" s="3">
        <v>5.2</v>
      </c>
      <c r="D29" s="3">
        <v>4.84</v>
      </c>
      <c r="E29" s="3">
        <v>4.21</v>
      </c>
      <c r="F29" s="3">
        <v>22.97</v>
      </c>
      <c r="G29" s="3">
        <v>13.32</v>
      </c>
      <c r="H29" s="3">
        <v>11.52</v>
      </c>
      <c r="I29" s="3">
        <v>14.26</v>
      </c>
      <c r="J29" s="3">
        <v>17.2</v>
      </c>
      <c r="K29" s="3">
        <v>16.93</v>
      </c>
      <c r="L29" s="3">
        <v>26.46</v>
      </c>
      <c r="M29" s="3">
        <v>15.02</v>
      </c>
      <c r="N29" s="3">
        <v>4.21</v>
      </c>
    </row>
    <row r="30" spans="1:14" x14ac:dyDescent="0.25">
      <c r="A30" s="3">
        <v>1982</v>
      </c>
      <c r="B30" s="3">
        <v>7.49</v>
      </c>
      <c r="C30" s="3">
        <v>5.84</v>
      </c>
      <c r="D30" s="3">
        <v>4.4800000000000004</v>
      </c>
      <c r="E30" s="3">
        <v>5.24</v>
      </c>
      <c r="F30" s="3">
        <v>21.31</v>
      </c>
      <c r="G30" s="3">
        <v>16.63</v>
      </c>
      <c r="H30" s="3">
        <v>11.04</v>
      </c>
      <c r="I30" s="3">
        <v>10.06</v>
      </c>
      <c r="J30" s="3">
        <v>10.36</v>
      </c>
      <c r="K30" s="3">
        <v>17.190000000000001</v>
      </c>
      <c r="L30" s="3">
        <v>10.82</v>
      </c>
      <c r="M30" s="3">
        <v>5.97</v>
      </c>
      <c r="N30" s="3">
        <v>4.4800000000000004</v>
      </c>
    </row>
    <row r="31" spans="1:14" x14ac:dyDescent="0.25">
      <c r="A31" s="3">
        <v>1983</v>
      </c>
      <c r="B31" s="3">
        <v>4.12</v>
      </c>
      <c r="C31" s="3">
        <v>3.09</v>
      </c>
      <c r="D31" s="3">
        <v>2.16</v>
      </c>
      <c r="E31" s="3">
        <v>2.9</v>
      </c>
      <c r="F31" s="3">
        <v>7.62</v>
      </c>
      <c r="G31" s="3">
        <v>9.0500000000000007</v>
      </c>
      <c r="H31" s="3">
        <v>9.4700000000000006</v>
      </c>
      <c r="I31" s="3">
        <v>11.73</v>
      </c>
      <c r="J31" s="3">
        <v>11.67</v>
      </c>
      <c r="K31" s="3">
        <v>11.27</v>
      </c>
      <c r="L31" s="3">
        <v>10.36</v>
      </c>
      <c r="M31" s="3">
        <v>6.64</v>
      </c>
      <c r="N31" s="3">
        <v>2.16</v>
      </c>
    </row>
    <row r="32" spans="1:14" x14ac:dyDescent="0.25">
      <c r="A32" s="3">
        <v>1984</v>
      </c>
      <c r="B32" s="3">
        <v>3.76</v>
      </c>
      <c r="C32" s="3">
        <v>3.76</v>
      </c>
      <c r="D32" s="3">
        <v>3.09</v>
      </c>
      <c r="E32" s="3">
        <v>2.78</v>
      </c>
      <c r="F32" s="3">
        <v>4.3</v>
      </c>
      <c r="G32" s="3">
        <v>6.28</v>
      </c>
      <c r="H32" s="3">
        <v>5.92</v>
      </c>
      <c r="I32" s="3">
        <v>7.72</v>
      </c>
      <c r="J32" s="3">
        <v>19.47</v>
      </c>
      <c r="K32" s="3">
        <v>16.43</v>
      </c>
      <c r="L32" s="3">
        <v>15.7</v>
      </c>
      <c r="M32" s="3">
        <v>8.08</v>
      </c>
      <c r="N32" s="3">
        <v>2.78</v>
      </c>
    </row>
    <row r="33" spans="1:14" x14ac:dyDescent="0.25">
      <c r="A33" s="3">
        <v>1985</v>
      </c>
      <c r="B33" s="3">
        <v>5.2</v>
      </c>
      <c r="C33" s="3">
        <v>4</v>
      </c>
      <c r="D33" s="3">
        <v>3.7</v>
      </c>
      <c r="E33" s="3">
        <v>4</v>
      </c>
      <c r="F33" s="3">
        <v>4</v>
      </c>
      <c r="G33" s="3">
        <v>7.6</v>
      </c>
      <c r="H33" s="3">
        <v>6.19</v>
      </c>
      <c r="I33" s="3">
        <v>7.31</v>
      </c>
      <c r="J33" s="3">
        <v>9.34</v>
      </c>
      <c r="K33" s="3">
        <v>17.420000000000002</v>
      </c>
      <c r="L33" s="3">
        <v>16.25</v>
      </c>
      <c r="M33" s="3">
        <v>8.1999999999999993</v>
      </c>
      <c r="N33" s="3">
        <v>3.7</v>
      </c>
    </row>
    <row r="34" spans="1:14" x14ac:dyDescent="0.25">
      <c r="A34" s="3">
        <v>1986</v>
      </c>
      <c r="B34" s="3">
        <v>5.5</v>
      </c>
      <c r="C34" s="3">
        <v>8.1999999999999993</v>
      </c>
      <c r="D34" s="3">
        <v>7.52</v>
      </c>
      <c r="E34" s="3">
        <v>8.1</v>
      </c>
      <c r="F34" s="3">
        <v>8.15</v>
      </c>
      <c r="G34" s="3">
        <v>12.71</v>
      </c>
      <c r="H34" s="3">
        <v>8.43</v>
      </c>
      <c r="I34" s="3">
        <v>8</v>
      </c>
      <c r="J34" s="3">
        <v>19.04</v>
      </c>
      <c r="K34" s="3">
        <v>19.25</v>
      </c>
      <c r="L34" s="3">
        <v>11.5</v>
      </c>
      <c r="M34" s="3">
        <v>7.2</v>
      </c>
      <c r="N34" s="3">
        <v>5.5</v>
      </c>
    </row>
    <row r="35" spans="1:14" x14ac:dyDescent="0.25">
      <c r="A35" s="3">
        <v>1987</v>
      </c>
      <c r="B35" s="3">
        <v>6.7</v>
      </c>
      <c r="C35" s="3">
        <v>6.4</v>
      </c>
      <c r="D35" s="3">
        <v>5.2</v>
      </c>
      <c r="E35" s="3">
        <v>5.79</v>
      </c>
      <c r="F35" s="3">
        <v>11.58</v>
      </c>
      <c r="G35" s="3">
        <v>17.899999999999999</v>
      </c>
      <c r="H35" s="3">
        <v>10.8</v>
      </c>
      <c r="I35" s="3">
        <v>12.35</v>
      </c>
      <c r="J35" s="3">
        <v>11.71</v>
      </c>
      <c r="K35" s="3">
        <v>23</v>
      </c>
      <c r="L35" s="3">
        <v>13.21</v>
      </c>
      <c r="M35" s="3">
        <v>1.92</v>
      </c>
      <c r="N35" s="3">
        <v>1.92</v>
      </c>
    </row>
    <row r="36" spans="1:14" x14ac:dyDescent="0.25">
      <c r="A36" s="3">
        <v>1988</v>
      </c>
      <c r="B36" s="3">
        <v>8.6</v>
      </c>
      <c r="C36" s="3">
        <v>6.7</v>
      </c>
      <c r="D36" s="3">
        <v>6.8</v>
      </c>
      <c r="E36" s="3">
        <v>7</v>
      </c>
      <c r="F36" s="3">
        <v>6.7</v>
      </c>
      <c r="G36" s="3">
        <v>6.94</v>
      </c>
      <c r="H36" s="3">
        <v>7.2</v>
      </c>
      <c r="I36" s="3">
        <v>12.31</v>
      </c>
      <c r="J36" s="3">
        <v>21.41</v>
      </c>
      <c r="K36" s="3">
        <v>24.24</v>
      </c>
      <c r="L36" s="3">
        <v>22.1</v>
      </c>
      <c r="M36" s="3">
        <v>12.85</v>
      </c>
      <c r="N36" s="3">
        <v>6.7</v>
      </c>
    </row>
    <row r="37" spans="1:14" x14ac:dyDescent="0.25">
      <c r="A37" s="3">
        <v>1989</v>
      </c>
      <c r="B37" s="3">
        <v>7.35</v>
      </c>
      <c r="C37" s="3">
        <v>6.3</v>
      </c>
      <c r="D37" s="3">
        <v>5.85</v>
      </c>
      <c r="E37" s="3">
        <v>5.55</v>
      </c>
      <c r="F37" s="3">
        <v>6.82</v>
      </c>
      <c r="G37" s="3">
        <v>11.02</v>
      </c>
      <c r="H37" s="3">
        <v>8.73</v>
      </c>
      <c r="I37" s="3">
        <v>10.91</v>
      </c>
      <c r="J37" s="3">
        <v>12.1</v>
      </c>
      <c r="K37" s="3">
        <v>11.52</v>
      </c>
      <c r="L37" s="3">
        <v>15.37</v>
      </c>
      <c r="M37" s="3">
        <v>5.5</v>
      </c>
      <c r="N37" s="3">
        <v>5.5</v>
      </c>
    </row>
    <row r="38" spans="1:14" x14ac:dyDescent="0.25">
      <c r="A38" s="3">
        <v>1990</v>
      </c>
      <c r="B38" s="3">
        <v>7.2</v>
      </c>
      <c r="C38" s="3">
        <v>6.75</v>
      </c>
      <c r="D38" s="3">
        <v>7.02</v>
      </c>
      <c r="E38" s="3">
        <v>8.4</v>
      </c>
      <c r="F38" s="3">
        <v>14.5</v>
      </c>
      <c r="G38" s="3">
        <v>14.3</v>
      </c>
      <c r="H38" s="3">
        <v>13.9</v>
      </c>
      <c r="I38" s="3">
        <v>12.76</v>
      </c>
      <c r="J38" s="3">
        <v>12.74</v>
      </c>
      <c r="K38" s="3">
        <v>15.14</v>
      </c>
      <c r="L38" s="3">
        <v>18.62</v>
      </c>
      <c r="M38" s="3">
        <v>13.1</v>
      </c>
      <c r="N38" s="3">
        <v>6.75</v>
      </c>
    </row>
    <row r="39" spans="1:14" x14ac:dyDescent="0.25">
      <c r="A39" s="3">
        <v>1991</v>
      </c>
      <c r="B39" s="3">
        <v>7.64</v>
      </c>
      <c r="C39" s="3">
        <v>6.88</v>
      </c>
      <c r="D39" s="3">
        <v>5.56</v>
      </c>
      <c r="E39" s="3">
        <v>5.78</v>
      </c>
      <c r="F39" s="3">
        <v>8.69</v>
      </c>
      <c r="G39" s="3">
        <v>8.76</v>
      </c>
      <c r="H39" s="3">
        <v>7.14</v>
      </c>
      <c r="I39" s="3">
        <v>6.88</v>
      </c>
      <c r="J39" s="3">
        <v>8.76</v>
      </c>
      <c r="K39" s="3">
        <v>12.42</v>
      </c>
      <c r="L39" s="3">
        <v>12.6</v>
      </c>
      <c r="M39" s="3">
        <v>8.36</v>
      </c>
      <c r="N39" s="3">
        <v>5.56</v>
      </c>
    </row>
    <row r="40" spans="1:14" x14ac:dyDescent="0.25">
      <c r="A40" s="3">
        <v>1992</v>
      </c>
      <c r="B40" s="3">
        <v>6.36</v>
      </c>
      <c r="C40" s="3">
        <v>5.2</v>
      </c>
      <c r="D40" s="3">
        <v>4.92</v>
      </c>
      <c r="E40" s="3">
        <v>4.78</v>
      </c>
      <c r="F40" s="3">
        <v>7.64</v>
      </c>
      <c r="G40" s="3">
        <v>13.21</v>
      </c>
      <c r="H40" s="3">
        <v>10.56</v>
      </c>
      <c r="I40" s="3">
        <v>9.56</v>
      </c>
      <c r="J40" s="3">
        <v>10.56</v>
      </c>
      <c r="K40" s="3">
        <v>15.38</v>
      </c>
      <c r="L40" s="3">
        <v>10.74</v>
      </c>
      <c r="M40" s="3">
        <v>9.08</v>
      </c>
      <c r="N40" s="3">
        <v>4.78</v>
      </c>
    </row>
    <row r="41" spans="1:14" x14ac:dyDescent="0.25">
      <c r="A41" s="3">
        <v>1993</v>
      </c>
      <c r="B41" s="3">
        <v>7.4</v>
      </c>
      <c r="C41" s="3">
        <v>5.92</v>
      </c>
      <c r="D41" s="3">
        <v>5.74</v>
      </c>
      <c r="E41" s="3">
        <v>7.4</v>
      </c>
      <c r="F41" s="3">
        <v>19.43</v>
      </c>
      <c r="G41" s="3">
        <v>12.7</v>
      </c>
      <c r="H41" s="3">
        <v>12.18</v>
      </c>
      <c r="I41" s="3">
        <v>11.91</v>
      </c>
      <c r="J41" s="3">
        <v>12.41</v>
      </c>
      <c r="K41" s="3">
        <v>11.28</v>
      </c>
      <c r="L41" s="3">
        <v>8.92</v>
      </c>
      <c r="M41" s="3">
        <v>7.4</v>
      </c>
      <c r="N41" s="3">
        <v>5.74</v>
      </c>
    </row>
    <row r="42" spans="1:14" x14ac:dyDescent="0.25">
      <c r="A42" s="3">
        <v>1994</v>
      </c>
      <c r="B42" s="3">
        <v>6.1</v>
      </c>
      <c r="C42" s="3">
        <v>5.2</v>
      </c>
      <c r="D42" s="3">
        <v>4.92</v>
      </c>
      <c r="E42" s="3">
        <v>4.92</v>
      </c>
      <c r="F42" s="3">
        <v>9.24</v>
      </c>
      <c r="G42" s="3">
        <v>9.4</v>
      </c>
      <c r="H42" s="3">
        <v>8.9</v>
      </c>
      <c r="I42" s="3">
        <v>8.1199999999999992</v>
      </c>
      <c r="J42" s="3">
        <v>11.42</v>
      </c>
      <c r="K42" s="3">
        <v>16.39</v>
      </c>
      <c r="L42" s="3">
        <v>14.15</v>
      </c>
      <c r="M42" s="3">
        <v>7.88</v>
      </c>
      <c r="N42" s="3">
        <v>4.92</v>
      </c>
    </row>
    <row r="43" spans="1:14" x14ac:dyDescent="0.25">
      <c r="A43" s="3">
        <v>1995</v>
      </c>
      <c r="B43" s="3">
        <v>5.92</v>
      </c>
      <c r="C43" s="3">
        <v>4.92</v>
      </c>
      <c r="D43" s="3">
        <v>4.6399999999999997</v>
      </c>
      <c r="E43" s="3">
        <v>4.5</v>
      </c>
      <c r="F43" s="3">
        <v>5.2</v>
      </c>
      <c r="G43" s="3">
        <v>10.38</v>
      </c>
      <c r="H43" s="3">
        <v>9.06</v>
      </c>
      <c r="I43" s="3">
        <v>17.510000000000002</v>
      </c>
      <c r="J43" s="3">
        <v>19.53</v>
      </c>
      <c r="K43" s="3">
        <v>23.6</v>
      </c>
      <c r="L43" s="3">
        <v>11.07</v>
      </c>
      <c r="M43" s="3">
        <v>7.4</v>
      </c>
      <c r="N43" s="3">
        <v>4.5</v>
      </c>
    </row>
    <row r="44" spans="1:14" x14ac:dyDescent="0.25">
      <c r="A44" s="3">
        <v>1996</v>
      </c>
      <c r="B44" s="3">
        <v>5.38</v>
      </c>
      <c r="C44" s="3">
        <v>5.38</v>
      </c>
      <c r="D44" s="3">
        <v>5.56</v>
      </c>
      <c r="E44" s="3">
        <v>5.92</v>
      </c>
      <c r="F44" s="3">
        <v>13.98</v>
      </c>
      <c r="G44" s="3">
        <v>11.1</v>
      </c>
      <c r="H44" s="3">
        <v>10.92</v>
      </c>
      <c r="I44" s="3">
        <v>12.98</v>
      </c>
      <c r="J44" s="3">
        <v>14.63</v>
      </c>
      <c r="K44" s="3">
        <v>16.14</v>
      </c>
      <c r="L44" s="3">
        <v>15.37</v>
      </c>
      <c r="M44" s="3">
        <v>9.7200000000000006</v>
      </c>
      <c r="N44" s="3">
        <v>5.38</v>
      </c>
    </row>
    <row r="45" spans="1:14" x14ac:dyDescent="0.25">
      <c r="A45" s="3">
        <v>1997</v>
      </c>
      <c r="B45" s="3">
        <v>8.1199999999999992</v>
      </c>
      <c r="C45" s="3">
        <v>6.62</v>
      </c>
      <c r="D45" s="3">
        <v>6.88</v>
      </c>
      <c r="E45" s="3">
        <v>6.88</v>
      </c>
      <c r="F45" s="3">
        <v>7.67</v>
      </c>
      <c r="G45" s="3">
        <v>8.64</v>
      </c>
      <c r="H45" s="3">
        <v>6.88</v>
      </c>
      <c r="I45" s="3">
        <v>6.05</v>
      </c>
      <c r="J45" s="3">
        <v>7.14</v>
      </c>
      <c r="K45" s="3">
        <v>10.039999999999999</v>
      </c>
      <c r="L45" s="3">
        <v>9.8800000000000008</v>
      </c>
      <c r="M45" s="3">
        <v>6.36</v>
      </c>
      <c r="N45" s="3">
        <v>6.05</v>
      </c>
    </row>
    <row r="46" spans="1:14" x14ac:dyDescent="0.25">
      <c r="A46" s="3">
        <v>1998</v>
      </c>
      <c r="B46" s="3">
        <v>5.2</v>
      </c>
      <c r="C46" s="3">
        <v>4.6399999999999997</v>
      </c>
      <c r="D46" s="3">
        <v>4.5</v>
      </c>
      <c r="E46" s="3">
        <v>4.6399999999999997</v>
      </c>
      <c r="F46" s="3">
        <v>10.199999999999999</v>
      </c>
      <c r="G46" s="3">
        <v>11.46</v>
      </c>
      <c r="H46" s="3">
        <v>10.38</v>
      </c>
      <c r="I46" s="3">
        <v>8</v>
      </c>
      <c r="J46" s="3">
        <v>11.06</v>
      </c>
      <c r="K46" s="3">
        <v>13.68</v>
      </c>
      <c r="L46" s="3">
        <v>12.88</v>
      </c>
      <c r="M46" s="3">
        <v>11.46</v>
      </c>
      <c r="N46" s="3">
        <v>4.5</v>
      </c>
    </row>
    <row r="47" spans="1:14" x14ac:dyDescent="0.25">
      <c r="A47" s="3">
        <v>1999</v>
      </c>
      <c r="B47" s="3">
        <v>7.76</v>
      </c>
      <c r="C47" s="3">
        <v>7.14</v>
      </c>
      <c r="D47" s="3">
        <v>8.36</v>
      </c>
      <c r="E47" s="3">
        <v>8.36</v>
      </c>
      <c r="F47" s="3">
        <v>8.1199999999999992</v>
      </c>
      <c r="G47" s="3">
        <v>8.92</v>
      </c>
      <c r="H47" s="3">
        <v>8.48</v>
      </c>
      <c r="I47" s="3">
        <v>8.24</v>
      </c>
      <c r="J47" s="3">
        <v>15.6</v>
      </c>
      <c r="K47" s="3">
        <v>23.62</v>
      </c>
      <c r="L47" s="3">
        <v>23.62</v>
      </c>
      <c r="M47" s="3">
        <v>11.64</v>
      </c>
      <c r="N47" s="3">
        <v>7.14</v>
      </c>
    </row>
    <row r="48" spans="1:14" x14ac:dyDescent="0.25">
      <c r="A48" s="3">
        <v>2000</v>
      </c>
      <c r="B48" s="3">
        <v>8.1</v>
      </c>
      <c r="C48" s="3">
        <v>6.4</v>
      </c>
      <c r="D48" s="3">
        <v>5.4</v>
      </c>
      <c r="E48" s="3">
        <v>5.9</v>
      </c>
      <c r="F48" s="3">
        <v>9.1</v>
      </c>
      <c r="G48" s="3">
        <v>8.6</v>
      </c>
      <c r="H48" s="3">
        <v>8.4</v>
      </c>
      <c r="I48" s="3">
        <v>10.199999999999999</v>
      </c>
      <c r="J48" s="3">
        <v>12</v>
      </c>
      <c r="K48" s="3">
        <v>12</v>
      </c>
      <c r="L48" s="3">
        <v>9.4</v>
      </c>
      <c r="M48" s="3">
        <v>7.6</v>
      </c>
      <c r="N48" s="3">
        <v>5.4</v>
      </c>
    </row>
    <row r="49" spans="1:14" x14ac:dyDescent="0.25">
      <c r="A49" s="3">
        <v>2001</v>
      </c>
      <c r="B49" s="3">
        <v>5.2</v>
      </c>
      <c r="C49" s="3">
        <v>4.5</v>
      </c>
      <c r="D49" s="3">
        <v>4.4000000000000004</v>
      </c>
      <c r="E49" s="3">
        <v>4.6399999999999997</v>
      </c>
      <c r="F49" s="3">
        <v>8.6</v>
      </c>
      <c r="G49" s="3">
        <v>8.36</v>
      </c>
      <c r="H49" s="3">
        <v>8.36</v>
      </c>
      <c r="I49" s="3">
        <v>7.88</v>
      </c>
      <c r="J49" s="3">
        <v>10.199999999999999</v>
      </c>
      <c r="K49" s="3">
        <v>8.36</v>
      </c>
      <c r="L49" s="3">
        <v>12.42</v>
      </c>
      <c r="M49" s="3">
        <v>8.92</v>
      </c>
      <c r="N49" s="3">
        <v>4.4000000000000004</v>
      </c>
    </row>
    <row r="50" spans="1:14" x14ac:dyDescent="0.25">
      <c r="A50" s="3">
        <v>2002</v>
      </c>
      <c r="B50" s="3">
        <v>5.74</v>
      </c>
      <c r="C50" s="3">
        <v>4.78</v>
      </c>
      <c r="D50" s="3">
        <v>4.6399999999999997</v>
      </c>
      <c r="E50" s="3">
        <v>4.6399999999999997</v>
      </c>
      <c r="F50" s="3">
        <v>8.92</v>
      </c>
      <c r="G50" s="3">
        <v>15.1</v>
      </c>
      <c r="H50" s="3">
        <v>8.36</v>
      </c>
      <c r="I50" s="3">
        <v>6.1</v>
      </c>
      <c r="J50" s="3">
        <v>9.8800000000000008</v>
      </c>
      <c r="K50" s="3">
        <v>9.8800000000000008</v>
      </c>
      <c r="L50" s="3">
        <v>9.24</v>
      </c>
      <c r="M50" s="3">
        <v>5.56</v>
      </c>
      <c r="N50" s="3">
        <v>4.6399999999999997</v>
      </c>
    </row>
    <row r="51" spans="1:14" x14ac:dyDescent="0.25">
      <c r="A51" s="3">
        <v>2003</v>
      </c>
      <c r="B51" s="3">
        <v>4.45</v>
      </c>
      <c r="C51" s="3">
        <v>4.0999999999999996</v>
      </c>
      <c r="D51" s="3">
        <v>4</v>
      </c>
      <c r="E51" s="3">
        <v>4.6399999999999997</v>
      </c>
      <c r="F51" s="3">
        <v>9.33</v>
      </c>
      <c r="G51" s="3">
        <v>16.61</v>
      </c>
      <c r="M51" s="3">
        <v>16.82</v>
      </c>
      <c r="N51" s="3">
        <v>4</v>
      </c>
    </row>
    <row r="52" spans="1:14" x14ac:dyDescent="0.25">
      <c r="A52" s="3">
        <v>2004</v>
      </c>
      <c r="B52" s="3">
        <v>6.88</v>
      </c>
      <c r="C52" s="3">
        <v>5.2</v>
      </c>
      <c r="D52" s="3">
        <v>4.6399999999999997</v>
      </c>
      <c r="E52" s="3">
        <v>5.09</v>
      </c>
      <c r="F52" s="3">
        <v>9.6999999999999993</v>
      </c>
      <c r="G52" s="3">
        <v>10.38</v>
      </c>
      <c r="H52" s="3">
        <v>9.56</v>
      </c>
      <c r="I52" s="3">
        <v>9.8800000000000008</v>
      </c>
      <c r="J52" s="3">
        <v>10.1</v>
      </c>
      <c r="K52" s="3">
        <v>11.41</v>
      </c>
      <c r="L52" s="3">
        <v>9.76</v>
      </c>
      <c r="M52" s="3">
        <v>7.87</v>
      </c>
      <c r="N52" s="3">
        <v>4.6399999999999997</v>
      </c>
    </row>
    <row r="53" spans="1:14" x14ac:dyDescent="0.25">
      <c r="A53" s="3">
        <v>2005</v>
      </c>
      <c r="B53" s="3" t="s">
        <v>55</v>
      </c>
      <c r="D53" s="3">
        <v>4.3600000000000003</v>
      </c>
      <c r="E53" s="3">
        <v>5.14</v>
      </c>
      <c r="H53" s="3">
        <v>9.8800000000000008</v>
      </c>
      <c r="I53" s="3">
        <v>7.39</v>
      </c>
      <c r="J53" s="3">
        <v>7.27</v>
      </c>
      <c r="K53" s="3">
        <v>18.940000000000001</v>
      </c>
      <c r="L53" s="3">
        <v>13.47</v>
      </c>
      <c r="M53" s="3">
        <v>7.76</v>
      </c>
      <c r="N53" s="3">
        <v>4.3600000000000003</v>
      </c>
    </row>
    <row r="54" spans="1:14" x14ac:dyDescent="0.25">
      <c r="A54" s="3">
        <v>2006</v>
      </c>
      <c r="B54" s="3">
        <v>5.83</v>
      </c>
      <c r="C54" s="3">
        <v>4.45</v>
      </c>
      <c r="D54" s="3">
        <v>4.3</v>
      </c>
      <c r="E54" s="3">
        <v>4.99</v>
      </c>
      <c r="F54" s="3">
        <v>7.76</v>
      </c>
      <c r="G54" s="3">
        <v>8.92</v>
      </c>
      <c r="H54" s="3">
        <v>8.76</v>
      </c>
      <c r="I54" s="3">
        <v>8.48</v>
      </c>
      <c r="J54" s="3">
        <v>8.76</v>
      </c>
      <c r="K54" s="3">
        <v>7.76</v>
      </c>
      <c r="L54" s="3">
        <v>7.52</v>
      </c>
      <c r="M54" s="3">
        <v>6.01</v>
      </c>
      <c r="N54" s="3">
        <v>4.3</v>
      </c>
    </row>
    <row r="55" spans="1:14" x14ac:dyDescent="0.25">
      <c r="A55" s="3">
        <v>2007</v>
      </c>
      <c r="B55" s="3">
        <v>4.6399999999999997</v>
      </c>
      <c r="C55" s="3">
        <v>4.1500000000000004</v>
      </c>
      <c r="D55" s="3">
        <v>4</v>
      </c>
      <c r="E55" s="3">
        <v>5.2</v>
      </c>
      <c r="F55" s="3">
        <v>10.74</v>
      </c>
      <c r="G55" s="3">
        <v>10.38</v>
      </c>
      <c r="H55" s="3">
        <v>7.64</v>
      </c>
      <c r="I55" s="3">
        <v>12.42</v>
      </c>
      <c r="J55" s="3">
        <v>13.47</v>
      </c>
      <c r="K55" s="3">
        <v>14.85</v>
      </c>
      <c r="L55" s="3">
        <v>14.94</v>
      </c>
      <c r="M55" s="3">
        <v>7.88</v>
      </c>
      <c r="N55" s="3">
        <v>4</v>
      </c>
    </row>
    <row r="56" spans="1:14" x14ac:dyDescent="0.25">
      <c r="A56" s="3">
        <v>2008</v>
      </c>
      <c r="B56" s="3">
        <v>5.1079999999999997</v>
      </c>
      <c r="C56" s="3">
        <v>4.6520000000000001</v>
      </c>
      <c r="D56" s="3">
        <v>4.45</v>
      </c>
      <c r="E56" s="3">
        <v>4.7880000000000003</v>
      </c>
      <c r="F56" s="3">
        <v>4.9080000000000004</v>
      </c>
      <c r="G56" s="3">
        <v>8.32</v>
      </c>
      <c r="H56" s="3">
        <v>8</v>
      </c>
      <c r="I56" s="3">
        <v>8.92</v>
      </c>
      <c r="J56" s="3">
        <v>16.68</v>
      </c>
      <c r="K56" s="3">
        <v>16.14</v>
      </c>
      <c r="L56" s="3">
        <v>19.54</v>
      </c>
      <c r="M56" s="3">
        <v>9.6150000000000002</v>
      </c>
      <c r="N56" s="3">
        <v>4.45</v>
      </c>
    </row>
    <row r="57" spans="1:14" x14ac:dyDescent="0.25">
      <c r="A57" s="3">
        <v>2009</v>
      </c>
      <c r="B57" s="3">
        <v>5.7</v>
      </c>
      <c r="C57" s="3">
        <v>4.78</v>
      </c>
      <c r="D57" s="3" t="s">
        <v>55</v>
      </c>
      <c r="E57" s="3" t="s">
        <v>55</v>
      </c>
      <c r="F57" s="3">
        <v>11.28</v>
      </c>
      <c r="G57" s="3">
        <v>10.199999999999999</v>
      </c>
      <c r="H57" s="3">
        <v>8.6</v>
      </c>
      <c r="I57" s="3">
        <v>8.6</v>
      </c>
      <c r="J57" s="3">
        <v>7.4</v>
      </c>
      <c r="K57" s="3">
        <v>8.6</v>
      </c>
      <c r="L57" s="3">
        <v>8.6</v>
      </c>
      <c r="M57" s="3">
        <v>5.92</v>
      </c>
      <c r="N57" s="3">
        <v>4.78</v>
      </c>
    </row>
    <row r="58" spans="1:14" x14ac:dyDescent="0.25">
      <c r="A58" s="3">
        <v>2010</v>
      </c>
      <c r="B58" s="3">
        <v>2.75</v>
      </c>
      <c r="C58" s="3">
        <v>2.6</v>
      </c>
      <c r="D58" s="3">
        <v>3.5</v>
      </c>
      <c r="E58" s="3">
        <v>5.25</v>
      </c>
      <c r="F58" s="3">
        <v>4.75</v>
      </c>
      <c r="G58" s="3">
        <v>11.25</v>
      </c>
      <c r="H58" s="3">
        <v>8.5</v>
      </c>
      <c r="I58" s="3">
        <v>17</v>
      </c>
      <c r="J58" s="3">
        <v>24</v>
      </c>
      <c r="K58" s="3">
        <v>25.75</v>
      </c>
      <c r="L58" s="3">
        <v>22.25</v>
      </c>
      <c r="M58" s="3">
        <v>17</v>
      </c>
      <c r="N58" s="3">
        <v>2.6</v>
      </c>
    </row>
    <row r="59" spans="1:14" x14ac:dyDescent="0.25">
      <c r="A59" s="3">
        <v>2011</v>
      </c>
      <c r="B59" s="3">
        <v>7</v>
      </c>
      <c r="C59" s="3">
        <v>3.5</v>
      </c>
      <c r="D59" s="3">
        <v>3.5</v>
      </c>
      <c r="E59" s="3">
        <v>5.375</v>
      </c>
      <c r="F59" s="3">
        <v>6</v>
      </c>
      <c r="G59" s="3">
        <v>9.5</v>
      </c>
      <c r="H59" s="3">
        <v>6</v>
      </c>
      <c r="I59" s="3">
        <v>6</v>
      </c>
      <c r="J59" s="3">
        <v>7.25</v>
      </c>
      <c r="K59" s="3">
        <v>17</v>
      </c>
      <c r="L59" s="3">
        <v>31</v>
      </c>
      <c r="M59" s="3">
        <v>11</v>
      </c>
      <c r="N59" s="3">
        <v>3.5</v>
      </c>
    </row>
    <row r="60" spans="1:14" x14ac:dyDescent="0.25">
      <c r="A60" s="3">
        <v>2012</v>
      </c>
      <c r="B60" s="3">
        <v>4.75</v>
      </c>
      <c r="C60" s="3">
        <v>3.35</v>
      </c>
      <c r="D60" s="3">
        <v>2.2999999999999998</v>
      </c>
      <c r="E60" s="3">
        <v>3.5</v>
      </c>
      <c r="F60" s="3">
        <v>4.75</v>
      </c>
      <c r="G60" s="3">
        <v>4.125</v>
      </c>
      <c r="H60" s="3">
        <v>3.5</v>
      </c>
      <c r="I60" s="3">
        <v>6</v>
      </c>
      <c r="J60" s="3">
        <v>3.5</v>
      </c>
      <c r="K60" s="3">
        <v>6</v>
      </c>
      <c r="L60" s="3">
        <v>6</v>
      </c>
      <c r="M60" s="3">
        <v>4.75</v>
      </c>
      <c r="N60" s="3">
        <v>2.2999999999999998</v>
      </c>
    </row>
    <row r="61" spans="1:14" x14ac:dyDescent="0.25">
      <c r="A61" s="3">
        <v>2013</v>
      </c>
      <c r="B61" s="3">
        <v>2</v>
      </c>
      <c r="C61" s="3">
        <v>2</v>
      </c>
      <c r="D61" s="3">
        <v>2</v>
      </c>
      <c r="E61" s="3">
        <v>3.5</v>
      </c>
      <c r="F61" s="3">
        <v>4.75</v>
      </c>
      <c r="G61" s="3">
        <v>6</v>
      </c>
      <c r="H61" s="3">
        <v>6</v>
      </c>
      <c r="I61" s="3">
        <v>6</v>
      </c>
      <c r="J61" s="3">
        <v>6</v>
      </c>
      <c r="K61" s="3">
        <v>8.5</v>
      </c>
      <c r="L61" s="3">
        <v>6</v>
      </c>
      <c r="M61" s="3">
        <v>3.5</v>
      </c>
      <c r="N61" s="3">
        <v>2</v>
      </c>
    </row>
    <row r="62" spans="1:14" ht="15.75" thickBot="1" x14ac:dyDescent="0.3"/>
    <row r="63" spans="1:14" ht="15.75" thickBot="1" x14ac:dyDescent="0.3">
      <c r="A63" s="14" t="s">
        <v>159</v>
      </c>
      <c r="B63" s="19" t="s">
        <v>162</v>
      </c>
      <c r="C63" s="20" t="s">
        <v>163</v>
      </c>
      <c r="D63" s="20" t="s">
        <v>91</v>
      </c>
      <c r="E63" s="20" t="s">
        <v>164</v>
      </c>
      <c r="F63" s="20" t="s">
        <v>165</v>
      </c>
      <c r="G63" s="20" t="s">
        <v>166</v>
      </c>
      <c r="H63" s="20" t="s">
        <v>167</v>
      </c>
      <c r="I63" s="20" t="s">
        <v>168</v>
      </c>
      <c r="J63" s="20" t="s">
        <v>169</v>
      </c>
      <c r="K63" s="20" t="s">
        <v>170</v>
      </c>
      <c r="L63" s="20" t="s">
        <v>171</v>
      </c>
      <c r="M63" s="20" t="s">
        <v>172</v>
      </c>
      <c r="N63" s="13" t="s">
        <v>161</v>
      </c>
    </row>
    <row r="64" spans="1:14" x14ac:dyDescent="0.25">
      <c r="A64" s="12" t="s">
        <v>73</v>
      </c>
      <c r="B64" s="9">
        <v>6.8330000000000002</v>
      </c>
      <c r="C64" s="4">
        <v>5.58</v>
      </c>
      <c r="D64" s="4">
        <v>4.9059999999999997</v>
      </c>
      <c r="E64" s="4">
        <v>5.4740000000000002</v>
      </c>
      <c r="F64" s="4">
        <v>9.6460000000000008</v>
      </c>
      <c r="G64" s="4">
        <v>11.16</v>
      </c>
      <c r="H64" s="4">
        <v>9.2430000000000003</v>
      </c>
      <c r="I64" s="4">
        <v>10.39</v>
      </c>
      <c r="J64" s="4">
        <v>13.63</v>
      </c>
      <c r="K64" s="4">
        <v>16.72</v>
      </c>
      <c r="L64" s="4">
        <v>16.07</v>
      </c>
      <c r="M64" s="4">
        <v>9.6219999999999999</v>
      </c>
      <c r="N64" s="8">
        <v>9.94</v>
      </c>
    </row>
    <row r="65" spans="1:14" x14ac:dyDescent="0.25">
      <c r="A65" s="11" t="s">
        <v>74</v>
      </c>
      <c r="B65" s="6">
        <v>18.05</v>
      </c>
      <c r="C65" s="2">
        <v>15.17</v>
      </c>
      <c r="D65" s="2">
        <v>14.67</v>
      </c>
      <c r="E65" s="2">
        <v>15.17</v>
      </c>
      <c r="F65" s="2">
        <v>22.97</v>
      </c>
      <c r="G65" s="2">
        <v>21.7</v>
      </c>
      <c r="H65" s="2">
        <v>17.36</v>
      </c>
      <c r="I65" s="2">
        <v>19.22</v>
      </c>
      <c r="J65" s="2">
        <v>32.619999999999997</v>
      </c>
      <c r="K65" s="2">
        <v>32.31</v>
      </c>
      <c r="L65" s="2">
        <v>31</v>
      </c>
      <c r="M65" s="2">
        <v>22.55</v>
      </c>
      <c r="N65" s="7">
        <v>32.619999999999997</v>
      </c>
    </row>
    <row r="66" spans="1:14" x14ac:dyDescent="0.25">
      <c r="A66" s="11" t="s">
        <v>75</v>
      </c>
      <c r="B66" s="6">
        <v>2</v>
      </c>
      <c r="C66" s="2">
        <v>2</v>
      </c>
      <c r="D66" s="2">
        <v>2</v>
      </c>
      <c r="E66" s="2">
        <v>2.4279999999999999</v>
      </c>
      <c r="F66" s="2">
        <v>4</v>
      </c>
      <c r="G66" s="2">
        <v>4.125</v>
      </c>
      <c r="H66" s="2">
        <v>3.5</v>
      </c>
      <c r="I66" s="2">
        <v>6</v>
      </c>
      <c r="J66" s="2">
        <v>3.5</v>
      </c>
      <c r="K66" s="2">
        <v>6</v>
      </c>
      <c r="L66" s="2">
        <v>6</v>
      </c>
      <c r="M66" s="2">
        <v>1.92</v>
      </c>
      <c r="N66" s="7">
        <v>1.92</v>
      </c>
    </row>
    <row r="67" spans="1:14" ht="15.75" thickBot="1" x14ac:dyDescent="0.3">
      <c r="A67" s="10" t="s">
        <v>160</v>
      </c>
      <c r="B67" s="15">
        <f>B64/'AREA DE DRENAJE'!$D$13</f>
        <v>9.6921985815602834E-3</v>
      </c>
      <c r="C67" s="1">
        <f>C64/'AREA DE DRENAJE'!$D$13</f>
        <v>7.9148936170212771E-3</v>
      </c>
      <c r="D67" s="1">
        <f>D64/'AREA DE DRENAJE'!$D$13</f>
        <v>6.9588652482269501E-3</v>
      </c>
      <c r="E67" s="1">
        <f>E64/'AREA DE DRENAJE'!$D$13</f>
        <v>7.7645390070921992E-3</v>
      </c>
      <c r="F67" s="1">
        <f>F64/'AREA DE DRENAJE'!$D$13</f>
        <v>1.3682269503546101E-2</v>
      </c>
      <c r="G67" s="1">
        <f>G64/'AREA DE DRENAJE'!$D$13</f>
        <v>1.5829787234042554E-2</v>
      </c>
      <c r="H67" s="1">
        <f>H64/'AREA DE DRENAJE'!$D$13</f>
        <v>1.311063829787234E-2</v>
      </c>
      <c r="I67" s="1">
        <f>I64/'AREA DE DRENAJE'!$D$13</f>
        <v>1.4737588652482271E-2</v>
      </c>
      <c r="J67" s="1">
        <f>J64/'AREA DE DRENAJE'!$D$13</f>
        <v>1.9333333333333334E-2</v>
      </c>
      <c r="K67" s="1">
        <f>K64/'AREA DE DRENAJE'!$D$13</f>
        <v>2.3716312056737587E-2</v>
      </c>
      <c r="L67" s="1">
        <f>L64/'AREA DE DRENAJE'!$D$13</f>
        <v>2.2794326241134751E-2</v>
      </c>
      <c r="M67" s="1">
        <f>M64/'AREA DE DRENAJE'!$D$13</f>
        <v>1.364822695035461E-2</v>
      </c>
      <c r="N67" s="5">
        <f>N64/'AREA DE DRENAJE'!$D$13</f>
        <v>1.4099290780141844E-2</v>
      </c>
    </row>
    <row r="89" spans="1:16" ht="15.75" thickBot="1" x14ac:dyDescent="0.3"/>
    <row r="90" spans="1:16" ht="15.75" thickBot="1" x14ac:dyDescent="0.3">
      <c r="A90" s="124" t="s">
        <v>188</v>
      </c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6"/>
      <c r="P90" s="127" t="s">
        <v>181</v>
      </c>
    </row>
    <row r="91" spans="1:16" ht="15.75" thickBot="1" x14ac:dyDescent="0.3">
      <c r="A91" s="25" t="s">
        <v>144</v>
      </c>
      <c r="B91" s="18" t="s">
        <v>173</v>
      </c>
      <c r="C91" s="22" t="s">
        <v>162</v>
      </c>
      <c r="D91" s="22" t="s">
        <v>163</v>
      </c>
      <c r="E91" s="22" t="s">
        <v>91</v>
      </c>
      <c r="F91" s="22" t="s">
        <v>164</v>
      </c>
      <c r="G91" s="22" t="s">
        <v>165</v>
      </c>
      <c r="H91" s="22" t="s">
        <v>166</v>
      </c>
      <c r="I91" s="22" t="s">
        <v>167</v>
      </c>
      <c r="J91" s="22" t="s">
        <v>168</v>
      </c>
      <c r="K91" s="22" t="s">
        <v>169</v>
      </c>
      <c r="L91" s="22" t="s">
        <v>170</v>
      </c>
      <c r="M91" s="22" t="s">
        <v>171</v>
      </c>
      <c r="N91" s="22" t="s">
        <v>172</v>
      </c>
      <c r="O91" s="23" t="s">
        <v>161</v>
      </c>
      <c r="P91" s="128"/>
    </row>
    <row r="92" spans="1:16" x14ac:dyDescent="0.25">
      <c r="A92" s="64">
        <v>2502708</v>
      </c>
      <c r="B92" s="65" t="s">
        <v>147</v>
      </c>
      <c r="C92" s="66">
        <v>1.268</v>
      </c>
      <c r="D92" s="67">
        <v>0.89600000000000002</v>
      </c>
      <c r="E92" s="67">
        <v>0.63</v>
      </c>
      <c r="F92" s="67">
        <v>0.59799999999999998</v>
      </c>
      <c r="G92" s="67">
        <v>1.2290000000000001</v>
      </c>
      <c r="H92" s="67">
        <v>1.298</v>
      </c>
      <c r="I92" s="67">
        <v>0.88500000000000001</v>
      </c>
      <c r="J92" s="67">
        <v>1.069</v>
      </c>
      <c r="K92" s="67">
        <v>2.7040000000000002</v>
      </c>
      <c r="L92" s="67">
        <v>3.9830000000000001</v>
      </c>
      <c r="M92" s="67">
        <v>5.5960000000000001</v>
      </c>
      <c r="N92" s="67">
        <v>3.137</v>
      </c>
      <c r="O92" s="68">
        <v>1.94</v>
      </c>
      <c r="P92" s="69">
        <v>425</v>
      </c>
    </row>
    <row r="93" spans="1:16" x14ac:dyDescent="0.25">
      <c r="A93" s="64">
        <v>2502763</v>
      </c>
      <c r="B93" s="65" t="s">
        <v>148</v>
      </c>
      <c r="C93" s="66">
        <v>2041</v>
      </c>
      <c r="D93" s="67">
        <v>1798</v>
      </c>
      <c r="E93" s="67">
        <v>1850</v>
      </c>
      <c r="F93" s="67">
        <v>2177</v>
      </c>
      <c r="G93" s="67">
        <v>2881</v>
      </c>
      <c r="H93" s="67">
        <v>3025</v>
      </c>
      <c r="I93" s="67">
        <v>2606</v>
      </c>
      <c r="J93" s="67">
        <v>2440</v>
      </c>
      <c r="K93" s="67">
        <v>2558</v>
      </c>
      <c r="L93" s="67">
        <v>2981</v>
      </c>
      <c r="M93" s="67">
        <v>3493</v>
      </c>
      <c r="N93" s="67">
        <v>2868</v>
      </c>
      <c r="O93" s="68">
        <v>2559.75</v>
      </c>
      <c r="P93" s="72">
        <v>163542</v>
      </c>
    </row>
    <row r="94" spans="1:16" s="70" customFormat="1" x14ac:dyDescent="0.25">
      <c r="A94" s="64">
        <v>2502768</v>
      </c>
      <c r="B94" s="65" t="s">
        <v>149</v>
      </c>
      <c r="C94" s="66">
        <v>4066</v>
      </c>
      <c r="D94" s="67">
        <v>3298</v>
      </c>
      <c r="E94" s="67">
        <v>3009</v>
      </c>
      <c r="F94" s="67">
        <v>3377</v>
      </c>
      <c r="G94" s="67">
        <v>4706</v>
      </c>
      <c r="H94" s="67">
        <v>5722</v>
      </c>
      <c r="I94" s="67">
        <v>5418</v>
      </c>
      <c r="J94" s="67">
        <v>5226</v>
      </c>
      <c r="K94" s="67">
        <v>5415</v>
      </c>
      <c r="L94" s="67">
        <v>6038</v>
      </c>
      <c r="M94" s="67">
        <v>6946</v>
      </c>
      <c r="N94" s="67">
        <v>6321</v>
      </c>
      <c r="O94" s="68">
        <v>4961.84</v>
      </c>
      <c r="P94" s="72">
        <v>246771</v>
      </c>
    </row>
    <row r="95" spans="1:16" s="70" customFormat="1" x14ac:dyDescent="0.25">
      <c r="A95" s="64">
        <v>2801711</v>
      </c>
      <c r="B95" s="65" t="s">
        <v>150</v>
      </c>
      <c r="C95" s="66">
        <v>3.3210000000000002</v>
      </c>
      <c r="D95" s="67">
        <v>2.5840000000000001</v>
      </c>
      <c r="E95" s="67">
        <v>2.2480000000000002</v>
      </c>
      <c r="F95" s="67">
        <v>2.149</v>
      </c>
      <c r="G95" s="67">
        <v>4.3979999999999997</v>
      </c>
      <c r="H95" s="67">
        <v>4.835</v>
      </c>
      <c r="I95" s="67">
        <v>3.4590000000000001</v>
      </c>
      <c r="J95" s="67">
        <v>3.363</v>
      </c>
      <c r="K95" s="67">
        <v>4.8230000000000004</v>
      </c>
      <c r="L95" s="67">
        <v>6.5449999999999999</v>
      </c>
      <c r="M95" s="67">
        <v>7.6589999999999998</v>
      </c>
      <c r="N95" s="67">
        <v>4.4909999999999997</v>
      </c>
      <c r="O95" s="68">
        <v>4.16</v>
      </c>
      <c r="P95" s="72">
        <v>474</v>
      </c>
    </row>
    <row r="96" spans="1:16" x14ac:dyDescent="0.25">
      <c r="A96" s="64">
        <v>2802703</v>
      </c>
      <c r="B96" s="65" t="s">
        <v>151</v>
      </c>
      <c r="C96" s="66">
        <v>0.61399999999999999</v>
      </c>
      <c r="D96" s="67">
        <v>0.48499999999999999</v>
      </c>
      <c r="E96" s="67">
        <v>0.44600000000000001</v>
      </c>
      <c r="F96" s="67">
        <v>0.73599999999999999</v>
      </c>
      <c r="G96" s="67">
        <v>2.5939999999999999</v>
      </c>
      <c r="H96" s="67">
        <v>2.0649999999999999</v>
      </c>
      <c r="I96" s="67">
        <v>1.097</v>
      </c>
      <c r="J96" s="67">
        <v>1.022</v>
      </c>
      <c r="K96" s="67">
        <v>1.6359999999999999</v>
      </c>
      <c r="L96" s="67">
        <v>2.246</v>
      </c>
      <c r="M96" s="67">
        <v>3.36</v>
      </c>
      <c r="N96" s="67">
        <v>1.726</v>
      </c>
      <c r="O96" s="68">
        <v>1.5</v>
      </c>
      <c r="P96" s="72">
        <v>373</v>
      </c>
    </row>
    <row r="97" spans="1:16" s="70" customFormat="1" x14ac:dyDescent="0.25">
      <c r="A97" s="64">
        <v>2803703</v>
      </c>
      <c r="B97" s="65" t="s">
        <v>152</v>
      </c>
      <c r="C97" s="66">
        <v>5.3940000000000001</v>
      </c>
      <c r="D97" s="67">
        <v>3.0720000000000001</v>
      </c>
      <c r="E97" s="67">
        <v>2.3860000000000001</v>
      </c>
      <c r="F97" s="67">
        <v>2.9569999999999999</v>
      </c>
      <c r="G97" s="67">
        <v>13.6</v>
      </c>
      <c r="H97" s="67">
        <v>15.53</v>
      </c>
      <c r="I97" s="67">
        <v>9.23</v>
      </c>
      <c r="J97" s="67">
        <v>10</v>
      </c>
      <c r="K97" s="67">
        <v>18.82</v>
      </c>
      <c r="L97" s="67">
        <v>28.5</v>
      </c>
      <c r="M97" s="67">
        <v>28.8</v>
      </c>
      <c r="N97" s="67">
        <v>14.25</v>
      </c>
      <c r="O97" s="68">
        <v>12.71</v>
      </c>
      <c r="P97" s="72">
        <v>3754</v>
      </c>
    </row>
    <row r="98" spans="1:16" s="70" customFormat="1" x14ac:dyDescent="0.25">
      <c r="A98" s="64">
        <v>2803706</v>
      </c>
      <c r="B98" s="65" t="s">
        <v>153</v>
      </c>
      <c r="C98" s="66">
        <v>0.34599999999999997</v>
      </c>
      <c r="D98" s="67">
        <v>0.27700000000000002</v>
      </c>
      <c r="E98" s="67">
        <v>0.224</v>
      </c>
      <c r="F98" s="67">
        <v>0.26200000000000001</v>
      </c>
      <c r="G98" s="67">
        <v>0.48499999999999999</v>
      </c>
      <c r="H98" s="67">
        <v>0.54400000000000004</v>
      </c>
      <c r="I98" s="67">
        <v>0.439</v>
      </c>
      <c r="J98" s="67">
        <v>0.76200000000000001</v>
      </c>
      <c r="K98" s="67">
        <v>0.747</v>
      </c>
      <c r="L98" s="67">
        <v>0.9</v>
      </c>
      <c r="M98" s="67">
        <v>1.19</v>
      </c>
      <c r="N98" s="67">
        <v>0.85199999999999998</v>
      </c>
      <c r="O98" s="68">
        <v>0.59</v>
      </c>
      <c r="P98" s="72">
        <v>106</v>
      </c>
    </row>
    <row r="99" spans="1:16" s="70" customFormat="1" x14ac:dyDescent="0.25">
      <c r="A99" s="64">
        <v>2803709</v>
      </c>
      <c r="B99" s="65" t="s">
        <v>154</v>
      </c>
      <c r="C99" s="66">
        <v>11.67</v>
      </c>
      <c r="D99" s="67">
        <v>7.657</v>
      </c>
      <c r="E99" s="67">
        <v>6.3730000000000002</v>
      </c>
      <c r="F99" s="67">
        <v>8.5399999999999991</v>
      </c>
      <c r="G99" s="67">
        <v>26.95</v>
      </c>
      <c r="H99" s="67">
        <v>42.78</v>
      </c>
      <c r="I99" s="67">
        <v>23.55</v>
      </c>
      <c r="J99" s="67">
        <v>24.92</v>
      </c>
      <c r="K99" s="67">
        <v>46.23</v>
      </c>
      <c r="L99" s="67">
        <v>73.150000000000006</v>
      </c>
      <c r="M99" s="67">
        <v>78.59</v>
      </c>
      <c r="N99" s="67">
        <v>33.43</v>
      </c>
      <c r="O99" s="68">
        <v>31.99</v>
      </c>
      <c r="P99" s="72">
        <v>10080</v>
      </c>
    </row>
    <row r="100" spans="1:16" s="70" customFormat="1" x14ac:dyDescent="0.25">
      <c r="A100" s="64">
        <v>2903702</v>
      </c>
      <c r="B100" s="65" t="s">
        <v>155</v>
      </c>
      <c r="C100" s="66">
        <v>5145</v>
      </c>
      <c r="D100" s="67">
        <v>3854</v>
      </c>
      <c r="E100" s="67">
        <v>3619</v>
      </c>
      <c r="F100" s="67">
        <v>4085</v>
      </c>
      <c r="G100" s="67">
        <v>5857</v>
      </c>
      <c r="H100" s="67">
        <v>7533</v>
      </c>
      <c r="I100" s="67">
        <v>7283</v>
      </c>
      <c r="J100" s="67">
        <v>6832</v>
      </c>
      <c r="K100" s="67">
        <v>7001</v>
      </c>
      <c r="L100" s="67">
        <v>7806</v>
      </c>
      <c r="M100" s="67">
        <v>9222</v>
      </c>
      <c r="N100" s="67">
        <v>8614</v>
      </c>
      <c r="O100" s="68">
        <v>6404.08</v>
      </c>
      <c r="P100" s="72">
        <v>257438</v>
      </c>
    </row>
    <row r="101" spans="1:16" s="70" customFormat="1" x14ac:dyDescent="0.25">
      <c r="A101" s="64">
        <v>2906706</v>
      </c>
      <c r="B101" s="65" t="s">
        <v>156</v>
      </c>
      <c r="C101" s="66">
        <v>12.55</v>
      </c>
      <c r="D101" s="67">
        <v>10.91</v>
      </c>
      <c r="E101" s="67">
        <v>10</v>
      </c>
      <c r="F101" s="67">
        <v>10.98</v>
      </c>
      <c r="G101" s="67">
        <v>17.25</v>
      </c>
      <c r="H101" s="67">
        <v>17.93</v>
      </c>
      <c r="I101" s="67">
        <v>15.47</v>
      </c>
      <c r="J101" s="67">
        <v>16.329999999999998</v>
      </c>
      <c r="K101" s="67">
        <v>20.46</v>
      </c>
      <c r="L101" s="67">
        <v>23.32</v>
      </c>
      <c r="M101" s="67">
        <v>24.37</v>
      </c>
      <c r="N101" s="67">
        <v>16.760000000000002</v>
      </c>
      <c r="O101" s="68">
        <v>16.36</v>
      </c>
      <c r="P101" s="72">
        <v>957</v>
      </c>
    </row>
    <row r="102" spans="1:16" s="70" customFormat="1" x14ac:dyDescent="0.25">
      <c r="A102" s="64">
        <v>2906712</v>
      </c>
      <c r="B102" s="65" t="s">
        <v>157</v>
      </c>
      <c r="C102" s="66">
        <v>10.6</v>
      </c>
      <c r="D102" s="67">
        <v>8.9909999999999997</v>
      </c>
      <c r="E102" s="67">
        <v>8.4350000000000005</v>
      </c>
      <c r="F102" s="67">
        <v>9.6579999999999995</v>
      </c>
      <c r="G102" s="67">
        <v>15.37</v>
      </c>
      <c r="H102" s="67">
        <v>16.420000000000002</v>
      </c>
      <c r="I102" s="67">
        <v>14.19</v>
      </c>
      <c r="J102" s="67">
        <v>15.09</v>
      </c>
      <c r="K102" s="67">
        <v>19.55</v>
      </c>
      <c r="L102" s="67">
        <v>23.05</v>
      </c>
      <c r="M102" s="67">
        <v>22.68</v>
      </c>
      <c r="N102" s="67">
        <v>16.54</v>
      </c>
      <c r="O102" s="68">
        <v>15.05</v>
      </c>
      <c r="P102" s="72">
        <v>992</v>
      </c>
    </row>
    <row r="103" spans="1:16" ht="15.75" thickBot="1" x14ac:dyDescent="0.3">
      <c r="A103" s="74">
        <v>2906715</v>
      </c>
      <c r="B103" s="75" t="s">
        <v>158</v>
      </c>
      <c r="C103" s="76">
        <v>6.8330000000000002</v>
      </c>
      <c r="D103" s="77">
        <v>5.58</v>
      </c>
      <c r="E103" s="77">
        <v>4.9059999999999997</v>
      </c>
      <c r="F103" s="77">
        <v>5.4740000000000002</v>
      </c>
      <c r="G103" s="77">
        <v>9.6460000000000008</v>
      </c>
      <c r="H103" s="77">
        <v>11.16</v>
      </c>
      <c r="I103" s="77">
        <v>9.2430000000000003</v>
      </c>
      <c r="J103" s="77">
        <v>10.39</v>
      </c>
      <c r="K103" s="77">
        <v>13.63</v>
      </c>
      <c r="L103" s="77">
        <v>16.72</v>
      </c>
      <c r="M103" s="77">
        <v>16.07</v>
      </c>
      <c r="N103" s="77">
        <v>9.6219999999999999</v>
      </c>
      <c r="O103" s="78">
        <v>9.94</v>
      </c>
      <c r="P103" s="79">
        <v>705</v>
      </c>
    </row>
    <row r="105" spans="1:16" ht="15.75" thickBot="1" x14ac:dyDescent="0.3"/>
    <row r="106" spans="1:16" x14ac:dyDescent="0.25">
      <c r="A106" s="41" t="s">
        <v>175</v>
      </c>
      <c r="B106" s="18" t="s">
        <v>176</v>
      </c>
      <c r="C106" s="22" t="s">
        <v>162</v>
      </c>
      <c r="D106" s="22" t="s">
        <v>163</v>
      </c>
      <c r="E106" s="22" t="s">
        <v>91</v>
      </c>
      <c r="F106" s="22" t="s">
        <v>164</v>
      </c>
      <c r="G106" s="22" t="s">
        <v>165</v>
      </c>
      <c r="H106" s="22" t="s">
        <v>166</v>
      </c>
      <c r="I106" s="22" t="s">
        <v>167</v>
      </c>
      <c r="J106" s="22" t="s">
        <v>168</v>
      </c>
      <c r="K106" s="22" t="s">
        <v>169</v>
      </c>
      <c r="L106" s="22" t="s">
        <v>170</v>
      </c>
      <c r="M106" s="22" t="s">
        <v>171</v>
      </c>
      <c r="N106" s="22" t="s">
        <v>172</v>
      </c>
      <c r="O106" s="23" t="s">
        <v>179</v>
      </c>
    </row>
    <row r="107" spans="1:16" x14ac:dyDescent="0.25">
      <c r="A107" s="132" t="s">
        <v>147</v>
      </c>
      <c r="B107" s="42" t="s">
        <v>182</v>
      </c>
      <c r="C107" s="43">
        <f>C$92</f>
        <v>1.268</v>
      </c>
      <c r="D107" s="43">
        <f t="shared" ref="D107:N107" si="0">D$92</f>
        <v>0.89600000000000002</v>
      </c>
      <c r="E107" s="43">
        <f t="shared" si="0"/>
        <v>0.63</v>
      </c>
      <c r="F107" s="43">
        <f t="shared" si="0"/>
        <v>0.59799999999999998</v>
      </c>
      <c r="G107" s="43">
        <f t="shared" si="0"/>
        <v>1.2290000000000001</v>
      </c>
      <c r="H107" s="43">
        <f t="shared" si="0"/>
        <v>1.298</v>
      </c>
      <c r="I107" s="43">
        <f t="shared" si="0"/>
        <v>0.88500000000000001</v>
      </c>
      <c r="J107" s="43">
        <f t="shared" si="0"/>
        <v>1.069</v>
      </c>
      <c r="K107" s="43">
        <f t="shared" si="0"/>
        <v>2.7040000000000002</v>
      </c>
      <c r="L107" s="43">
        <f t="shared" si="0"/>
        <v>3.9830000000000001</v>
      </c>
      <c r="M107" s="43">
        <f t="shared" si="0"/>
        <v>5.5960000000000001</v>
      </c>
      <c r="N107" s="43">
        <f t="shared" si="0"/>
        <v>3.137</v>
      </c>
      <c r="O107" s="44">
        <f t="shared" ref="O107:O115" si="1">AVERAGE(C107:N107)</f>
        <v>1.9410833333333333</v>
      </c>
    </row>
    <row r="108" spans="1:16" x14ac:dyDescent="0.25">
      <c r="A108" s="133"/>
      <c r="B108" s="45">
        <v>3</v>
      </c>
      <c r="C108" s="2">
        <f>C$103*($P$92/$P$103)</f>
        <v>4.1191843971631208</v>
      </c>
      <c r="D108" s="2">
        <f t="shared" ref="D108:N108" si="2">D$103*($P$92/$P$103)</f>
        <v>3.3638297872340424</v>
      </c>
      <c r="E108" s="2">
        <f t="shared" si="2"/>
        <v>2.9575177304964537</v>
      </c>
      <c r="F108" s="2">
        <f t="shared" si="2"/>
        <v>3.2999290780141846</v>
      </c>
      <c r="G108" s="2">
        <f t="shared" si="2"/>
        <v>5.8149645390070921</v>
      </c>
      <c r="H108" s="2">
        <f t="shared" si="2"/>
        <v>6.7276595744680847</v>
      </c>
      <c r="I108" s="2">
        <f t="shared" si="2"/>
        <v>5.5720212765957449</v>
      </c>
      <c r="J108" s="2">
        <f t="shared" si="2"/>
        <v>6.2634751773049651</v>
      </c>
      <c r="K108" s="2">
        <f t="shared" si="2"/>
        <v>8.2166666666666668</v>
      </c>
      <c r="L108" s="2">
        <f t="shared" si="2"/>
        <v>10.079432624113474</v>
      </c>
      <c r="M108" s="2">
        <f t="shared" si="2"/>
        <v>9.687588652482269</v>
      </c>
      <c r="N108" s="2">
        <f t="shared" si="2"/>
        <v>5.8004964539007089</v>
      </c>
      <c r="O108" s="44">
        <f t="shared" si="1"/>
        <v>5.9918971631205666</v>
      </c>
    </row>
    <row r="109" spans="1:16" x14ac:dyDescent="0.25">
      <c r="A109" s="133"/>
      <c r="B109" s="45" t="s">
        <v>177</v>
      </c>
      <c r="C109" s="46">
        <f t="shared" ref="C109:N109" si="3">ABS((C108-C107)/C107)</f>
        <v>2.2485681365639754</v>
      </c>
      <c r="D109" s="46">
        <f t="shared" si="3"/>
        <v>2.7542743161094223</v>
      </c>
      <c r="E109" s="46">
        <f t="shared" si="3"/>
        <v>3.6944725880896092</v>
      </c>
      <c r="F109" s="46">
        <f t="shared" si="3"/>
        <v>4.5182760501909449</v>
      </c>
      <c r="G109" s="46">
        <f t="shared" si="3"/>
        <v>3.7314601619260306</v>
      </c>
      <c r="H109" s="46">
        <f t="shared" si="3"/>
        <v>4.1830967445824996</v>
      </c>
      <c r="I109" s="46">
        <f t="shared" si="3"/>
        <v>5.2960692390912376</v>
      </c>
      <c r="J109" s="46">
        <f t="shared" si="3"/>
        <v>4.8591909984143733</v>
      </c>
      <c r="K109" s="46">
        <f t="shared" si="3"/>
        <v>2.0387080867850096</v>
      </c>
      <c r="L109" s="46">
        <f t="shared" si="3"/>
        <v>1.5306132623935409</v>
      </c>
      <c r="M109" s="46">
        <f t="shared" si="3"/>
        <v>0.73116309015051262</v>
      </c>
      <c r="N109" s="46">
        <f t="shared" si="3"/>
        <v>0.84905848068240641</v>
      </c>
      <c r="O109" s="62">
        <f>AVERAGE(C109:N109)</f>
        <v>3.0362459295816304</v>
      </c>
    </row>
    <row r="110" spans="1:16" x14ac:dyDescent="0.25">
      <c r="A110" s="133"/>
      <c r="B110" s="45">
        <v>4</v>
      </c>
      <c r="C110" s="2">
        <f>C$103*TAN($P$92/$P$103)</f>
        <v>4.7032193573343593</v>
      </c>
      <c r="D110" s="2">
        <f t="shared" ref="D110:N110" si="4">D$103*TAN($P$92/$P$103)</f>
        <v>3.8407674541088435</v>
      </c>
      <c r="E110" s="2">
        <f t="shared" si="4"/>
        <v>3.3768467974655882</v>
      </c>
      <c r="F110" s="2">
        <f t="shared" si="4"/>
        <v>3.7678066386723672</v>
      </c>
      <c r="G110" s="2">
        <f t="shared" si="4"/>
        <v>6.639434204719338</v>
      </c>
      <c r="H110" s="2">
        <f t="shared" si="4"/>
        <v>7.6815349082176869</v>
      </c>
      <c r="I110" s="2">
        <f t="shared" si="4"/>
        <v>6.36204544414481</v>
      </c>
      <c r="J110" s="2">
        <f t="shared" si="4"/>
        <v>7.15153653193385</v>
      </c>
      <c r="K110" s="2">
        <f t="shared" si="4"/>
        <v>9.3816595698035012</v>
      </c>
      <c r="L110" s="2">
        <f t="shared" si="4"/>
        <v>11.508536170734741</v>
      </c>
      <c r="M110" s="2">
        <f t="shared" si="4"/>
        <v>11.061134944001633</v>
      </c>
      <c r="N110" s="2">
        <f t="shared" si="4"/>
        <v>6.6229147748091917</v>
      </c>
      <c r="O110" s="44">
        <f t="shared" si="1"/>
        <v>6.8414530663288255</v>
      </c>
    </row>
    <row r="111" spans="1:16" x14ac:dyDescent="0.25">
      <c r="A111" s="133"/>
      <c r="B111" s="45" t="s">
        <v>177</v>
      </c>
      <c r="C111" s="46">
        <f t="shared" ref="C111:N111" si="5">ABS((C110-C107)/C107)</f>
        <v>2.709163531020788</v>
      </c>
      <c r="D111" s="46">
        <f t="shared" si="5"/>
        <v>3.2865708193179057</v>
      </c>
      <c r="E111" s="46">
        <f t="shared" si="5"/>
        <v>4.3600742816914098</v>
      </c>
      <c r="F111" s="46">
        <f t="shared" si="5"/>
        <v>5.3006799977798789</v>
      </c>
      <c r="G111" s="46">
        <f t="shared" si="5"/>
        <v>4.4023061063623574</v>
      </c>
      <c r="H111" s="46">
        <f t="shared" si="5"/>
        <v>4.91797758722472</v>
      </c>
      <c r="I111" s="46">
        <f t="shared" si="5"/>
        <v>6.1887519142879208</v>
      </c>
      <c r="J111" s="46">
        <f t="shared" si="5"/>
        <v>5.689931274026053</v>
      </c>
      <c r="K111" s="46">
        <f t="shared" si="5"/>
        <v>2.4695486574717087</v>
      </c>
      <c r="L111" s="46">
        <f t="shared" si="5"/>
        <v>1.8894140524064125</v>
      </c>
      <c r="M111" s="46">
        <f t="shared" si="5"/>
        <v>0.97661453609750415</v>
      </c>
      <c r="N111" s="46">
        <f t="shared" si="5"/>
        <v>1.111225621552181</v>
      </c>
      <c r="O111" s="62">
        <f>AVERAGE(C111:N111)</f>
        <v>3.6085215316032375</v>
      </c>
    </row>
    <row r="112" spans="1:16" ht="15.75" thickBot="1" x14ac:dyDescent="0.3">
      <c r="A112" s="133"/>
      <c r="B112" s="45">
        <v>5</v>
      </c>
      <c r="C112" s="2">
        <f>C$103*ATAN($P$92/$P$103)</f>
        <v>3.7069218414204008</v>
      </c>
      <c r="D112" s="2">
        <f t="shared" ref="D112:N112" si="6">D$103*ATAN($P$92/$P$103)</f>
        <v>3.0271657946913266</v>
      </c>
      <c r="E112" s="2">
        <f t="shared" si="6"/>
        <v>2.6615188868737722</v>
      </c>
      <c r="F112" s="2">
        <f t="shared" si="6"/>
        <v>2.9696604946488034</v>
      </c>
      <c r="G112" s="2">
        <f t="shared" si="6"/>
        <v>5.2329823038696306</v>
      </c>
      <c r="H112" s="2">
        <f t="shared" si="6"/>
        <v>6.0543315893826533</v>
      </c>
      <c r="I112" s="2">
        <f t="shared" si="6"/>
        <v>5.0143536631419234</v>
      </c>
      <c r="J112" s="2">
        <f t="shared" si="6"/>
        <v>5.6366044098284744</v>
      </c>
      <c r="K112" s="2">
        <f t="shared" si="6"/>
        <v>7.394313580939567</v>
      </c>
      <c r="L112" s="2">
        <f t="shared" si="6"/>
        <v>9.0706473274621828</v>
      </c>
      <c r="M112" s="2">
        <f t="shared" si="6"/>
        <v>8.7180204875787854</v>
      </c>
      <c r="N112" s="2">
        <f t="shared" si="6"/>
        <v>5.2199622359354745</v>
      </c>
      <c r="O112" s="44">
        <f t="shared" si="1"/>
        <v>5.3922068846477487</v>
      </c>
    </row>
    <row r="113" spans="1:19" x14ac:dyDescent="0.25">
      <c r="A113" s="133"/>
      <c r="B113" s="45" t="s">
        <v>177</v>
      </c>
      <c r="C113" s="46">
        <f t="shared" ref="C113:N113" si="7">ABS((C112-C107)/C107)</f>
        <v>1.9234399380287071</v>
      </c>
      <c r="D113" s="46">
        <f t="shared" si="7"/>
        <v>2.3785332530037127</v>
      </c>
      <c r="E113" s="46">
        <f t="shared" si="7"/>
        <v>3.2246331537678925</v>
      </c>
      <c r="F113" s="46">
        <f t="shared" si="7"/>
        <v>3.9659874492454912</v>
      </c>
      <c r="G113" s="46">
        <f t="shared" si="7"/>
        <v>3.2579188802844836</v>
      </c>
      <c r="H113" s="46">
        <f t="shared" si="7"/>
        <v>3.6643540750251566</v>
      </c>
      <c r="I113" s="46">
        <f t="shared" si="7"/>
        <v>4.6659363425332474</v>
      </c>
      <c r="J113" s="46">
        <f t="shared" si="7"/>
        <v>4.2727824226646165</v>
      </c>
      <c r="K113" s="46">
        <f t="shared" si="7"/>
        <v>1.7345834249036858</v>
      </c>
      <c r="L113" s="46">
        <f t="shared" si="7"/>
        <v>1.2773405291142812</v>
      </c>
      <c r="M113" s="46">
        <f t="shared" si="7"/>
        <v>0.55790216003909676</v>
      </c>
      <c r="N113" s="46">
        <f t="shared" si="7"/>
        <v>0.6639981625551401</v>
      </c>
      <c r="O113" s="62">
        <f>AVERAGE(C113:N113)</f>
        <v>2.6322841492637923</v>
      </c>
      <c r="Q113" s="47" t="s">
        <v>183</v>
      </c>
    </row>
    <row r="114" spans="1:19" ht="15.75" thickBot="1" x14ac:dyDescent="0.3">
      <c r="A114" s="133"/>
      <c r="B114" s="45" t="s">
        <v>184</v>
      </c>
      <c r="C114" s="2">
        <f>LN(C$92/C$103)/LN($P$92/$P$103)</f>
        <v>3.3279870110985592</v>
      </c>
      <c r="D114" s="2">
        <f t="shared" ref="D114:N114" si="8">LN(D$92/D$103)/LN($P$92/$P$103)</f>
        <v>3.613855840297151</v>
      </c>
      <c r="E114" s="2">
        <f t="shared" si="8"/>
        <v>4.055442385295617</v>
      </c>
      <c r="F114" s="2">
        <f t="shared" si="8"/>
        <v>4.3748989592235041</v>
      </c>
      <c r="G114" s="2">
        <f t="shared" si="8"/>
        <v>4.0709491067868875</v>
      </c>
      <c r="H114" s="2">
        <f t="shared" si="8"/>
        <v>4.2510860210853822</v>
      </c>
      <c r="I114" s="2">
        <f t="shared" si="8"/>
        <v>4.6354359225902941</v>
      </c>
      <c r="J114" s="2">
        <f t="shared" si="8"/>
        <v>4.4933439597715861</v>
      </c>
      <c r="K114" s="2">
        <f t="shared" si="8"/>
        <v>3.196035355299141</v>
      </c>
      <c r="L114" s="2">
        <f t="shared" si="8"/>
        <v>2.8345106315157889</v>
      </c>
      <c r="M114" s="2">
        <f t="shared" si="8"/>
        <v>2.0843393143534898</v>
      </c>
      <c r="N114" s="2">
        <f t="shared" si="8"/>
        <v>2.2145151041171025</v>
      </c>
      <c r="O114" s="48">
        <f t="shared" si="1"/>
        <v>3.5960333009528753</v>
      </c>
      <c r="Q114" s="49">
        <v>4.07</v>
      </c>
    </row>
    <row r="115" spans="1:19" x14ac:dyDescent="0.25">
      <c r="A115" s="133"/>
      <c r="B115" s="45" t="s">
        <v>185</v>
      </c>
      <c r="C115" s="2">
        <f>C$103*($P$92/$P$103)^$O114</f>
        <v>1.1071402222879467</v>
      </c>
      <c r="D115" s="2">
        <f t="shared" ref="D115:N115" si="9">D$103*($P$92/$P$103)^$O114</f>
        <v>0.90411860681497769</v>
      </c>
      <c r="E115" s="2">
        <f t="shared" si="9"/>
        <v>0.79491144893087462</v>
      </c>
      <c r="F115" s="2">
        <f t="shared" si="9"/>
        <v>0.88694359385397636</v>
      </c>
      <c r="G115" s="2">
        <f t="shared" si="9"/>
        <v>1.5629261794511247</v>
      </c>
      <c r="H115" s="2">
        <f t="shared" si="9"/>
        <v>1.8082372136299554</v>
      </c>
      <c r="I115" s="2">
        <f t="shared" si="9"/>
        <v>1.4976287245144873</v>
      </c>
      <c r="J115" s="2">
        <f t="shared" si="9"/>
        <v>1.6834753270264549</v>
      </c>
      <c r="K115" s="2">
        <f t="shared" si="9"/>
        <v>2.2084474213061194</v>
      </c>
      <c r="L115" s="2">
        <f t="shared" si="9"/>
        <v>2.709115251961725</v>
      </c>
      <c r="M115" s="2">
        <f t="shared" si="9"/>
        <v>2.6037967762574716</v>
      </c>
      <c r="N115" s="2">
        <f t="shared" si="9"/>
        <v>1.5590374972712751</v>
      </c>
      <c r="O115" s="44">
        <f t="shared" si="1"/>
        <v>1.6104815219421991</v>
      </c>
    </row>
    <row r="116" spans="1:19" x14ac:dyDescent="0.25">
      <c r="A116" s="133"/>
      <c r="B116" s="45" t="s">
        <v>177</v>
      </c>
      <c r="C116" s="46">
        <f t="shared" ref="C116:N116" si="10">ABS((C115-C107)/C107)</f>
        <v>0.12686102343221867</v>
      </c>
      <c r="D116" s="46">
        <f t="shared" si="10"/>
        <v>9.0609451060018626E-3</v>
      </c>
      <c r="E116" s="46">
        <f t="shared" si="10"/>
        <v>0.26176420465218192</v>
      </c>
      <c r="F116" s="46">
        <f t="shared" si="10"/>
        <v>0.4831832673143418</v>
      </c>
      <c r="G116" s="46">
        <f t="shared" si="10"/>
        <v>0.27170559760058954</v>
      </c>
      <c r="H116" s="46">
        <f t="shared" si="10"/>
        <v>0.39309492575497329</v>
      </c>
      <c r="I116" s="46">
        <f t="shared" si="10"/>
        <v>0.69223584690902518</v>
      </c>
      <c r="J116" s="46">
        <f t="shared" si="10"/>
        <v>0.57481321517909723</v>
      </c>
      <c r="K116" s="46">
        <f t="shared" si="10"/>
        <v>0.18326648620335828</v>
      </c>
      <c r="L116" s="46">
        <f t="shared" si="10"/>
        <v>0.31983046649216046</v>
      </c>
      <c r="M116" s="46">
        <f t="shared" si="10"/>
        <v>0.53470393562232454</v>
      </c>
      <c r="N116" s="46">
        <f t="shared" si="10"/>
        <v>0.50301641782872963</v>
      </c>
      <c r="O116" s="62">
        <f>AVERAGE(C116:N116)</f>
        <v>0.36279469434125017</v>
      </c>
    </row>
    <row r="117" spans="1:19" x14ac:dyDescent="0.25">
      <c r="A117" s="133"/>
      <c r="B117" s="42" t="s">
        <v>186</v>
      </c>
      <c r="C117" s="4">
        <f>C$103*($P$92/$P$103)^$Q114</f>
        <v>0.87101304593981022</v>
      </c>
      <c r="D117" s="4">
        <f t="shared" ref="D117:N117" si="11">D$103*($P$92/$P$103)^$Q114</f>
        <v>0.71129120391396761</v>
      </c>
      <c r="E117" s="4">
        <f t="shared" si="11"/>
        <v>0.62537538465984321</v>
      </c>
      <c r="F117" s="4">
        <f t="shared" si="11"/>
        <v>0.69777922047044061</v>
      </c>
      <c r="G117" s="4">
        <f t="shared" si="11"/>
        <v>1.2295904933609556</v>
      </c>
      <c r="H117" s="4">
        <f t="shared" si="11"/>
        <v>1.4225824078279352</v>
      </c>
      <c r="I117" s="4">
        <f t="shared" si="11"/>
        <v>1.1782194619671689</v>
      </c>
      <c r="J117" s="4">
        <f t="shared" si="11"/>
        <v>1.3244293205494846</v>
      </c>
      <c r="K117" s="4">
        <f t="shared" si="11"/>
        <v>1.737437116370498</v>
      </c>
      <c r="L117" s="4">
        <f t="shared" si="11"/>
        <v>2.1313241809035013</v>
      </c>
      <c r="M117" s="4">
        <f t="shared" si="11"/>
        <v>2.0484676786554585</v>
      </c>
      <c r="N117" s="4">
        <f t="shared" si="11"/>
        <v>1.2265311763548739</v>
      </c>
      <c r="O117" s="51">
        <f>AVERAGE(C117:N117)</f>
        <v>1.2670033909144949</v>
      </c>
    </row>
    <row r="118" spans="1:19" ht="15.75" thickBot="1" x14ac:dyDescent="0.3">
      <c r="A118" s="134"/>
      <c r="B118" s="52" t="s">
        <v>177</v>
      </c>
      <c r="C118" s="53">
        <f t="shared" ref="C118:N118" si="12">ABS((C117-C107)/C107)</f>
        <v>0.31308119405377743</v>
      </c>
      <c r="D118" s="53">
        <f t="shared" si="12"/>
        <v>0.2061482099174469</v>
      </c>
      <c r="E118" s="53">
        <f t="shared" si="12"/>
        <v>7.3406592700901432E-3</v>
      </c>
      <c r="F118" s="53">
        <f t="shared" si="12"/>
        <v>0.16685488372983384</v>
      </c>
      <c r="G118" s="53">
        <f t="shared" si="12"/>
        <v>4.8046652640806582E-4</v>
      </c>
      <c r="H118" s="53">
        <f t="shared" si="12"/>
        <v>9.5980283380535561E-2</v>
      </c>
      <c r="I118" s="53">
        <f t="shared" si="12"/>
        <v>0.33132142595160324</v>
      </c>
      <c r="J118" s="53">
        <f t="shared" si="12"/>
        <v>0.23894230173010725</v>
      </c>
      <c r="K118" s="53">
        <f t="shared" si="12"/>
        <v>0.35745668773280403</v>
      </c>
      <c r="L118" s="53">
        <f t="shared" si="12"/>
        <v>0.46489475749347192</v>
      </c>
      <c r="M118" s="53">
        <f t="shared" si="12"/>
        <v>0.63394072933247703</v>
      </c>
      <c r="N118" s="53">
        <f t="shared" si="12"/>
        <v>0.60901141971473582</v>
      </c>
      <c r="O118" s="63">
        <f>AVERAGE(C118:N118)</f>
        <v>0.28545441823610762</v>
      </c>
    </row>
    <row r="119" spans="1:19" x14ac:dyDescent="0.25">
      <c r="A119"/>
      <c r="B119" s="54"/>
      <c r="C119" s="55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x14ac:dyDescent="0.25">
      <c r="A120"/>
      <c r="B120" s="54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x14ac:dyDescent="0.25">
      <c r="A121"/>
      <c r="B121" s="54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x14ac:dyDescent="0.25">
      <c r="A122"/>
      <c r="B122" s="54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x14ac:dyDescent="0.25">
      <c r="A123"/>
      <c r="B123" s="54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x14ac:dyDescent="0.25">
      <c r="A124"/>
      <c r="B124" s="5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 s="54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 s="54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 s="54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x14ac:dyDescent="0.25">
      <c r="A128"/>
      <c r="B128" s="54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/>
      <c r="B129" s="54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x14ac:dyDescent="0.25">
      <c r="A130"/>
      <c r="B130" s="54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x14ac:dyDescent="0.25">
      <c r="A131"/>
      <c r="B131" s="54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x14ac:dyDescent="0.25">
      <c r="A132"/>
      <c r="B132" s="54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x14ac:dyDescent="0.25">
      <c r="A133"/>
      <c r="B133" s="54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x14ac:dyDescent="0.25">
      <c r="A134"/>
      <c r="B134" s="5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x14ac:dyDescent="0.25">
      <c r="A135"/>
      <c r="B135" s="54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x14ac:dyDescent="0.25">
      <c r="A136"/>
      <c r="B136" s="54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x14ac:dyDescent="0.25">
      <c r="A137"/>
      <c r="B137" s="54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ht="15.75" thickBot="1" x14ac:dyDescent="0.3"/>
    <row r="139" spans="1:19" x14ac:dyDescent="0.25">
      <c r="A139" s="41" t="s">
        <v>175</v>
      </c>
      <c r="B139" s="18" t="s">
        <v>176</v>
      </c>
      <c r="C139" s="22" t="s">
        <v>162</v>
      </c>
      <c r="D139" s="22" t="s">
        <v>163</v>
      </c>
      <c r="E139" s="22" t="s">
        <v>91</v>
      </c>
      <c r="F139" s="22" t="s">
        <v>164</v>
      </c>
      <c r="G139" s="22" t="s">
        <v>165</v>
      </c>
      <c r="H139" s="22" t="s">
        <v>166</v>
      </c>
      <c r="I139" s="22" t="s">
        <v>167</v>
      </c>
      <c r="J139" s="22" t="s">
        <v>168</v>
      </c>
      <c r="K139" s="22" t="s">
        <v>169</v>
      </c>
      <c r="L139" s="22" t="s">
        <v>170</v>
      </c>
      <c r="M139" s="22" t="s">
        <v>171</v>
      </c>
      <c r="N139" s="22" t="s">
        <v>172</v>
      </c>
      <c r="O139" s="23" t="s">
        <v>179</v>
      </c>
    </row>
    <row r="140" spans="1:19" x14ac:dyDescent="0.25">
      <c r="A140" s="132" t="s">
        <v>148</v>
      </c>
      <c r="B140" s="42" t="s">
        <v>182</v>
      </c>
      <c r="C140" s="43">
        <f>C$93</f>
        <v>2041</v>
      </c>
      <c r="D140" s="43">
        <f t="shared" ref="D140:N140" si="13">D$93</f>
        <v>1798</v>
      </c>
      <c r="E140" s="43">
        <f t="shared" si="13"/>
        <v>1850</v>
      </c>
      <c r="F140" s="43">
        <f t="shared" si="13"/>
        <v>2177</v>
      </c>
      <c r="G140" s="43">
        <f t="shared" si="13"/>
        <v>2881</v>
      </c>
      <c r="H140" s="43">
        <f t="shared" si="13"/>
        <v>3025</v>
      </c>
      <c r="I140" s="43">
        <f t="shared" si="13"/>
        <v>2606</v>
      </c>
      <c r="J140" s="43">
        <f t="shared" si="13"/>
        <v>2440</v>
      </c>
      <c r="K140" s="43">
        <f t="shared" si="13"/>
        <v>2558</v>
      </c>
      <c r="L140" s="43">
        <f t="shared" si="13"/>
        <v>2981</v>
      </c>
      <c r="M140" s="43">
        <f t="shared" si="13"/>
        <v>3493</v>
      </c>
      <c r="N140" s="43">
        <f t="shared" si="13"/>
        <v>2868</v>
      </c>
      <c r="O140" s="44">
        <f t="shared" ref="O140:O148" si="14">AVERAGE(C140:N140)</f>
        <v>2559.8333333333335</v>
      </c>
    </row>
    <row r="141" spans="1:19" x14ac:dyDescent="0.25">
      <c r="A141" s="133"/>
      <c r="B141" s="45">
        <v>3</v>
      </c>
      <c r="C141" s="2">
        <f>C$103*($P$93/$P$103)</f>
        <v>1585.081540425532</v>
      </c>
      <c r="D141" s="2">
        <f t="shared" ref="D141:N141" si="15">D$103*($P$93/$P$103)</f>
        <v>1294.4175319148937</v>
      </c>
      <c r="E141" s="2">
        <f t="shared" si="15"/>
        <v>1138.0667404255319</v>
      </c>
      <c r="F141" s="2">
        <f t="shared" si="15"/>
        <v>1269.8282382978725</v>
      </c>
      <c r="G141" s="2">
        <f t="shared" si="15"/>
        <v>2237.6257191489362</v>
      </c>
      <c r="H141" s="2">
        <f t="shared" si="15"/>
        <v>2588.8350638297875</v>
      </c>
      <c r="I141" s="2">
        <f t="shared" si="15"/>
        <v>2144.1400085106384</v>
      </c>
      <c r="J141" s="2">
        <f t="shared" si="15"/>
        <v>2410.2147234042554</v>
      </c>
      <c r="K141" s="2">
        <f t="shared" si="15"/>
        <v>3161.8120000000004</v>
      </c>
      <c r="L141" s="2">
        <f t="shared" si="15"/>
        <v>3878.6131063829785</v>
      </c>
      <c r="M141" s="2">
        <f t="shared" si="15"/>
        <v>3727.8297021276599</v>
      </c>
      <c r="N141" s="2">
        <f t="shared" si="15"/>
        <v>2232.0583319148936</v>
      </c>
      <c r="O141" s="44">
        <f t="shared" si="14"/>
        <v>2305.7102255319146</v>
      </c>
    </row>
    <row r="142" spans="1:19" x14ac:dyDescent="0.25">
      <c r="A142" s="133"/>
      <c r="B142" s="45" t="s">
        <v>177</v>
      </c>
      <c r="C142" s="46">
        <f t="shared" ref="C142:N142" si="16">ABS((C141-C140)/C140)</f>
        <v>0.22337994099679961</v>
      </c>
      <c r="D142" s="46">
        <f t="shared" si="16"/>
        <v>0.28007923697725601</v>
      </c>
      <c r="E142" s="46">
        <f t="shared" si="16"/>
        <v>0.38482878895917194</v>
      </c>
      <c r="F142" s="46">
        <f t="shared" si="16"/>
        <v>0.41670728603680635</v>
      </c>
      <c r="G142" s="46">
        <f t="shared" si="16"/>
        <v>0.22331630713330919</v>
      </c>
      <c r="H142" s="46">
        <f t="shared" si="16"/>
        <v>0.14418675575874793</v>
      </c>
      <c r="I142" s="46">
        <f t="shared" si="16"/>
        <v>0.17722946718701521</v>
      </c>
      <c r="J142" s="46">
        <f t="shared" si="16"/>
        <v>1.220708057202646E-2</v>
      </c>
      <c r="K142" s="46">
        <f t="shared" si="16"/>
        <v>0.23604847537138404</v>
      </c>
      <c r="L142" s="46">
        <f t="shared" si="16"/>
        <v>0.3011114077098217</v>
      </c>
      <c r="M142" s="46">
        <f t="shared" si="16"/>
        <v>6.7228657923750323E-2</v>
      </c>
      <c r="N142" s="46">
        <f t="shared" si="16"/>
        <v>0.22173698329327279</v>
      </c>
      <c r="O142" s="62">
        <f>AVERAGE(C142:N142)</f>
        <v>0.22400503232661348</v>
      </c>
    </row>
    <row r="143" spans="1:19" x14ac:dyDescent="0.25">
      <c r="A143" s="133"/>
      <c r="B143" s="45">
        <v>4</v>
      </c>
      <c r="C143" s="2">
        <f>C$103*TAN($P$93/$P$103)</f>
        <v>-3.7630025652170098</v>
      </c>
      <c r="D143" s="2">
        <f t="shared" ref="D143:N143" si="17">D$103*TAN($P$93/$P$103)</f>
        <v>-3.0729627270468187</v>
      </c>
      <c r="E143" s="2">
        <f t="shared" si="17"/>
        <v>-2.7017840750701958</v>
      </c>
      <c r="F143" s="2">
        <f t="shared" si="17"/>
        <v>-3.0145874494362523</v>
      </c>
      <c r="G143" s="2">
        <f t="shared" si="17"/>
        <v>-5.3121502625615804</v>
      </c>
      <c r="H143" s="2">
        <f t="shared" si="17"/>
        <v>-6.1459254540936374</v>
      </c>
      <c r="I143" s="2">
        <f t="shared" si="17"/>
        <v>-5.0902140656081984</v>
      </c>
      <c r="J143" s="2">
        <f t="shared" si="17"/>
        <v>-5.7218786261678227</v>
      </c>
      <c r="K143" s="2">
        <f t="shared" si="17"/>
        <v>-7.5061795644530722</v>
      </c>
      <c r="L143" s="2">
        <f t="shared" si="17"/>
        <v>-9.207873977817707</v>
      </c>
      <c r="M143" s="2">
        <f t="shared" si="17"/>
        <v>-8.8499123698283828</v>
      </c>
      <c r="N143" s="2">
        <f t="shared" si="17"/>
        <v>-5.2989332185742812</v>
      </c>
      <c r="O143" s="44">
        <f t="shared" si="14"/>
        <v>-5.4737836963229123</v>
      </c>
    </row>
    <row r="144" spans="1:19" x14ac:dyDescent="0.25">
      <c r="A144" s="133"/>
      <c r="B144" s="45" t="s">
        <v>177</v>
      </c>
      <c r="C144" s="46">
        <f t="shared" ref="C144:N144" si="18">ABS((C143-C140)/C140)</f>
        <v>1.0018437053234772</v>
      </c>
      <c r="D144" s="46">
        <f t="shared" si="18"/>
        <v>1.0017091005155989</v>
      </c>
      <c r="E144" s="46">
        <f t="shared" si="18"/>
        <v>1.0014604238243623</v>
      </c>
      <c r="F144" s="46">
        <f t="shared" si="18"/>
        <v>1.0013847438904164</v>
      </c>
      <c r="G144" s="46">
        <f t="shared" si="18"/>
        <v>1.0018438563910315</v>
      </c>
      <c r="H144" s="46">
        <f t="shared" si="18"/>
        <v>1.0020317108939152</v>
      </c>
      <c r="I144" s="46">
        <f t="shared" si="18"/>
        <v>1.0019532671011542</v>
      </c>
      <c r="J144" s="46">
        <f t="shared" si="18"/>
        <v>1.0023450322238392</v>
      </c>
      <c r="K144" s="46">
        <f t="shared" si="18"/>
        <v>1.002934393887589</v>
      </c>
      <c r="L144" s="46">
        <f t="shared" si="18"/>
        <v>1.0030888540683722</v>
      </c>
      <c r="M144" s="46">
        <f t="shared" si="18"/>
        <v>1.0025336136186167</v>
      </c>
      <c r="N144" s="46">
        <f t="shared" si="18"/>
        <v>1.001847605724747</v>
      </c>
      <c r="O144" s="62">
        <f>AVERAGE(C144:N144)</f>
        <v>1.00208135895526</v>
      </c>
    </row>
    <row r="145" spans="1:19" ht="15.75" thickBot="1" x14ac:dyDescent="0.3">
      <c r="A145" s="133"/>
      <c r="B145" s="45">
        <v>5</v>
      </c>
      <c r="C145" s="2">
        <f>C$103*ATAN($P$93/$P$103)</f>
        <v>10.703795655587573</v>
      </c>
      <c r="D145" s="2">
        <f t="shared" ref="D145:N145" si="19">D$103*ATAN($P$93/$P$103)</f>
        <v>8.7409892811618111</v>
      </c>
      <c r="E145" s="2">
        <f t="shared" si="19"/>
        <v>7.6851780310716569</v>
      </c>
      <c r="F145" s="2">
        <f t="shared" si="19"/>
        <v>8.5749418145304226</v>
      </c>
      <c r="G145" s="2">
        <f t="shared" si="19"/>
        <v>15.110319463456424</v>
      </c>
      <c r="H145" s="2">
        <f t="shared" si="19"/>
        <v>17.481978562323622</v>
      </c>
      <c r="I145" s="2">
        <f t="shared" si="19"/>
        <v>14.479025793150292</v>
      </c>
      <c r="J145" s="2">
        <f t="shared" si="19"/>
        <v>16.275784700944666</v>
      </c>
      <c r="K145" s="2">
        <f t="shared" si="19"/>
        <v>21.351197831941846</v>
      </c>
      <c r="L145" s="2">
        <f t="shared" si="19"/>
        <v>26.191638132800264</v>
      </c>
      <c r="M145" s="2">
        <f t="shared" si="19"/>
        <v>25.173422535532314</v>
      </c>
      <c r="N145" s="2">
        <f t="shared" si="19"/>
        <v>15.072723810634221</v>
      </c>
      <c r="O145" s="44">
        <f t="shared" si="14"/>
        <v>15.570082967761259</v>
      </c>
    </row>
    <row r="146" spans="1:19" x14ac:dyDescent="0.25">
      <c r="A146" s="133"/>
      <c r="B146" s="45" t="s">
        <v>177</v>
      </c>
      <c r="C146" s="46">
        <f t="shared" ref="C146:N146" si="20">ABS((C145-C140)/C140)</f>
        <v>0.99475561212367092</v>
      </c>
      <c r="D146" s="46">
        <f t="shared" si="20"/>
        <v>0.99513849316954295</v>
      </c>
      <c r="E146" s="46">
        <f t="shared" si="20"/>
        <v>0.99584584971293422</v>
      </c>
      <c r="F146" s="46">
        <f t="shared" si="20"/>
        <v>0.9960611199749515</v>
      </c>
      <c r="G146" s="46">
        <f t="shared" si="20"/>
        <v>0.99475518241462801</v>
      </c>
      <c r="H146" s="46">
        <f t="shared" si="20"/>
        <v>0.99422083353311619</v>
      </c>
      <c r="I146" s="46">
        <f t="shared" si="20"/>
        <v>0.99444396554368752</v>
      </c>
      <c r="J146" s="46">
        <f t="shared" si="20"/>
        <v>0.99332959643403906</v>
      </c>
      <c r="K146" s="46">
        <f t="shared" si="20"/>
        <v>0.99165316738391629</v>
      </c>
      <c r="L146" s="46">
        <f t="shared" si="20"/>
        <v>0.99121380807353232</v>
      </c>
      <c r="M146" s="46">
        <f t="shared" si="20"/>
        <v>0.99279317992111882</v>
      </c>
      <c r="N146" s="46">
        <f t="shared" si="20"/>
        <v>0.99474451749977888</v>
      </c>
      <c r="O146" s="62">
        <f>AVERAGE(C146:N146)</f>
        <v>0.99407961048207627</v>
      </c>
      <c r="Q146" s="47" t="s">
        <v>183</v>
      </c>
    </row>
    <row r="147" spans="1:19" ht="15.75" thickBot="1" x14ac:dyDescent="0.3">
      <c r="A147" s="133"/>
      <c r="B147" s="45" t="s">
        <v>184</v>
      </c>
      <c r="C147" s="2">
        <f>LN(C$93/C$103)/LN($P$93/$P$103)</f>
        <v>1.0464147844477523</v>
      </c>
      <c r="D147" s="2">
        <f t="shared" ref="D147:N147" si="21">LN(D$93/D$103)/LN($P$93/$P$103)</f>
        <v>1.060333506484922</v>
      </c>
      <c r="E147" s="2">
        <f t="shared" si="21"/>
        <v>1.0892028460827048</v>
      </c>
      <c r="F147" s="2">
        <f t="shared" si="21"/>
        <v>1.0989724659428228</v>
      </c>
      <c r="G147" s="2">
        <f t="shared" si="21"/>
        <v>1.0463997414553228</v>
      </c>
      <c r="H147" s="2">
        <f t="shared" si="21"/>
        <v>1.0285870668718995</v>
      </c>
      <c r="I147" s="2">
        <f t="shared" si="21"/>
        <v>1.0358162811394767</v>
      </c>
      <c r="J147" s="2">
        <f t="shared" si="21"/>
        <v>1.0022550099748988</v>
      </c>
      <c r="K147" s="2">
        <f t="shared" si="21"/>
        <v>0.96109159566177582</v>
      </c>
      <c r="L147" s="2">
        <f t="shared" si="21"/>
        <v>0.9516730605851077</v>
      </c>
      <c r="M147" s="2">
        <f t="shared" si="21"/>
        <v>0.9880540295046002</v>
      </c>
      <c r="N147" s="2">
        <f t="shared" si="21"/>
        <v>1.0460267849671518</v>
      </c>
      <c r="O147" s="48">
        <f t="shared" si="14"/>
        <v>1.029568931093203</v>
      </c>
      <c r="Q147" s="73">
        <f>O147</f>
        <v>1.029568931093203</v>
      </c>
    </row>
    <row r="148" spans="1:19" x14ac:dyDescent="0.25">
      <c r="A148" s="133"/>
      <c r="B148" s="45" t="s">
        <v>185</v>
      </c>
      <c r="C148" s="2">
        <f>C$103*($P$93/$P$103)^$O147</f>
        <v>1862.0663255468544</v>
      </c>
      <c r="D148" s="2">
        <f t="shared" ref="D148:N148" si="22">D$103*($P$93/$P$103)^$O147</f>
        <v>1520.6102878020558</v>
      </c>
      <c r="E148" s="2">
        <f t="shared" si="22"/>
        <v>1336.9380057270403</v>
      </c>
      <c r="F148" s="2">
        <f t="shared" si="22"/>
        <v>1491.7241425499021</v>
      </c>
      <c r="G148" s="2">
        <f t="shared" si="22"/>
        <v>2628.6392179459913</v>
      </c>
      <c r="H148" s="2">
        <f t="shared" si="22"/>
        <v>3041.2205756041117</v>
      </c>
      <c r="I148" s="2">
        <f t="shared" si="22"/>
        <v>2518.8173638269536</v>
      </c>
      <c r="J148" s="2">
        <f t="shared" si="22"/>
        <v>2831.3872563195987</v>
      </c>
      <c r="K148" s="2">
        <f t="shared" si="22"/>
        <v>3714.3222621401474</v>
      </c>
      <c r="L148" s="2">
        <f t="shared" si="22"/>
        <v>4556.3806473208551</v>
      </c>
      <c r="M148" s="2">
        <f t="shared" si="22"/>
        <v>4379.2486245482141</v>
      </c>
      <c r="N148" s="2">
        <f t="shared" si="22"/>
        <v>2622.0989586436167</v>
      </c>
      <c r="O148" s="44">
        <f t="shared" si="14"/>
        <v>2708.6211389979449</v>
      </c>
    </row>
    <row r="149" spans="1:19" x14ac:dyDescent="0.25">
      <c r="A149" s="133"/>
      <c r="B149" s="45" t="s">
        <v>177</v>
      </c>
      <c r="C149" s="46">
        <f t="shared" ref="C149:N149" si="23">ABS((C148-C140)/C140)</f>
        <v>8.7669610217121816E-2</v>
      </c>
      <c r="D149" s="46">
        <f t="shared" si="23"/>
        <v>0.15427681434813356</v>
      </c>
      <c r="E149" s="46">
        <f t="shared" si="23"/>
        <v>0.27733080771511337</v>
      </c>
      <c r="F149" s="46">
        <f t="shared" si="23"/>
        <v>0.31477990695916302</v>
      </c>
      <c r="G149" s="46">
        <f t="shared" si="23"/>
        <v>8.7594856665744084E-2</v>
      </c>
      <c r="H149" s="46">
        <f t="shared" si="23"/>
        <v>5.362173753425346E-3</v>
      </c>
      <c r="I149" s="46">
        <f t="shared" si="23"/>
        <v>3.3454580265942585E-2</v>
      </c>
      <c r="J149" s="46">
        <f t="shared" si="23"/>
        <v>0.16040461324573718</v>
      </c>
      <c r="K149" s="46">
        <f t="shared" si="23"/>
        <v>0.45204154110248135</v>
      </c>
      <c r="L149" s="46">
        <f t="shared" si="23"/>
        <v>0.52847388370374204</v>
      </c>
      <c r="M149" s="46">
        <f t="shared" si="23"/>
        <v>0.25372133539885888</v>
      </c>
      <c r="N149" s="46">
        <f t="shared" si="23"/>
        <v>8.5739554168892368E-2</v>
      </c>
      <c r="O149" s="62">
        <f>AVERAGE(C149:N149)</f>
        <v>0.20340413979536298</v>
      </c>
    </row>
    <row r="150" spans="1:19" x14ac:dyDescent="0.25">
      <c r="A150" s="133"/>
      <c r="B150" s="42" t="s">
        <v>186</v>
      </c>
      <c r="C150" s="4">
        <f>C$103*($P$93/$P$103)^$Q147</f>
        <v>1862.0663255468544</v>
      </c>
      <c r="D150" s="4">
        <f t="shared" ref="D150:N150" si="24">D$103*($P$93/$P$103)^$Q147</f>
        <v>1520.6102878020558</v>
      </c>
      <c r="E150" s="4">
        <f t="shared" si="24"/>
        <v>1336.9380057270403</v>
      </c>
      <c r="F150" s="4">
        <f t="shared" si="24"/>
        <v>1491.7241425499021</v>
      </c>
      <c r="G150" s="4">
        <f t="shared" si="24"/>
        <v>2628.6392179459913</v>
      </c>
      <c r="H150" s="4">
        <f t="shared" si="24"/>
        <v>3041.2205756041117</v>
      </c>
      <c r="I150" s="4">
        <f t="shared" si="24"/>
        <v>2518.8173638269536</v>
      </c>
      <c r="J150" s="4">
        <f t="shared" si="24"/>
        <v>2831.3872563195987</v>
      </c>
      <c r="K150" s="4">
        <f t="shared" si="24"/>
        <v>3714.3222621401474</v>
      </c>
      <c r="L150" s="4">
        <f t="shared" si="24"/>
        <v>4556.3806473208551</v>
      </c>
      <c r="M150" s="4">
        <f t="shared" si="24"/>
        <v>4379.2486245482141</v>
      </c>
      <c r="N150" s="4">
        <f t="shared" si="24"/>
        <v>2622.0989586436167</v>
      </c>
      <c r="O150" s="51">
        <f>AVERAGE(C150:N150)</f>
        <v>2708.6211389979449</v>
      </c>
    </row>
    <row r="151" spans="1:19" ht="15.75" thickBot="1" x14ac:dyDescent="0.3">
      <c r="A151" s="134"/>
      <c r="B151" s="52" t="s">
        <v>177</v>
      </c>
      <c r="C151" s="53">
        <f t="shared" ref="C151:N151" si="25">ABS((C150-C140)/C140)</f>
        <v>8.7669610217121816E-2</v>
      </c>
      <c r="D151" s="53">
        <f t="shared" si="25"/>
        <v>0.15427681434813356</v>
      </c>
      <c r="E151" s="53">
        <f t="shared" si="25"/>
        <v>0.27733080771511337</v>
      </c>
      <c r="F151" s="53">
        <f t="shared" si="25"/>
        <v>0.31477990695916302</v>
      </c>
      <c r="G151" s="53">
        <f t="shared" si="25"/>
        <v>8.7594856665744084E-2</v>
      </c>
      <c r="H151" s="53">
        <f t="shared" si="25"/>
        <v>5.362173753425346E-3</v>
      </c>
      <c r="I151" s="53">
        <f t="shared" si="25"/>
        <v>3.3454580265942585E-2</v>
      </c>
      <c r="J151" s="53">
        <f t="shared" si="25"/>
        <v>0.16040461324573718</v>
      </c>
      <c r="K151" s="53">
        <f t="shared" si="25"/>
        <v>0.45204154110248135</v>
      </c>
      <c r="L151" s="53">
        <f t="shared" si="25"/>
        <v>0.52847388370374204</v>
      </c>
      <c r="M151" s="53">
        <f t="shared" si="25"/>
        <v>0.25372133539885888</v>
      </c>
      <c r="N151" s="53">
        <f t="shared" si="25"/>
        <v>8.5739554168892368E-2</v>
      </c>
      <c r="O151" s="63">
        <f>AVERAGE(C151:N151)</f>
        <v>0.20340413979536298</v>
      </c>
    </row>
    <row r="152" spans="1:19" x14ac:dyDescent="0.25">
      <c r="A152"/>
      <c r="B152" s="54"/>
      <c r="C152" s="55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x14ac:dyDescent="0.25">
      <c r="A153"/>
      <c r="B153" s="54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x14ac:dyDescent="0.25">
      <c r="A154"/>
      <c r="B154" s="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x14ac:dyDescent="0.25">
      <c r="A155"/>
      <c r="B155" s="54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x14ac:dyDescent="0.25">
      <c r="A156"/>
      <c r="B156" s="54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x14ac:dyDescent="0.25">
      <c r="A157"/>
      <c r="B157" s="54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 s="54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 s="54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 s="54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 s="54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 s="54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 s="54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 s="5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x14ac:dyDescent="0.25">
      <c r="A165"/>
      <c r="B165" s="54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x14ac:dyDescent="0.25">
      <c r="A166"/>
      <c r="B166" s="54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x14ac:dyDescent="0.25">
      <c r="A167"/>
      <c r="B167" s="54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x14ac:dyDescent="0.25">
      <c r="A168"/>
      <c r="B168" s="54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x14ac:dyDescent="0.25">
      <c r="A169"/>
      <c r="B169" s="54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x14ac:dyDescent="0.25">
      <c r="A170"/>
      <c r="B170" s="54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ht="15.75" thickBot="1" x14ac:dyDescent="0.3"/>
    <row r="172" spans="1:19" x14ac:dyDescent="0.25">
      <c r="A172" s="41" t="s">
        <v>175</v>
      </c>
      <c r="B172" s="18" t="s">
        <v>176</v>
      </c>
      <c r="C172" s="22" t="s">
        <v>162</v>
      </c>
      <c r="D172" s="22" t="s">
        <v>163</v>
      </c>
      <c r="E172" s="22" t="s">
        <v>91</v>
      </c>
      <c r="F172" s="22" t="s">
        <v>164</v>
      </c>
      <c r="G172" s="22" t="s">
        <v>165</v>
      </c>
      <c r="H172" s="22" t="s">
        <v>166</v>
      </c>
      <c r="I172" s="22" t="s">
        <v>167</v>
      </c>
      <c r="J172" s="22" t="s">
        <v>168</v>
      </c>
      <c r="K172" s="22" t="s">
        <v>169</v>
      </c>
      <c r="L172" s="22" t="s">
        <v>170</v>
      </c>
      <c r="M172" s="22" t="s">
        <v>171</v>
      </c>
      <c r="N172" s="22" t="s">
        <v>172</v>
      </c>
      <c r="O172" s="23" t="s">
        <v>179</v>
      </c>
    </row>
    <row r="173" spans="1:19" x14ac:dyDescent="0.25">
      <c r="A173" s="132" t="s">
        <v>178</v>
      </c>
      <c r="B173" s="42" t="s">
        <v>182</v>
      </c>
      <c r="C173" s="43">
        <f>C$94</f>
        <v>4066</v>
      </c>
      <c r="D173" s="43">
        <f t="shared" ref="D173:N173" si="26">D$94</f>
        <v>3298</v>
      </c>
      <c r="E173" s="43">
        <f t="shared" si="26"/>
        <v>3009</v>
      </c>
      <c r="F173" s="43">
        <f t="shared" si="26"/>
        <v>3377</v>
      </c>
      <c r="G173" s="43">
        <f t="shared" si="26"/>
        <v>4706</v>
      </c>
      <c r="H173" s="43">
        <f t="shared" si="26"/>
        <v>5722</v>
      </c>
      <c r="I173" s="43">
        <f t="shared" si="26"/>
        <v>5418</v>
      </c>
      <c r="J173" s="43">
        <f t="shared" si="26"/>
        <v>5226</v>
      </c>
      <c r="K173" s="43">
        <f t="shared" si="26"/>
        <v>5415</v>
      </c>
      <c r="L173" s="43">
        <f t="shared" si="26"/>
        <v>6038</v>
      </c>
      <c r="M173" s="43">
        <f t="shared" si="26"/>
        <v>6946</v>
      </c>
      <c r="N173" s="43">
        <f t="shared" si="26"/>
        <v>6321</v>
      </c>
      <c r="O173" s="44">
        <f t="shared" ref="O173:O181" si="27">AVERAGE(C173:N173)</f>
        <v>4961.833333333333</v>
      </c>
    </row>
    <row r="174" spans="1:19" x14ac:dyDescent="0.25">
      <c r="A174" s="133"/>
      <c r="B174" s="45">
        <v>3</v>
      </c>
      <c r="C174" s="2">
        <f>C$103*($P$94/$P$103)</f>
        <v>2391.7535361702126</v>
      </c>
      <c r="D174" s="2">
        <f t="shared" ref="D174:N174" si="28">D$103*($P$94/$P$103)</f>
        <v>1953.1662127659574</v>
      </c>
      <c r="E174" s="2">
        <f t="shared" si="28"/>
        <v>1717.2461361702126</v>
      </c>
      <c r="F174" s="2">
        <f t="shared" si="28"/>
        <v>1916.063055319149</v>
      </c>
      <c r="G174" s="2">
        <f t="shared" si="28"/>
        <v>3376.3873276595746</v>
      </c>
      <c r="H174" s="2">
        <f t="shared" si="28"/>
        <v>3906.3324255319149</v>
      </c>
      <c r="I174" s="2">
        <f t="shared" si="28"/>
        <v>3235.3253234042554</v>
      </c>
      <c r="J174" s="2">
        <f t="shared" si="28"/>
        <v>3636.8094893617022</v>
      </c>
      <c r="K174" s="2">
        <f t="shared" si="28"/>
        <v>4770.9059999999999</v>
      </c>
      <c r="L174" s="2">
        <f t="shared" si="28"/>
        <v>5852.4980425531912</v>
      </c>
      <c r="M174" s="2">
        <f t="shared" si="28"/>
        <v>5624.9786808510635</v>
      </c>
      <c r="N174" s="2">
        <f t="shared" si="28"/>
        <v>3367.9866127659575</v>
      </c>
      <c r="O174" s="44">
        <f t="shared" si="27"/>
        <v>3479.121070212766</v>
      </c>
    </row>
    <row r="175" spans="1:19" x14ac:dyDescent="0.25">
      <c r="A175" s="133"/>
      <c r="B175" s="45" t="s">
        <v>177</v>
      </c>
      <c r="C175" s="46">
        <f t="shared" ref="C175:N175" si="29">ABS((C174-C173)/C173)</f>
        <v>0.41176745298322365</v>
      </c>
      <c r="D175" s="46">
        <f t="shared" si="29"/>
        <v>0.40777252493451865</v>
      </c>
      <c r="E175" s="46">
        <f t="shared" si="29"/>
        <v>0.42929673108334576</v>
      </c>
      <c r="F175" s="46">
        <f t="shared" si="29"/>
        <v>0.43261384207309772</v>
      </c>
      <c r="G175" s="46">
        <f t="shared" si="29"/>
        <v>0.28253562948160338</v>
      </c>
      <c r="H175" s="46">
        <f t="shared" si="29"/>
        <v>0.31731345237121378</v>
      </c>
      <c r="I175" s="46">
        <f t="shared" si="29"/>
        <v>0.40285616031667487</v>
      </c>
      <c r="J175" s="46">
        <f t="shared" si="29"/>
        <v>0.3040930942668002</v>
      </c>
      <c r="K175" s="46">
        <f t="shared" si="29"/>
        <v>0.11894626038781164</v>
      </c>
      <c r="L175" s="46">
        <f t="shared" si="29"/>
        <v>3.0722417596357864E-2</v>
      </c>
      <c r="M175" s="46">
        <f t="shared" si="29"/>
        <v>0.19018446863647229</v>
      </c>
      <c r="N175" s="46">
        <f t="shared" si="29"/>
        <v>0.46717503357602319</v>
      </c>
      <c r="O175" s="62">
        <f>AVERAGE(C175:N175)</f>
        <v>0.3162730889755952</v>
      </c>
    </row>
    <row r="176" spans="1:19" x14ac:dyDescent="0.25">
      <c r="A176" s="133"/>
      <c r="B176" s="45">
        <v>4</v>
      </c>
      <c r="C176" s="2">
        <f>C$103*TAN($P$94/$P$103)</f>
        <v>25.915910437361227</v>
      </c>
      <c r="D176" s="2">
        <f t="shared" ref="D176:N176" si="30">D$103*TAN($P$94/$P$103)</f>
        <v>21.163585575951362</v>
      </c>
      <c r="E176" s="2">
        <f t="shared" si="30"/>
        <v>18.607267174841823</v>
      </c>
      <c r="F176" s="2">
        <f t="shared" si="30"/>
        <v>20.761553305153718</v>
      </c>
      <c r="G176" s="2">
        <f t="shared" si="30"/>
        <v>36.584936642585454</v>
      </c>
      <c r="H176" s="2">
        <f t="shared" si="30"/>
        <v>42.327171151902725</v>
      </c>
      <c r="I176" s="2">
        <f t="shared" si="30"/>
        <v>35.056455462100075</v>
      </c>
      <c r="J176" s="2">
        <f t="shared" si="30"/>
        <v>39.406748052712302</v>
      </c>
      <c r="K176" s="2">
        <f t="shared" si="30"/>
        <v>51.695281612942125</v>
      </c>
      <c r="L176" s="2">
        <f t="shared" si="30"/>
        <v>63.414901582420562</v>
      </c>
      <c r="M176" s="2">
        <f t="shared" si="30"/>
        <v>60.94960935583125</v>
      </c>
      <c r="N176" s="2">
        <f t="shared" si="30"/>
        <v>36.493910468065231</v>
      </c>
      <c r="O176" s="44">
        <f t="shared" si="27"/>
        <v>37.698110901822325</v>
      </c>
    </row>
    <row r="177" spans="1:19" x14ac:dyDescent="0.25">
      <c r="A177" s="133"/>
      <c r="B177" s="45" t="s">
        <v>177</v>
      </c>
      <c r="C177" s="46">
        <f t="shared" ref="C177:N177" si="31">ABS((C176-C173)/C173)</f>
        <v>0.99362619025150978</v>
      </c>
      <c r="D177" s="46">
        <f t="shared" si="31"/>
        <v>0.99358290310007535</v>
      </c>
      <c r="E177" s="46">
        <f t="shared" si="31"/>
        <v>0.99381612922072382</v>
      </c>
      <c r="F177" s="46">
        <f t="shared" si="31"/>
        <v>0.9938520718669962</v>
      </c>
      <c r="G177" s="46">
        <f t="shared" si="31"/>
        <v>0.99222589531606764</v>
      </c>
      <c r="H177" s="46">
        <f t="shared" si="31"/>
        <v>0.99260273136107957</v>
      </c>
      <c r="I177" s="46">
        <f t="shared" si="31"/>
        <v>0.99352963169765607</v>
      </c>
      <c r="J177" s="46">
        <f t="shared" si="31"/>
        <v>0.99245948181157451</v>
      </c>
      <c r="K177" s="46">
        <f t="shared" si="31"/>
        <v>0.99045331826169114</v>
      </c>
      <c r="L177" s="46">
        <f t="shared" si="31"/>
        <v>0.98949736641563091</v>
      </c>
      <c r="M177" s="46">
        <f t="shared" si="31"/>
        <v>0.99122522180307648</v>
      </c>
      <c r="N177" s="46">
        <f t="shared" si="31"/>
        <v>0.99422656059673076</v>
      </c>
      <c r="O177" s="62">
        <f>AVERAGE(C177:N177)</f>
        <v>0.99259145847523433</v>
      </c>
    </row>
    <row r="178" spans="1:19" ht="15.75" thickBot="1" x14ac:dyDescent="0.3">
      <c r="A178" s="133"/>
      <c r="B178" s="45">
        <v>5</v>
      </c>
      <c r="C178" s="2">
        <f>C$103*ATAN($P$94/$P$103)</f>
        <v>10.713730158334634</v>
      </c>
      <c r="D178" s="2">
        <f t="shared" ref="D178:N178" si="32">D$103*ATAN($P$94/$P$103)</f>
        <v>8.7491020464667422</v>
      </c>
      <c r="E178" s="2">
        <f t="shared" si="32"/>
        <v>7.6923108673773903</v>
      </c>
      <c r="F178" s="2">
        <f t="shared" si="32"/>
        <v>8.582900466372573</v>
      </c>
      <c r="G178" s="2">
        <f t="shared" si="32"/>
        <v>15.124343788569572</v>
      </c>
      <c r="H178" s="2">
        <f t="shared" si="32"/>
        <v>17.498204092933484</v>
      </c>
      <c r="I178" s="2">
        <f t="shared" si="32"/>
        <v>14.49246419632475</v>
      </c>
      <c r="J178" s="2">
        <f t="shared" si="32"/>
        <v>16.290890728098471</v>
      </c>
      <c r="K178" s="2">
        <f t="shared" si="32"/>
        <v>21.371014497014645</v>
      </c>
      <c r="L178" s="2">
        <f t="shared" si="32"/>
        <v>26.215947350703214</v>
      </c>
      <c r="M178" s="2">
        <f t="shared" si="32"/>
        <v>25.19678671805028</v>
      </c>
      <c r="N178" s="2">
        <f t="shared" si="32"/>
        <v>15.086713242133154</v>
      </c>
      <c r="O178" s="44">
        <f t="shared" si="27"/>
        <v>15.584534012698242</v>
      </c>
    </row>
    <row r="179" spans="1:19" x14ac:dyDescent="0.25">
      <c r="A179" s="133"/>
      <c r="B179" s="45" t="s">
        <v>177</v>
      </c>
      <c r="C179" s="46">
        <f t="shared" ref="C179:N179" si="33">ABS((C178-C173)/C173)</f>
        <v>0.99736504423061123</v>
      </c>
      <c r="D179" s="46">
        <f t="shared" si="33"/>
        <v>0.99734714916723266</v>
      </c>
      <c r="E179" s="46">
        <f t="shared" si="33"/>
        <v>0.99744356568049941</v>
      </c>
      <c r="F179" s="46">
        <f t="shared" si="33"/>
        <v>0.99745842449914945</v>
      </c>
      <c r="G179" s="46">
        <f t="shared" si="33"/>
        <v>0.99678615729099673</v>
      </c>
      <c r="H179" s="46">
        <f t="shared" si="33"/>
        <v>0.99694194266114411</v>
      </c>
      <c r="I179" s="46">
        <f t="shared" si="33"/>
        <v>0.9973251265787515</v>
      </c>
      <c r="J179" s="46">
        <f t="shared" si="33"/>
        <v>0.99688272278452006</v>
      </c>
      <c r="K179" s="46">
        <f t="shared" si="33"/>
        <v>0.99605336759057905</v>
      </c>
      <c r="L179" s="46">
        <f t="shared" si="33"/>
        <v>0.99565817367494147</v>
      </c>
      <c r="M179" s="46">
        <f t="shared" si="33"/>
        <v>0.99637247527813844</v>
      </c>
      <c r="N179" s="46">
        <f t="shared" si="33"/>
        <v>0.9976132394807572</v>
      </c>
      <c r="O179" s="62">
        <f>AVERAGE(C179:N179)</f>
        <v>0.99693728240977653</v>
      </c>
      <c r="Q179" s="47" t="s">
        <v>183</v>
      </c>
    </row>
    <row r="180" spans="1:19" ht="15.75" thickBot="1" x14ac:dyDescent="0.3">
      <c r="A180" s="133"/>
      <c r="B180" s="45" t="s">
        <v>184</v>
      </c>
      <c r="C180" s="2">
        <f>LN(C$94/C$103)/LN($P$94/$P$103)</f>
        <v>1.0905823262821481</v>
      </c>
      <c r="D180" s="2">
        <f t="shared" ref="D180:N180" si="34">LN(D$94/D$103)/LN($P$94/$P$103)</f>
        <v>1.0894269096606728</v>
      </c>
      <c r="E180" s="2">
        <f t="shared" si="34"/>
        <v>1.0957466926387536</v>
      </c>
      <c r="F180" s="2">
        <f t="shared" si="34"/>
        <v>1.0967417866649838</v>
      </c>
      <c r="G180" s="2">
        <f t="shared" si="34"/>
        <v>1.0566799173056147</v>
      </c>
      <c r="H180" s="2">
        <f t="shared" si="34"/>
        <v>1.0651618760217574</v>
      </c>
      <c r="I180" s="2">
        <f t="shared" si="34"/>
        <v>1.0880156453045573</v>
      </c>
      <c r="J180" s="2">
        <f t="shared" si="34"/>
        <v>1.0618877183040432</v>
      </c>
      <c r="K180" s="2">
        <f t="shared" si="34"/>
        <v>1.0216176616255732</v>
      </c>
      <c r="L180" s="2">
        <f t="shared" si="34"/>
        <v>1.0053267579571881</v>
      </c>
      <c r="M180" s="2">
        <f t="shared" si="34"/>
        <v>1.0360102661080999</v>
      </c>
      <c r="N180" s="2">
        <f t="shared" si="34"/>
        <v>1.1074701843360268</v>
      </c>
      <c r="O180" s="48">
        <f t="shared" si="27"/>
        <v>1.0678889785174515</v>
      </c>
      <c r="Q180" s="49">
        <v>1.06</v>
      </c>
    </row>
    <row r="181" spans="1:19" x14ac:dyDescent="0.25">
      <c r="A181" s="133"/>
      <c r="B181" s="45" t="s">
        <v>185</v>
      </c>
      <c r="C181" s="2">
        <f>C$103*($P$94/$P$103)^$O180</f>
        <v>3559.8616070442968</v>
      </c>
      <c r="D181" s="2">
        <f t="shared" ref="D181:N181" si="35">D$103*($P$94/$P$103)^$O180</f>
        <v>2907.0727012011084</v>
      </c>
      <c r="E181" s="2">
        <f t="shared" si="35"/>
        <v>2555.9316616653473</v>
      </c>
      <c r="F181" s="2">
        <f t="shared" si="35"/>
        <v>2851.8487394937042</v>
      </c>
      <c r="G181" s="2">
        <f t="shared" si="35"/>
        <v>5025.3805153738167</v>
      </c>
      <c r="H181" s="2">
        <f t="shared" si="35"/>
        <v>5814.1454024022169</v>
      </c>
      <c r="I181" s="2">
        <f t="shared" si="35"/>
        <v>4815.4252647315143</v>
      </c>
      <c r="J181" s="2">
        <f t="shared" si="35"/>
        <v>5412.990208867298</v>
      </c>
      <c r="K181" s="2">
        <f t="shared" si="35"/>
        <v>7100.9679063389094</v>
      </c>
      <c r="L181" s="2">
        <f t="shared" si="35"/>
        <v>8710.7984881868342</v>
      </c>
      <c r="M181" s="2">
        <f t="shared" si="35"/>
        <v>8372.1609871508626</v>
      </c>
      <c r="N181" s="2">
        <f t="shared" si="35"/>
        <v>5012.8769768740267</v>
      </c>
      <c r="O181" s="44">
        <f t="shared" si="27"/>
        <v>5178.2883716108281</v>
      </c>
    </row>
    <row r="182" spans="1:19" x14ac:dyDescent="0.25">
      <c r="A182" s="133"/>
      <c r="B182" s="45" t="s">
        <v>177</v>
      </c>
      <c r="C182" s="46">
        <f t="shared" ref="C182:N182" si="36">ABS((C181-C173)/C173)</f>
        <v>0.1244806672296368</v>
      </c>
      <c r="D182" s="46">
        <f t="shared" si="36"/>
        <v>0.1185346570039089</v>
      </c>
      <c r="E182" s="46">
        <f t="shared" si="36"/>
        <v>0.1505710662461458</v>
      </c>
      <c r="F182" s="46">
        <f t="shared" si="36"/>
        <v>0.1555082204638128</v>
      </c>
      <c r="G182" s="46">
        <f t="shared" si="36"/>
        <v>6.7866662850364787E-2</v>
      </c>
      <c r="H182" s="46">
        <f t="shared" si="36"/>
        <v>1.6103705418073551E-2</v>
      </c>
      <c r="I182" s="46">
        <f t="shared" si="36"/>
        <v>0.11121718997203502</v>
      </c>
      <c r="J182" s="46">
        <f t="shared" si="36"/>
        <v>3.5780751792441244E-2</v>
      </c>
      <c r="K182" s="46">
        <f t="shared" si="36"/>
        <v>0.31135141391300264</v>
      </c>
      <c r="L182" s="46">
        <f t="shared" si="36"/>
        <v>0.44266288310480856</v>
      </c>
      <c r="M182" s="46">
        <f t="shared" si="36"/>
        <v>0.20532119020311873</v>
      </c>
      <c r="N182" s="46">
        <f t="shared" si="36"/>
        <v>0.20694874594620682</v>
      </c>
      <c r="O182" s="62">
        <f>AVERAGE(C182:N182)</f>
        <v>0.16219559617862964</v>
      </c>
    </row>
    <row r="183" spans="1:19" x14ac:dyDescent="0.25">
      <c r="A183" s="133"/>
      <c r="B183" s="42" t="s">
        <v>186</v>
      </c>
      <c r="C183" s="4">
        <f>C$103*($P$94/$P$103)^$Q180</f>
        <v>3399.0904784453346</v>
      </c>
      <c r="D183" s="4">
        <f t="shared" ref="D183:N183" si="37">D$103*($P$94/$P$103)^$Q180</f>
        <v>2775.7829459571149</v>
      </c>
      <c r="E183" s="4">
        <f t="shared" si="37"/>
        <v>2440.50020302251</v>
      </c>
      <c r="F183" s="4">
        <f t="shared" si="37"/>
        <v>2723.0530190267468</v>
      </c>
      <c r="G183" s="4">
        <f t="shared" si="37"/>
        <v>4798.423350663501</v>
      </c>
      <c r="H183" s="4">
        <f t="shared" si="37"/>
        <v>5551.5658919142297</v>
      </c>
      <c r="I183" s="4">
        <f t="shared" si="37"/>
        <v>4597.9501378999312</v>
      </c>
      <c r="J183" s="4">
        <f t="shared" si="37"/>
        <v>5168.5277434577829</v>
      </c>
      <c r="K183" s="4">
        <f t="shared" si="37"/>
        <v>6780.2726798199783</v>
      </c>
      <c r="L183" s="4">
        <f t="shared" si="37"/>
        <v>8317.3997950542944</v>
      </c>
      <c r="M183" s="4">
        <f t="shared" si="37"/>
        <v>7994.0559035001506</v>
      </c>
      <c r="N183" s="4">
        <f t="shared" si="37"/>
        <v>4786.4844992830394</v>
      </c>
      <c r="O183" s="51">
        <f>AVERAGE(C183:N183)</f>
        <v>4944.4255540037175</v>
      </c>
    </row>
    <row r="184" spans="1:19" ht="15.75" thickBot="1" x14ac:dyDescent="0.3">
      <c r="A184" s="134"/>
      <c r="B184" s="52" t="s">
        <v>177</v>
      </c>
      <c r="C184" s="53">
        <f t="shared" ref="C184:N184" si="38">ABS((C183-C173)/C173)</f>
        <v>0.16402103333857979</v>
      </c>
      <c r="D184" s="53">
        <f t="shared" si="38"/>
        <v>0.15834355792689059</v>
      </c>
      <c r="E184" s="53">
        <f t="shared" si="38"/>
        <v>0.18893313292704883</v>
      </c>
      <c r="F184" s="53">
        <f t="shared" si="38"/>
        <v>0.19364731447238767</v>
      </c>
      <c r="G184" s="53">
        <f t="shared" si="38"/>
        <v>1.9639471029218227E-2</v>
      </c>
      <c r="H184" s="53">
        <f t="shared" si="38"/>
        <v>2.9785758141518747E-2</v>
      </c>
      <c r="I184" s="53">
        <f t="shared" si="38"/>
        <v>0.15135656369510314</v>
      </c>
      <c r="J184" s="53">
        <f t="shared" si="38"/>
        <v>1.0997370176467109E-2</v>
      </c>
      <c r="K184" s="53">
        <f t="shared" si="38"/>
        <v>0.252127918710984</v>
      </c>
      <c r="L184" s="53">
        <f t="shared" si="38"/>
        <v>0.3775090750338348</v>
      </c>
      <c r="M184" s="53">
        <f t="shared" si="38"/>
        <v>0.15088625158366695</v>
      </c>
      <c r="N184" s="53">
        <f t="shared" si="38"/>
        <v>0.24276467342461011</v>
      </c>
      <c r="O184" s="63">
        <f>AVERAGE(C184:N184)</f>
        <v>0.16166767670502583</v>
      </c>
    </row>
    <row r="185" spans="1:19" x14ac:dyDescent="0.25">
      <c r="A185"/>
      <c r="B185" s="54"/>
      <c r="C185" s="5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x14ac:dyDescent="0.25">
      <c r="A186"/>
      <c r="B186" s="54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x14ac:dyDescent="0.25">
      <c r="A187"/>
      <c r="B187" s="54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x14ac:dyDescent="0.25">
      <c r="A188"/>
      <c r="B188" s="54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 s="54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x14ac:dyDescent="0.25">
      <c r="A190"/>
      <c r="B190" s="54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 s="54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 s="54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 s="54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 s="5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 s="54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 s="54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 s="54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 s="54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x14ac:dyDescent="0.25">
      <c r="A199"/>
      <c r="B199" s="54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x14ac:dyDescent="0.25">
      <c r="A200"/>
      <c r="B200" s="54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x14ac:dyDescent="0.25">
      <c r="A201"/>
      <c r="B201" s="54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x14ac:dyDescent="0.25">
      <c r="A202"/>
      <c r="B202" s="54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x14ac:dyDescent="0.25">
      <c r="A203"/>
      <c r="B203" s="54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ht="15.75" thickBot="1" x14ac:dyDescent="0.3"/>
    <row r="205" spans="1:19" x14ac:dyDescent="0.25">
      <c r="A205" s="41" t="s">
        <v>175</v>
      </c>
      <c r="B205" s="18" t="s">
        <v>176</v>
      </c>
      <c r="C205" s="22" t="s">
        <v>162</v>
      </c>
      <c r="D205" s="22" t="s">
        <v>163</v>
      </c>
      <c r="E205" s="22" t="s">
        <v>91</v>
      </c>
      <c r="F205" s="22" t="s">
        <v>164</v>
      </c>
      <c r="G205" s="22" t="s">
        <v>165</v>
      </c>
      <c r="H205" s="22" t="s">
        <v>166</v>
      </c>
      <c r="I205" s="22" t="s">
        <v>167</v>
      </c>
      <c r="J205" s="22" t="s">
        <v>168</v>
      </c>
      <c r="K205" s="22" t="s">
        <v>169</v>
      </c>
      <c r="L205" s="22" t="s">
        <v>170</v>
      </c>
      <c r="M205" s="22" t="s">
        <v>171</v>
      </c>
      <c r="N205" s="22" t="s">
        <v>172</v>
      </c>
      <c r="O205" s="23" t="s">
        <v>179</v>
      </c>
    </row>
    <row r="206" spans="1:19" x14ac:dyDescent="0.25">
      <c r="A206" s="132" t="s">
        <v>150</v>
      </c>
      <c r="B206" s="42" t="s">
        <v>182</v>
      </c>
      <c r="C206" s="43">
        <f>C$95</f>
        <v>3.3210000000000002</v>
      </c>
      <c r="D206" s="43">
        <f t="shared" ref="D206:N206" si="39">D$95</f>
        <v>2.5840000000000001</v>
      </c>
      <c r="E206" s="43">
        <f t="shared" si="39"/>
        <v>2.2480000000000002</v>
      </c>
      <c r="F206" s="43">
        <f t="shared" si="39"/>
        <v>2.149</v>
      </c>
      <c r="G206" s="43">
        <f t="shared" si="39"/>
        <v>4.3979999999999997</v>
      </c>
      <c r="H206" s="43">
        <f t="shared" si="39"/>
        <v>4.835</v>
      </c>
      <c r="I206" s="43">
        <f t="shared" si="39"/>
        <v>3.4590000000000001</v>
      </c>
      <c r="J206" s="43">
        <f t="shared" si="39"/>
        <v>3.363</v>
      </c>
      <c r="K206" s="43">
        <f t="shared" si="39"/>
        <v>4.8230000000000004</v>
      </c>
      <c r="L206" s="43">
        <f t="shared" si="39"/>
        <v>6.5449999999999999</v>
      </c>
      <c r="M206" s="43">
        <f t="shared" si="39"/>
        <v>7.6589999999999998</v>
      </c>
      <c r="N206" s="43">
        <f t="shared" si="39"/>
        <v>4.4909999999999997</v>
      </c>
      <c r="O206" s="44">
        <f t="shared" ref="O206:O214" si="40">AVERAGE(C206:N206)</f>
        <v>4.15625</v>
      </c>
    </row>
    <row r="207" spans="1:19" x14ac:dyDescent="0.25">
      <c r="A207" s="133"/>
      <c r="B207" s="45">
        <v>3</v>
      </c>
      <c r="C207" s="2">
        <f>C$103*($P$95/$P$103)</f>
        <v>4.5941021276595748</v>
      </c>
      <c r="D207" s="2">
        <f t="shared" ref="D207:N207" si="41">D$103*($P$95/$P$103)</f>
        <v>3.7516595744680852</v>
      </c>
      <c r="E207" s="2">
        <f t="shared" si="41"/>
        <v>3.2985021276595741</v>
      </c>
      <c r="F207" s="2">
        <f t="shared" si="41"/>
        <v>3.680391489361702</v>
      </c>
      <c r="G207" s="2">
        <f t="shared" si="41"/>
        <v>6.4853957446808517</v>
      </c>
      <c r="H207" s="2">
        <f t="shared" si="41"/>
        <v>7.5033191489361704</v>
      </c>
      <c r="I207" s="2">
        <f t="shared" si="41"/>
        <v>6.2144425531914891</v>
      </c>
      <c r="J207" s="2">
        <f t="shared" si="41"/>
        <v>6.985617021276596</v>
      </c>
      <c r="K207" s="2">
        <f t="shared" si="41"/>
        <v>9.1639999999999997</v>
      </c>
      <c r="L207" s="2">
        <f t="shared" si="41"/>
        <v>11.241531914893615</v>
      </c>
      <c r="M207" s="2">
        <f t="shared" si="41"/>
        <v>10.804510638297872</v>
      </c>
      <c r="N207" s="2">
        <f t="shared" si="41"/>
        <v>6.4692595744680848</v>
      </c>
      <c r="O207" s="44">
        <f t="shared" si="40"/>
        <v>6.6827276595744678</v>
      </c>
    </row>
    <row r="208" spans="1:19" x14ac:dyDescent="0.25">
      <c r="A208" s="133"/>
      <c r="B208" s="45" t="s">
        <v>177</v>
      </c>
      <c r="C208" s="46">
        <f t="shared" ref="C208:N208" si="42">ABS((C207-C206)/C206)</f>
        <v>0.38334902970779122</v>
      </c>
      <c r="D208" s="46">
        <f t="shared" si="42"/>
        <v>0.45188064027402675</v>
      </c>
      <c r="E208" s="46">
        <f t="shared" si="42"/>
        <v>0.46730521693041538</v>
      </c>
      <c r="F208" s="46">
        <f t="shared" si="42"/>
        <v>0.71260655624090363</v>
      </c>
      <c r="G208" s="46">
        <f t="shared" si="42"/>
        <v>0.47462386191015282</v>
      </c>
      <c r="H208" s="46">
        <f t="shared" si="42"/>
        <v>0.55187572883891844</v>
      </c>
      <c r="I208" s="46">
        <f t="shared" si="42"/>
        <v>0.79660091159048541</v>
      </c>
      <c r="J208" s="46">
        <f t="shared" si="42"/>
        <v>1.0771980437932192</v>
      </c>
      <c r="K208" s="46">
        <f t="shared" si="42"/>
        <v>0.90006220194899422</v>
      </c>
      <c r="L208" s="46">
        <f t="shared" si="42"/>
        <v>0.71757554085463948</v>
      </c>
      <c r="M208" s="46">
        <f t="shared" si="42"/>
        <v>0.41069469099071315</v>
      </c>
      <c r="N208" s="46">
        <f t="shared" si="42"/>
        <v>0.44049422722513587</v>
      </c>
      <c r="O208" s="62">
        <f>AVERAGE(C208:N208)</f>
        <v>0.61535555419211629</v>
      </c>
    </row>
    <row r="209" spans="1:19" x14ac:dyDescent="0.25">
      <c r="A209" s="133"/>
      <c r="B209" s="45">
        <v>4</v>
      </c>
      <c r="C209" s="2">
        <f>C$103*TAN($P$95/$P$103)</f>
        <v>5.4395510314370172</v>
      </c>
      <c r="D209" s="2">
        <f t="shared" ref="D209:N209" si="43">D$103*TAN($P$95/$P$103)</f>
        <v>4.4420744556444536</v>
      </c>
      <c r="E209" s="2">
        <f t="shared" si="43"/>
        <v>3.905522809926826</v>
      </c>
      <c r="F209" s="2">
        <f t="shared" si="43"/>
        <v>4.3576909624010289</v>
      </c>
      <c r="G209" s="2">
        <f t="shared" si="43"/>
        <v>7.6788978851516854</v>
      </c>
      <c r="H209" s="2">
        <f t="shared" si="43"/>
        <v>8.8841489112889072</v>
      </c>
      <c r="I209" s="2">
        <f t="shared" si="43"/>
        <v>7.3580813966884744</v>
      </c>
      <c r="J209" s="2">
        <f t="shared" si="43"/>
        <v>8.2711744792376134</v>
      </c>
      <c r="K209" s="2">
        <f t="shared" si="43"/>
        <v>10.850443517998908</v>
      </c>
      <c r="L209" s="2">
        <f t="shared" si="43"/>
        <v>13.310301953113846</v>
      </c>
      <c r="M209" s="2">
        <f t="shared" si="43"/>
        <v>12.792856003979637</v>
      </c>
      <c r="N209" s="2">
        <f t="shared" si="43"/>
        <v>7.659792188568268</v>
      </c>
      <c r="O209" s="44">
        <f t="shared" si="40"/>
        <v>7.9125446329530549</v>
      </c>
    </row>
    <row r="210" spans="1:19" x14ac:dyDescent="0.25">
      <c r="A210" s="133"/>
      <c r="B210" s="45" t="s">
        <v>177</v>
      </c>
      <c r="C210" s="46">
        <f t="shared" ref="C210:N210" si="44">ABS((C209-C206)/C206)</f>
        <v>0.63792563427793347</v>
      </c>
      <c r="D210" s="46">
        <f t="shared" si="44"/>
        <v>0.71906906178190921</v>
      </c>
      <c r="E210" s="46">
        <f t="shared" si="44"/>
        <v>0.73733221082154166</v>
      </c>
      <c r="F210" s="46">
        <f t="shared" si="44"/>
        <v>1.0277761574690689</v>
      </c>
      <c r="G210" s="46">
        <f t="shared" si="44"/>
        <v>0.7459977001254402</v>
      </c>
      <c r="H210" s="46">
        <f t="shared" si="44"/>
        <v>0.83746616572676469</v>
      </c>
      <c r="I210" s="46">
        <f t="shared" si="44"/>
        <v>1.1272279261892091</v>
      </c>
      <c r="J210" s="46">
        <f t="shared" si="44"/>
        <v>1.4594631219856122</v>
      </c>
      <c r="K210" s="46">
        <f t="shared" si="44"/>
        <v>1.2497291142440197</v>
      </c>
      <c r="L210" s="46">
        <f t="shared" si="44"/>
        <v>1.0336595803076924</v>
      </c>
      <c r="M210" s="46">
        <f t="shared" si="44"/>
        <v>0.67030369551894986</v>
      </c>
      <c r="N210" s="46">
        <f t="shared" si="44"/>
        <v>0.70558721633673316</v>
      </c>
      <c r="O210" s="62">
        <f>AVERAGE(C210:N210)</f>
        <v>0.91262813206540605</v>
      </c>
    </row>
    <row r="211" spans="1:19" ht="15.75" thickBot="1" x14ac:dyDescent="0.3">
      <c r="A211" s="133"/>
      <c r="B211" s="45">
        <v>5</v>
      </c>
      <c r="C211" s="2">
        <f>C$103*ATAN($P$95/$P$103)</f>
        <v>4.0445914865786259</v>
      </c>
      <c r="D211" s="2">
        <f t="shared" ref="D211:N211" si="45">D$103*ATAN($P$95/$P$103)</f>
        <v>3.3029153366176978</v>
      </c>
      <c r="E211" s="2">
        <f t="shared" si="45"/>
        <v>2.9039610468541981</v>
      </c>
      <c r="F211" s="2">
        <f t="shared" si="45"/>
        <v>3.240171783628186</v>
      </c>
      <c r="G211" s="2">
        <f t="shared" si="45"/>
        <v>5.7096633220455768</v>
      </c>
      <c r="H211" s="2">
        <f t="shared" si="45"/>
        <v>6.6058306732353955</v>
      </c>
      <c r="I211" s="2">
        <f t="shared" si="45"/>
        <v>5.4711194366231872</v>
      </c>
      <c r="J211" s="2">
        <f t="shared" si="45"/>
        <v>6.1500520335946023</v>
      </c>
      <c r="K211" s="2">
        <f t="shared" si="45"/>
        <v>8.0678738419532667</v>
      </c>
      <c r="L211" s="2">
        <f t="shared" si="45"/>
        <v>9.896907603628657</v>
      </c>
      <c r="M211" s="2">
        <f t="shared" si="45"/>
        <v>9.5121594013344808</v>
      </c>
      <c r="N211" s="2">
        <f t="shared" si="45"/>
        <v>5.6954572345762529</v>
      </c>
      <c r="O211" s="44">
        <f t="shared" si="40"/>
        <v>5.8833919333891771</v>
      </c>
    </row>
    <row r="212" spans="1:19" x14ac:dyDescent="0.25">
      <c r="A212" s="133"/>
      <c r="B212" s="45" t="s">
        <v>177</v>
      </c>
      <c r="C212" s="46">
        <f t="shared" ref="C212:N212" si="46">ABS((C211-C206)/C206)</f>
        <v>0.21788361535038411</v>
      </c>
      <c r="D212" s="46">
        <f t="shared" si="46"/>
        <v>0.27821800952697279</v>
      </c>
      <c r="E212" s="46">
        <f t="shared" si="46"/>
        <v>0.29179761870738335</v>
      </c>
      <c r="F212" s="46">
        <f t="shared" si="46"/>
        <v>0.50775792630441419</v>
      </c>
      <c r="G212" s="46">
        <f t="shared" si="46"/>
        <v>0.29824086449421949</v>
      </c>
      <c r="H212" s="46">
        <f t="shared" si="46"/>
        <v>0.36625246602593498</v>
      </c>
      <c r="I212" s="46">
        <f t="shared" si="46"/>
        <v>0.58170553241491385</v>
      </c>
      <c r="J212" s="46">
        <f t="shared" si="46"/>
        <v>0.82873982563027127</v>
      </c>
      <c r="K212" s="46">
        <f t="shared" si="46"/>
        <v>0.67279159070148586</v>
      </c>
      <c r="L212" s="46">
        <f t="shared" si="46"/>
        <v>0.51213255975991701</v>
      </c>
      <c r="M212" s="46">
        <f t="shared" si="46"/>
        <v>0.24195840205437799</v>
      </c>
      <c r="N212" s="46">
        <f t="shared" si="46"/>
        <v>0.2681935503398471</v>
      </c>
      <c r="O212" s="62">
        <f>AVERAGE(C212:N212)</f>
        <v>0.42213933010917676</v>
      </c>
      <c r="Q212" s="47" t="s">
        <v>183</v>
      </c>
    </row>
    <row r="213" spans="1:19" ht="15.75" thickBot="1" x14ac:dyDescent="0.3">
      <c r="A213" s="133"/>
      <c r="B213" s="45" t="s">
        <v>184</v>
      </c>
      <c r="C213" s="2">
        <f>LN(C$95/C$103)/LN($P$95/$P$103)</f>
        <v>1.8174185722882465</v>
      </c>
      <c r="D213" s="2">
        <f t="shared" ref="D213:N213" si="47">LN(D$95/D$103)/LN($P$95/$P$103)</f>
        <v>1.9392157421668836</v>
      </c>
      <c r="E213" s="2">
        <f t="shared" si="47"/>
        <v>1.9658355827793064</v>
      </c>
      <c r="F213" s="2">
        <f t="shared" si="47"/>
        <v>2.3552378140827472</v>
      </c>
      <c r="G213" s="2">
        <f t="shared" si="47"/>
        <v>1.97836841655244</v>
      </c>
      <c r="H213" s="2">
        <f t="shared" si="47"/>
        <v>2.1069896328345075</v>
      </c>
      <c r="I213" s="2">
        <f t="shared" si="47"/>
        <v>2.4758452030426876</v>
      </c>
      <c r="J213" s="2">
        <f t="shared" si="47"/>
        <v>2.8414040789557697</v>
      </c>
      <c r="K213" s="2">
        <f t="shared" si="47"/>
        <v>2.6168816483912831</v>
      </c>
      <c r="L213" s="2">
        <f t="shared" si="47"/>
        <v>2.3625357606945276</v>
      </c>
      <c r="M213" s="2">
        <f t="shared" si="47"/>
        <v>1.8667267556050013</v>
      </c>
      <c r="N213" s="2">
        <f t="shared" si="47"/>
        <v>1.9193829207877766</v>
      </c>
      <c r="O213" s="48">
        <f t="shared" si="40"/>
        <v>2.1871535106817643</v>
      </c>
      <c r="Q213" s="49">
        <v>2.11</v>
      </c>
    </row>
    <row r="214" spans="1:19" x14ac:dyDescent="0.25">
      <c r="A214" s="133"/>
      <c r="B214" s="45" t="s">
        <v>185</v>
      </c>
      <c r="C214" s="2">
        <f>C$103*($P$95/$P$103)^$O213</f>
        <v>2.8676265206032077</v>
      </c>
      <c r="D214" s="2">
        <f t="shared" ref="D214:N214" si="48">D$103*($P$95/$P$103)^$O213</f>
        <v>2.3417760844381528</v>
      </c>
      <c r="E214" s="2">
        <f t="shared" si="48"/>
        <v>2.0589163925185621</v>
      </c>
      <c r="F214" s="2">
        <f t="shared" si="48"/>
        <v>2.2972907322964962</v>
      </c>
      <c r="G214" s="2">
        <f t="shared" si="48"/>
        <v>4.0481670448907572</v>
      </c>
      <c r="H214" s="2">
        <f t="shared" si="48"/>
        <v>4.6835521688763055</v>
      </c>
      <c r="I214" s="2">
        <f t="shared" si="48"/>
        <v>3.8790387721257793</v>
      </c>
      <c r="J214" s="2">
        <f t="shared" si="48"/>
        <v>4.3604038561491771</v>
      </c>
      <c r="K214" s="2">
        <f t="shared" si="48"/>
        <v>5.7201448084035889</v>
      </c>
      <c r="L214" s="2">
        <f t="shared" si="48"/>
        <v>7.0169347906462214</v>
      </c>
      <c r="M214" s="2">
        <f t="shared" si="48"/>
        <v>6.7441472539285154</v>
      </c>
      <c r="N214" s="2">
        <f t="shared" si="48"/>
        <v>4.038094889688872</v>
      </c>
      <c r="O214" s="44">
        <f t="shared" si="40"/>
        <v>4.1713411095471367</v>
      </c>
    </row>
    <row r="215" spans="1:19" x14ac:dyDescent="0.25">
      <c r="A215" s="133"/>
      <c r="B215" s="45" t="s">
        <v>177</v>
      </c>
      <c r="C215" s="46">
        <f t="shared" ref="C215:N215" si="49">ABS((C214-C206)/C206)</f>
        <v>0.13651715730105163</v>
      </c>
      <c r="D215" s="46">
        <f t="shared" si="49"/>
        <v>9.3739905403191673E-2</v>
      </c>
      <c r="E215" s="46">
        <f t="shared" si="49"/>
        <v>8.4111925036226928E-2</v>
      </c>
      <c r="F215" s="46">
        <f t="shared" si="49"/>
        <v>6.9004528755931202E-2</v>
      </c>
      <c r="G215" s="46">
        <f t="shared" si="49"/>
        <v>7.954364600028252E-2</v>
      </c>
      <c r="H215" s="46">
        <f t="shared" si="49"/>
        <v>3.1323232910795126E-2</v>
      </c>
      <c r="I215" s="46">
        <f t="shared" si="49"/>
        <v>0.12143358546567772</v>
      </c>
      <c r="J215" s="46">
        <f t="shared" si="49"/>
        <v>0.29658158077584812</v>
      </c>
      <c r="K215" s="46">
        <f t="shared" si="49"/>
        <v>0.18601385204304133</v>
      </c>
      <c r="L215" s="46">
        <f t="shared" si="49"/>
        <v>7.2106155942890979E-2</v>
      </c>
      <c r="M215" s="46">
        <f t="shared" si="49"/>
        <v>0.11944806711992223</v>
      </c>
      <c r="N215" s="46">
        <f t="shared" si="49"/>
        <v>0.10084727461837624</v>
      </c>
      <c r="O215" s="62">
        <f>AVERAGE(C215:N215)</f>
        <v>0.1158892426144363</v>
      </c>
    </row>
    <row r="216" spans="1:19" x14ac:dyDescent="0.25">
      <c r="A216" s="133"/>
      <c r="B216" s="42" t="s">
        <v>186</v>
      </c>
      <c r="C216" s="4">
        <f>C$103*($P$95/$P$103)^$Q213</f>
        <v>2.9568186225058479</v>
      </c>
      <c r="D216" s="4">
        <f t="shared" ref="D216:N216" si="50">D$103*($P$95/$P$103)^$Q213</f>
        <v>2.414612602602463</v>
      </c>
      <c r="E216" s="4">
        <f t="shared" si="50"/>
        <v>2.1229550946895492</v>
      </c>
      <c r="F216" s="4">
        <f t="shared" si="50"/>
        <v>2.368743617678474</v>
      </c>
      <c r="G216" s="4">
        <f t="shared" si="50"/>
        <v>4.1740776280830394</v>
      </c>
      <c r="H216" s="4">
        <f t="shared" si="50"/>
        <v>4.829225205204926</v>
      </c>
      <c r="I216" s="4">
        <f t="shared" si="50"/>
        <v>3.9996889401173061</v>
      </c>
      <c r="J216" s="4">
        <f t="shared" si="50"/>
        <v>4.4960259750967015</v>
      </c>
      <c r="K216" s="4">
        <f t="shared" si="50"/>
        <v>5.8980590991884547</v>
      </c>
      <c r="L216" s="4">
        <f t="shared" si="50"/>
        <v>7.2351832823500324</v>
      </c>
      <c r="M216" s="4">
        <f t="shared" si="50"/>
        <v>6.9539112049859471</v>
      </c>
      <c r="N216" s="4">
        <f t="shared" si="50"/>
        <v>4.1636921975342114</v>
      </c>
      <c r="O216" s="51">
        <f>AVERAGE(C216:N216)</f>
        <v>4.3010827891697465</v>
      </c>
    </row>
    <row r="217" spans="1:19" ht="15.75" thickBot="1" x14ac:dyDescent="0.3">
      <c r="A217" s="134"/>
      <c r="B217" s="52" t="s">
        <v>177</v>
      </c>
      <c r="C217" s="53">
        <f t="shared" ref="C217:N217" si="51">ABS((C216-C206)/C206)</f>
        <v>0.10966015582479742</v>
      </c>
      <c r="D217" s="53">
        <f t="shared" si="51"/>
        <v>6.5552398373659851E-2</v>
      </c>
      <c r="E217" s="53">
        <f t="shared" si="51"/>
        <v>5.5624957878314486E-2</v>
      </c>
      <c r="F217" s="53">
        <f t="shared" si="51"/>
        <v>0.10225389375452487</v>
      </c>
      <c r="G217" s="53">
        <f t="shared" si="51"/>
        <v>5.0914591158926853E-2</v>
      </c>
      <c r="H217" s="53">
        <f t="shared" si="51"/>
        <v>1.194373277161101E-3</v>
      </c>
      <c r="I217" s="53">
        <f t="shared" si="51"/>
        <v>0.15631365716025036</v>
      </c>
      <c r="J217" s="53">
        <f t="shared" si="51"/>
        <v>0.33690929976113637</v>
      </c>
      <c r="K217" s="53">
        <f t="shared" si="51"/>
        <v>0.22290257084562601</v>
      </c>
      <c r="L217" s="53">
        <f t="shared" si="51"/>
        <v>0.10545199119175439</v>
      </c>
      <c r="M217" s="53">
        <f t="shared" si="51"/>
        <v>9.2060163861346495E-2</v>
      </c>
      <c r="N217" s="53">
        <f t="shared" si="51"/>
        <v>7.2880828872364356E-2</v>
      </c>
      <c r="O217" s="63">
        <f>AVERAGE(C217:N217)</f>
        <v>0.11430990682998854</v>
      </c>
    </row>
    <row r="218" spans="1:19" x14ac:dyDescent="0.25">
      <c r="A218"/>
      <c r="B218" s="54"/>
      <c r="C218" s="55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 s="54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 s="54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 s="54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 s="54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 s="54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 s="5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 s="54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 s="54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 s="54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 s="54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 s="54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 s="54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 s="54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x14ac:dyDescent="0.25">
      <c r="A232"/>
      <c r="B232" s="54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x14ac:dyDescent="0.25">
      <c r="A233"/>
      <c r="B233" s="54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x14ac:dyDescent="0.25">
      <c r="A234"/>
      <c r="B234" s="5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x14ac:dyDescent="0.25">
      <c r="A235"/>
      <c r="B235" s="54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x14ac:dyDescent="0.25">
      <c r="A236"/>
      <c r="B236" s="54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ht="15.75" thickBot="1" x14ac:dyDescent="0.3"/>
    <row r="238" spans="1:19" x14ac:dyDescent="0.25">
      <c r="A238" s="41" t="s">
        <v>175</v>
      </c>
      <c r="B238" s="18" t="s">
        <v>176</v>
      </c>
      <c r="C238" s="22" t="s">
        <v>162</v>
      </c>
      <c r="D238" s="22" t="s">
        <v>163</v>
      </c>
      <c r="E238" s="22" t="s">
        <v>91</v>
      </c>
      <c r="F238" s="22" t="s">
        <v>164</v>
      </c>
      <c r="G238" s="22" t="s">
        <v>165</v>
      </c>
      <c r="H238" s="22" t="s">
        <v>166</v>
      </c>
      <c r="I238" s="22" t="s">
        <v>167</v>
      </c>
      <c r="J238" s="22" t="s">
        <v>168</v>
      </c>
      <c r="K238" s="22" t="s">
        <v>169</v>
      </c>
      <c r="L238" s="22" t="s">
        <v>170</v>
      </c>
      <c r="M238" s="22" t="s">
        <v>171</v>
      </c>
      <c r="N238" s="22" t="s">
        <v>172</v>
      </c>
      <c r="O238" s="23" t="s">
        <v>179</v>
      </c>
    </row>
    <row r="239" spans="1:19" x14ac:dyDescent="0.25">
      <c r="A239" s="132" t="s">
        <v>180</v>
      </c>
      <c r="B239" s="42" t="s">
        <v>182</v>
      </c>
      <c r="C239" s="43">
        <f>C$96</f>
        <v>0.61399999999999999</v>
      </c>
      <c r="D239" s="43">
        <f t="shared" ref="D239:N239" si="52">D$96</f>
        <v>0.48499999999999999</v>
      </c>
      <c r="E239" s="43">
        <f t="shared" si="52"/>
        <v>0.44600000000000001</v>
      </c>
      <c r="F239" s="43">
        <f t="shared" si="52"/>
        <v>0.73599999999999999</v>
      </c>
      <c r="G239" s="43">
        <f t="shared" si="52"/>
        <v>2.5939999999999999</v>
      </c>
      <c r="H239" s="43">
        <f t="shared" si="52"/>
        <v>2.0649999999999999</v>
      </c>
      <c r="I239" s="43">
        <f t="shared" si="52"/>
        <v>1.097</v>
      </c>
      <c r="J239" s="43">
        <f t="shared" si="52"/>
        <v>1.022</v>
      </c>
      <c r="K239" s="43">
        <f t="shared" si="52"/>
        <v>1.6359999999999999</v>
      </c>
      <c r="L239" s="43">
        <f t="shared" si="52"/>
        <v>2.246</v>
      </c>
      <c r="M239" s="43">
        <f t="shared" si="52"/>
        <v>3.36</v>
      </c>
      <c r="N239" s="43">
        <f t="shared" si="52"/>
        <v>1.726</v>
      </c>
      <c r="O239" s="44">
        <f t="shared" ref="O239:O247" si="53">AVERAGE(C239:N239)</f>
        <v>1.5022499999999999</v>
      </c>
    </row>
    <row r="240" spans="1:19" x14ac:dyDescent="0.25">
      <c r="A240" s="133"/>
      <c r="B240" s="45">
        <v>3</v>
      </c>
      <c r="C240" s="2">
        <f>C$103*($P$96/$P$103)</f>
        <v>3.6151900709219857</v>
      </c>
      <c r="D240" s="2">
        <f t="shared" ref="D240:N240" si="54">D$103*($P$96/$P$103)</f>
        <v>2.9522553191489362</v>
      </c>
      <c r="E240" s="2">
        <f t="shared" si="54"/>
        <v>2.5956567375886523</v>
      </c>
      <c r="F240" s="2">
        <f t="shared" si="54"/>
        <v>2.8961730496453901</v>
      </c>
      <c r="G240" s="2">
        <f t="shared" si="54"/>
        <v>5.1034865248226957</v>
      </c>
      <c r="H240" s="2">
        <f t="shared" si="54"/>
        <v>5.9045106382978725</v>
      </c>
      <c r="I240" s="2">
        <f t="shared" si="54"/>
        <v>4.8902680851063831</v>
      </c>
      <c r="J240" s="2">
        <f t="shared" si="54"/>
        <v>5.4971205673758865</v>
      </c>
      <c r="K240" s="2">
        <f t="shared" si="54"/>
        <v>7.2113333333333332</v>
      </c>
      <c r="L240" s="2">
        <f t="shared" si="54"/>
        <v>8.8461843971631193</v>
      </c>
      <c r="M240" s="2">
        <f t="shared" si="54"/>
        <v>8.5022836879432617</v>
      </c>
      <c r="N240" s="2">
        <f t="shared" si="54"/>
        <v>5.090788652482269</v>
      </c>
      <c r="O240" s="44">
        <f t="shared" si="53"/>
        <v>5.2587709219858159</v>
      </c>
    </row>
    <row r="241" spans="1:19" x14ac:dyDescent="0.25">
      <c r="A241" s="133"/>
      <c r="B241" s="45" t="s">
        <v>177</v>
      </c>
      <c r="C241" s="46">
        <f t="shared" ref="C241:N241" si="55">ABS((C240-C239)/C239)</f>
        <v>4.8879317115993253</v>
      </c>
      <c r="D241" s="46">
        <f t="shared" si="55"/>
        <v>5.0871243693792501</v>
      </c>
      <c r="E241" s="46">
        <f t="shared" si="55"/>
        <v>4.819858156028368</v>
      </c>
      <c r="F241" s="46">
        <f t="shared" si="55"/>
        <v>2.9350177304964542</v>
      </c>
      <c r="G241" s="46">
        <f t="shared" si="55"/>
        <v>0.96741963177436241</v>
      </c>
      <c r="H241" s="46">
        <f t="shared" si="55"/>
        <v>1.8593271856164033</v>
      </c>
      <c r="I241" s="46">
        <f t="shared" si="55"/>
        <v>3.4578560484105592</v>
      </c>
      <c r="J241" s="46">
        <f t="shared" si="55"/>
        <v>4.3787872479216103</v>
      </c>
      <c r="K241" s="46">
        <f t="shared" si="55"/>
        <v>3.4079054604726977</v>
      </c>
      <c r="L241" s="46">
        <f t="shared" si="55"/>
        <v>2.9386395356915043</v>
      </c>
      <c r="M241" s="46">
        <f t="shared" si="55"/>
        <v>1.5304415737926376</v>
      </c>
      <c r="N241" s="46">
        <f t="shared" si="55"/>
        <v>1.9494719886919287</v>
      </c>
      <c r="O241" s="62">
        <f>AVERAGE(C241:N241)</f>
        <v>3.1849817199895916</v>
      </c>
    </row>
    <row r="242" spans="1:19" x14ac:dyDescent="0.25">
      <c r="A242" s="133"/>
      <c r="B242" s="45">
        <v>4</v>
      </c>
      <c r="C242" s="2">
        <f>C$103*TAN($P$96/$P$103)</f>
        <v>3.9951128269976821</v>
      </c>
      <c r="D242" s="2">
        <f t="shared" ref="D242:N242" si="56">D$103*TAN($P$96/$P$103)</f>
        <v>3.2625098162808528</v>
      </c>
      <c r="E242" s="2">
        <f t="shared" si="56"/>
        <v>2.8684360499415522</v>
      </c>
      <c r="F242" s="2">
        <f t="shared" si="56"/>
        <v>3.2005338233550873</v>
      </c>
      <c r="G242" s="2">
        <f t="shared" si="56"/>
        <v>5.6398153562446431</v>
      </c>
      <c r="H242" s="2">
        <f t="shared" si="56"/>
        <v>6.5250196325617056</v>
      </c>
      <c r="I242" s="2">
        <f t="shared" si="56"/>
        <v>5.4041896472910249</v>
      </c>
      <c r="J242" s="2">
        <f t="shared" si="56"/>
        <v>6.0748166650820892</v>
      </c>
      <c r="K242" s="2">
        <f t="shared" si="56"/>
        <v>7.9691772035677459</v>
      </c>
      <c r="L242" s="2">
        <f t="shared" si="56"/>
        <v>9.7758358652716577</v>
      </c>
      <c r="M242" s="2">
        <f t="shared" si="56"/>
        <v>9.3957943992174382</v>
      </c>
      <c r="N242" s="2">
        <f t="shared" si="56"/>
        <v>5.6257830559595634</v>
      </c>
      <c r="O242" s="44">
        <f t="shared" si="53"/>
        <v>5.8114186951475872</v>
      </c>
    </row>
    <row r="243" spans="1:19" x14ac:dyDescent="0.25">
      <c r="A243" s="133"/>
      <c r="B243" s="45" t="s">
        <v>177</v>
      </c>
      <c r="C243" s="46">
        <f t="shared" ref="C243:N243" si="57">ABS((C242-C239)/C239)</f>
        <v>5.5066984153056717</v>
      </c>
      <c r="D243" s="46">
        <f t="shared" si="57"/>
        <v>5.7268243634656759</v>
      </c>
      <c r="E243" s="46">
        <f t="shared" si="57"/>
        <v>5.4314709639945109</v>
      </c>
      <c r="F243" s="46">
        <f t="shared" si="57"/>
        <v>3.3485513904281081</v>
      </c>
      <c r="G243" s="46">
        <f t="shared" si="57"/>
        <v>1.1741770841344037</v>
      </c>
      <c r="H243" s="46">
        <f t="shared" si="57"/>
        <v>2.1598158026933199</v>
      </c>
      <c r="I243" s="46">
        <f t="shared" si="57"/>
        <v>3.9263351388250003</v>
      </c>
      <c r="J243" s="46">
        <f t="shared" si="57"/>
        <v>4.9440476174971515</v>
      </c>
      <c r="K243" s="46">
        <f t="shared" si="57"/>
        <v>3.8711352100047347</v>
      </c>
      <c r="L243" s="46">
        <f t="shared" si="57"/>
        <v>3.352553813567078</v>
      </c>
      <c r="M243" s="46">
        <f t="shared" si="57"/>
        <v>1.796367380719476</v>
      </c>
      <c r="N243" s="46">
        <f t="shared" si="57"/>
        <v>2.2594339837540924</v>
      </c>
      <c r="O243" s="62">
        <f>AVERAGE(C243:N243)</f>
        <v>3.6247842636991017</v>
      </c>
    </row>
    <row r="244" spans="1:19" ht="15.75" thickBot="1" x14ac:dyDescent="0.3">
      <c r="A244" s="133"/>
      <c r="B244" s="45">
        <v>5</v>
      </c>
      <c r="C244" s="2">
        <f>C$103*ATAN($P$96/$P$103)</f>
        <v>3.3252009362107833</v>
      </c>
      <c r="D244" s="2">
        <f t="shared" ref="D244:N244" si="58">D$103*ATAN($P$96/$P$103)</f>
        <v>2.7154428836610816</v>
      </c>
      <c r="E244" s="2">
        <f t="shared" si="58"/>
        <v>2.387448528179438</v>
      </c>
      <c r="F244" s="2">
        <f t="shared" si="58"/>
        <v>2.6638592016417135</v>
      </c>
      <c r="G244" s="2">
        <f t="shared" si="58"/>
        <v>4.6941150637625082</v>
      </c>
      <c r="H244" s="2">
        <f t="shared" si="58"/>
        <v>5.4308857673221631</v>
      </c>
      <c r="I244" s="2">
        <f t="shared" si="58"/>
        <v>4.497999744386985</v>
      </c>
      <c r="J244" s="2">
        <f t="shared" si="58"/>
        <v>5.0561741149173187</v>
      </c>
      <c r="K244" s="2">
        <f t="shared" si="58"/>
        <v>6.6328828860753664</v>
      </c>
      <c r="L244" s="2">
        <f t="shared" si="58"/>
        <v>8.1365958807909102</v>
      </c>
      <c r="M244" s="2">
        <f t="shared" si="58"/>
        <v>7.820280849540068</v>
      </c>
      <c r="N244" s="2">
        <f t="shared" si="58"/>
        <v>4.6824357395317069</v>
      </c>
      <c r="O244" s="44">
        <f t="shared" si="53"/>
        <v>4.8369434663350033</v>
      </c>
    </row>
    <row r="245" spans="1:19" x14ac:dyDescent="0.25">
      <c r="A245" s="133"/>
      <c r="B245" s="45" t="s">
        <v>177</v>
      </c>
      <c r="C245" s="46">
        <f t="shared" ref="C245:N245" si="59">ABS((C244-C239)/C239)</f>
        <v>4.4156367039263573</v>
      </c>
      <c r="D245" s="46">
        <f t="shared" si="59"/>
        <v>4.5988513065176946</v>
      </c>
      <c r="E245" s="46">
        <f t="shared" si="59"/>
        <v>4.353023605783493</v>
      </c>
      <c r="F245" s="46">
        <f t="shared" si="59"/>
        <v>2.6193739152740672</v>
      </c>
      <c r="G245" s="46">
        <f t="shared" si="59"/>
        <v>0.80960488194391222</v>
      </c>
      <c r="H245" s="46">
        <f t="shared" si="59"/>
        <v>1.6299688945870039</v>
      </c>
      <c r="I245" s="46">
        <f t="shared" si="59"/>
        <v>3.100273240097525</v>
      </c>
      <c r="J245" s="46">
        <f t="shared" si="59"/>
        <v>3.9473327934611726</v>
      </c>
      <c r="K245" s="46">
        <f t="shared" si="59"/>
        <v>3.0543293924666055</v>
      </c>
      <c r="L245" s="46">
        <f t="shared" si="59"/>
        <v>2.6227052007083302</v>
      </c>
      <c r="M245" s="46">
        <f t="shared" si="59"/>
        <v>1.3274645385535917</v>
      </c>
      <c r="N245" s="46">
        <f t="shared" si="59"/>
        <v>1.7128828154876634</v>
      </c>
      <c r="O245" s="62">
        <f>AVERAGE(C245:N245)</f>
        <v>2.8492872740672848</v>
      </c>
      <c r="Q245" s="47" t="s">
        <v>183</v>
      </c>
    </row>
    <row r="246" spans="1:19" ht="15.75" thickBot="1" x14ac:dyDescent="0.3">
      <c r="A246" s="133"/>
      <c r="B246" s="45" t="s">
        <v>184</v>
      </c>
      <c r="C246" s="2">
        <f>LN(C$96/C$103)/LN($P$96/$P$103)</f>
        <v>3.7848740241640777</v>
      </c>
      <c r="D246" s="2">
        <f t="shared" ref="D246:N246" si="60">LN(D$96/D$103)/LN($P$96/$P$103)</f>
        <v>3.8371360172542781</v>
      </c>
      <c r="E246" s="2">
        <f t="shared" si="60"/>
        <v>3.7666073892756011</v>
      </c>
      <c r="F246" s="2">
        <f t="shared" si="60"/>
        <v>3.1518593745688821</v>
      </c>
      <c r="G246" s="2">
        <f t="shared" si="60"/>
        <v>2.0629944209615911</v>
      </c>
      <c r="H246" s="2">
        <f t="shared" si="60"/>
        <v>2.6502581843219257</v>
      </c>
      <c r="I246" s="2">
        <f t="shared" si="60"/>
        <v>3.3478203512782403</v>
      </c>
      <c r="J246" s="2">
        <f t="shared" si="60"/>
        <v>3.64280820635331</v>
      </c>
      <c r="K246" s="2">
        <f t="shared" si="60"/>
        <v>3.3301201056376204</v>
      </c>
      <c r="L246" s="2">
        <f t="shared" si="60"/>
        <v>3.1533044773930805</v>
      </c>
      <c r="M246" s="2">
        <f t="shared" si="60"/>
        <v>2.4583184979150987</v>
      </c>
      <c r="N246" s="2">
        <f t="shared" si="60"/>
        <v>2.6990154494893348</v>
      </c>
      <c r="O246" s="48">
        <f t="shared" si="53"/>
        <v>3.1570930415510872</v>
      </c>
      <c r="Q246" s="49">
        <v>3.35</v>
      </c>
    </row>
    <row r="247" spans="1:19" x14ac:dyDescent="0.25">
      <c r="A247" s="133"/>
      <c r="B247" s="45" t="s">
        <v>185</v>
      </c>
      <c r="C247" s="2">
        <f>C$103*($P$96/$P$103)^$O246</f>
        <v>0.91566673317698299</v>
      </c>
      <c r="D247" s="2">
        <f t="shared" ref="D247:N247" si="61">D$103*($P$96/$P$103)^$O246</f>
        <v>0.74775653023965538</v>
      </c>
      <c r="E247" s="2">
        <f t="shared" si="61"/>
        <v>0.65743611780568978</v>
      </c>
      <c r="F247" s="2">
        <f t="shared" si="61"/>
        <v>0.73355183629603471</v>
      </c>
      <c r="G247" s="2">
        <f t="shared" si="61"/>
        <v>1.2926271488694832</v>
      </c>
      <c r="H247" s="2">
        <f t="shared" si="61"/>
        <v>1.4955130604793108</v>
      </c>
      <c r="I247" s="2">
        <f t="shared" si="61"/>
        <v>1.2386225105743969</v>
      </c>
      <c r="J247" s="2">
        <f t="shared" si="61"/>
        <v>1.392328019568104</v>
      </c>
      <c r="K247" s="2">
        <f t="shared" si="61"/>
        <v>1.8265092306750006</v>
      </c>
      <c r="L247" s="2">
        <f t="shared" si="61"/>
        <v>2.2405894597862073</v>
      </c>
      <c r="M247" s="2">
        <f t="shared" si="61"/>
        <v>2.1534852044715524</v>
      </c>
      <c r="N247" s="2">
        <f t="shared" si="61"/>
        <v>1.2894109917501728</v>
      </c>
      <c r="O247" s="44">
        <f t="shared" si="53"/>
        <v>1.3319580703077161</v>
      </c>
    </row>
    <row r="248" spans="1:19" x14ac:dyDescent="0.25">
      <c r="A248" s="133"/>
      <c r="B248" s="45" t="s">
        <v>177</v>
      </c>
      <c r="C248" s="46">
        <f t="shared" ref="C248:N248" si="62">ABS((C247-C239)/C239)</f>
        <v>0.49131389768238276</v>
      </c>
      <c r="D248" s="46">
        <f t="shared" si="62"/>
        <v>0.5417660417312482</v>
      </c>
      <c r="E248" s="46">
        <f t="shared" si="62"/>
        <v>0.47407201301724161</v>
      </c>
      <c r="F248" s="46">
        <f t="shared" si="62"/>
        <v>3.3263093803876063E-3</v>
      </c>
      <c r="G248" s="46">
        <f t="shared" si="62"/>
        <v>0.50168575602564258</v>
      </c>
      <c r="H248" s="46">
        <f t="shared" si="62"/>
        <v>0.27578060025214973</v>
      </c>
      <c r="I248" s="46">
        <f t="shared" si="62"/>
        <v>0.12909982732397166</v>
      </c>
      <c r="J248" s="46">
        <f t="shared" si="62"/>
        <v>0.36235618353043447</v>
      </c>
      <c r="K248" s="46">
        <f t="shared" si="62"/>
        <v>0.11644818500916913</v>
      </c>
      <c r="L248" s="46">
        <f t="shared" si="62"/>
        <v>2.4089671477260572E-3</v>
      </c>
      <c r="M248" s="46">
        <f t="shared" si="62"/>
        <v>0.3590817843834665</v>
      </c>
      <c r="N248" s="46">
        <f t="shared" si="62"/>
        <v>0.25294844046919301</v>
      </c>
      <c r="O248" s="62">
        <f>AVERAGE(C248:N248)</f>
        <v>0.29252400049608446</v>
      </c>
    </row>
    <row r="249" spans="1:19" x14ac:dyDescent="0.25">
      <c r="A249" s="133"/>
      <c r="B249" s="42" t="s">
        <v>186</v>
      </c>
      <c r="C249" s="4">
        <f>C$103*($P$96/$P$103)^$Q246</f>
        <v>0.80984604456786857</v>
      </c>
      <c r="D249" s="4">
        <f t="shared" ref="D249:N249" si="63">D$103*($P$96/$P$103)^$Q246</f>
        <v>0.6613406891100112</v>
      </c>
      <c r="E249" s="4">
        <f t="shared" si="63"/>
        <v>0.5814583191350744</v>
      </c>
      <c r="F249" s="4">
        <f t="shared" si="63"/>
        <v>0.64877758641365624</v>
      </c>
      <c r="G249" s="4">
        <f t="shared" si="63"/>
        <v>1.1432423453683098</v>
      </c>
      <c r="H249" s="4">
        <f t="shared" si="63"/>
        <v>1.3226813782200224</v>
      </c>
      <c r="I249" s="4">
        <f t="shared" si="63"/>
        <v>1.095478851154809</v>
      </c>
      <c r="J249" s="4">
        <f t="shared" si="63"/>
        <v>1.2314211039163112</v>
      </c>
      <c r="K249" s="4">
        <f t="shared" si="63"/>
        <v>1.615425375012447</v>
      </c>
      <c r="L249" s="4">
        <f t="shared" si="63"/>
        <v>1.9816516705948723</v>
      </c>
      <c r="M249" s="4">
        <f t="shared" si="63"/>
        <v>1.9046137767021292</v>
      </c>
      <c r="N249" s="4">
        <f t="shared" si="63"/>
        <v>1.1403978692861161</v>
      </c>
      <c r="O249" s="51">
        <f>AVERAGE(C249:N249)</f>
        <v>1.1780279174568022</v>
      </c>
    </row>
    <row r="250" spans="1:19" ht="15.75" thickBot="1" x14ac:dyDescent="0.3">
      <c r="A250" s="134"/>
      <c r="B250" s="52" t="s">
        <v>177</v>
      </c>
      <c r="C250" s="53">
        <f t="shared" ref="C250:N250" si="64">ABS((C249-C239)/C239)</f>
        <v>0.31896749929620288</v>
      </c>
      <c r="D250" s="53">
        <f t="shared" si="64"/>
        <v>0.36358904971136335</v>
      </c>
      <c r="E250" s="53">
        <f t="shared" si="64"/>
        <v>0.30371820433873181</v>
      </c>
      <c r="F250" s="53">
        <f t="shared" si="64"/>
        <v>0.1185087141118801</v>
      </c>
      <c r="G250" s="53">
        <f t="shared" si="64"/>
        <v>0.55927434642702012</v>
      </c>
      <c r="H250" s="53">
        <f t="shared" si="64"/>
        <v>0.35947633015979541</v>
      </c>
      <c r="I250" s="53">
        <f t="shared" si="64"/>
        <v>1.3866443438386006E-3</v>
      </c>
      <c r="J250" s="53">
        <f t="shared" si="64"/>
        <v>0.20491301753063718</v>
      </c>
      <c r="K250" s="53">
        <f t="shared" si="64"/>
        <v>1.2576176642758506E-2</v>
      </c>
      <c r="L250" s="53">
        <f t="shared" si="64"/>
        <v>0.11769738619996778</v>
      </c>
      <c r="M250" s="53">
        <f t="shared" si="64"/>
        <v>0.43315066169579486</v>
      </c>
      <c r="N250" s="53">
        <f t="shared" si="64"/>
        <v>0.3392828103788435</v>
      </c>
      <c r="O250" s="63">
        <f>AVERAGE(C250:N250)</f>
        <v>0.26104507006973615</v>
      </c>
    </row>
    <row r="251" spans="1:19" x14ac:dyDescent="0.25">
      <c r="A251"/>
      <c r="B251" s="54"/>
      <c r="C251" s="55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 s="54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 s="54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 s="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 s="54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 s="54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 s="54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 s="54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 s="54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 s="54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 s="54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 s="54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 s="54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 s="5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x14ac:dyDescent="0.25">
      <c r="A265"/>
      <c r="B265" s="54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x14ac:dyDescent="0.25">
      <c r="A266"/>
      <c r="B266" s="54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x14ac:dyDescent="0.25">
      <c r="A267"/>
      <c r="B267" s="54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x14ac:dyDescent="0.25">
      <c r="A268"/>
      <c r="B268" s="54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x14ac:dyDescent="0.25">
      <c r="A269"/>
      <c r="B269" s="54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ht="15.75" thickBot="1" x14ac:dyDescent="0.3"/>
    <row r="271" spans="1:19" x14ac:dyDescent="0.25">
      <c r="A271" s="41" t="s">
        <v>175</v>
      </c>
      <c r="B271" s="18" t="s">
        <v>176</v>
      </c>
      <c r="C271" s="22" t="s">
        <v>162</v>
      </c>
      <c r="D271" s="22" t="s">
        <v>163</v>
      </c>
      <c r="E271" s="22" t="s">
        <v>91</v>
      </c>
      <c r="F271" s="22" t="s">
        <v>164</v>
      </c>
      <c r="G271" s="22" t="s">
        <v>165</v>
      </c>
      <c r="H271" s="22" t="s">
        <v>166</v>
      </c>
      <c r="I271" s="22" t="s">
        <v>167</v>
      </c>
      <c r="J271" s="22" t="s">
        <v>168</v>
      </c>
      <c r="K271" s="22" t="s">
        <v>169</v>
      </c>
      <c r="L271" s="22" t="s">
        <v>170</v>
      </c>
      <c r="M271" s="22" t="s">
        <v>171</v>
      </c>
      <c r="N271" s="22" t="s">
        <v>172</v>
      </c>
      <c r="O271" s="23" t="s">
        <v>179</v>
      </c>
    </row>
    <row r="272" spans="1:19" x14ac:dyDescent="0.25">
      <c r="A272" s="132" t="s">
        <v>152</v>
      </c>
      <c r="B272" s="42" t="s">
        <v>182</v>
      </c>
      <c r="C272" s="43">
        <f>C$97</f>
        <v>5.3940000000000001</v>
      </c>
      <c r="D272" s="43">
        <f t="shared" ref="D272:N272" si="65">D$97</f>
        <v>3.0720000000000001</v>
      </c>
      <c r="E272" s="43">
        <f t="shared" si="65"/>
        <v>2.3860000000000001</v>
      </c>
      <c r="F272" s="43">
        <f t="shared" si="65"/>
        <v>2.9569999999999999</v>
      </c>
      <c r="G272" s="43">
        <f t="shared" si="65"/>
        <v>13.6</v>
      </c>
      <c r="H272" s="43">
        <f t="shared" si="65"/>
        <v>15.53</v>
      </c>
      <c r="I272" s="43">
        <f t="shared" si="65"/>
        <v>9.23</v>
      </c>
      <c r="J272" s="43">
        <f t="shared" si="65"/>
        <v>10</v>
      </c>
      <c r="K272" s="43">
        <f t="shared" si="65"/>
        <v>18.82</v>
      </c>
      <c r="L272" s="43">
        <f t="shared" si="65"/>
        <v>28.5</v>
      </c>
      <c r="M272" s="43">
        <f t="shared" si="65"/>
        <v>28.8</v>
      </c>
      <c r="N272" s="43">
        <f t="shared" si="65"/>
        <v>14.25</v>
      </c>
      <c r="O272" s="44">
        <f t="shared" ref="O272:O280" si="66">AVERAGE(C272:N272)</f>
        <v>12.711583333333335</v>
      </c>
    </row>
    <row r="273" spans="1:19" x14ac:dyDescent="0.25">
      <c r="A273" s="133"/>
      <c r="B273" s="45">
        <v>3</v>
      </c>
      <c r="C273" s="2">
        <f>C$103*($P$97/$P$103)</f>
        <v>36.384513475177307</v>
      </c>
      <c r="D273" s="2">
        <f t="shared" ref="D273:N273" si="67">D$103*($P$97/$P$103)</f>
        <v>29.712510638297875</v>
      </c>
      <c r="E273" s="2">
        <f t="shared" si="67"/>
        <v>26.123580141843973</v>
      </c>
      <c r="F273" s="2">
        <f t="shared" si="67"/>
        <v>29.148079432624115</v>
      </c>
      <c r="G273" s="2">
        <f t="shared" si="67"/>
        <v>51.363239716312066</v>
      </c>
      <c r="H273" s="2">
        <f t="shared" si="67"/>
        <v>59.42502127659575</v>
      </c>
      <c r="I273" s="2">
        <f t="shared" si="67"/>
        <v>49.217336170212768</v>
      </c>
      <c r="J273" s="2">
        <f t="shared" si="67"/>
        <v>55.324907801418448</v>
      </c>
      <c r="K273" s="2">
        <f t="shared" si="67"/>
        <v>72.577333333333343</v>
      </c>
      <c r="L273" s="2">
        <f t="shared" si="67"/>
        <v>89.031035460992911</v>
      </c>
      <c r="M273" s="2">
        <f t="shared" si="67"/>
        <v>85.569900709219866</v>
      </c>
      <c r="N273" s="2">
        <f t="shared" si="67"/>
        <v>51.235443971631206</v>
      </c>
      <c r="O273" s="44">
        <f t="shared" si="66"/>
        <v>52.926075177304959</v>
      </c>
    </row>
    <row r="274" spans="1:19" x14ac:dyDescent="0.25">
      <c r="A274" s="133"/>
      <c r="B274" s="45" t="s">
        <v>177</v>
      </c>
      <c r="C274" s="46">
        <f t="shared" ref="C274:N274" si="68">ABS((C273-C272)/C272)</f>
        <v>5.7453677187944585</v>
      </c>
      <c r="D274" s="46">
        <f t="shared" si="68"/>
        <v>8.672041223404257</v>
      </c>
      <c r="E274" s="46">
        <f t="shared" si="68"/>
        <v>9.9486924316194347</v>
      </c>
      <c r="F274" s="46">
        <f t="shared" si="68"/>
        <v>8.8573146542523222</v>
      </c>
      <c r="G274" s="46">
        <f t="shared" si="68"/>
        <v>2.7767088026700049</v>
      </c>
      <c r="H274" s="46">
        <f t="shared" si="68"/>
        <v>2.8264662766642465</v>
      </c>
      <c r="I274" s="46">
        <f t="shared" si="68"/>
        <v>4.332322445310159</v>
      </c>
      <c r="J274" s="46">
        <f t="shared" si="68"/>
        <v>4.5324907801418446</v>
      </c>
      <c r="K274" s="46">
        <f t="shared" si="68"/>
        <v>2.8563939071909319</v>
      </c>
      <c r="L274" s="46">
        <f t="shared" si="68"/>
        <v>2.1238959810874705</v>
      </c>
      <c r="M274" s="46">
        <f t="shared" si="68"/>
        <v>1.9711771079590232</v>
      </c>
      <c r="N274" s="46">
        <f t="shared" si="68"/>
        <v>2.5954697523951724</v>
      </c>
      <c r="O274" s="62">
        <f>AVERAGE(C274:N274)</f>
        <v>4.7698617567907782</v>
      </c>
    </row>
    <row r="275" spans="1:19" x14ac:dyDescent="0.25">
      <c r="A275" s="133"/>
      <c r="B275" s="45">
        <v>4</v>
      </c>
      <c r="C275" s="2">
        <f>C$103*TAN($P97/$P$103)</f>
        <v>-9.7260314327329827</v>
      </c>
      <c r="D275" s="2">
        <f t="shared" ref="D275:N275" si="69">D$103*TAN($P97/$P$103)</f>
        <v>-7.9425223759183439</v>
      </c>
      <c r="E275" s="2">
        <f t="shared" si="69"/>
        <v>-6.9831567699382422</v>
      </c>
      <c r="F275" s="2">
        <f t="shared" si="69"/>
        <v>-7.7916429185980318</v>
      </c>
      <c r="G275" s="2">
        <f t="shared" si="69"/>
        <v>-13.730030616148451</v>
      </c>
      <c r="H275" s="2">
        <f t="shared" si="69"/>
        <v>-15.885044751836688</v>
      </c>
      <c r="I275" s="2">
        <f t="shared" si="69"/>
        <v>-13.156404000109903</v>
      </c>
      <c r="J275" s="2">
        <f t="shared" si="69"/>
        <v>-14.789033599604229</v>
      </c>
      <c r="K275" s="2">
        <f t="shared" si="69"/>
        <v>-19.400820785621331</v>
      </c>
      <c r="L275" s="2">
        <f t="shared" si="69"/>
        <v>-23.799099305619123</v>
      </c>
      <c r="M275" s="2">
        <f t="shared" si="69"/>
        <v>-22.873895086202111</v>
      </c>
      <c r="N275" s="2">
        <f t="shared" si="69"/>
        <v>-13.695869229585359</v>
      </c>
      <c r="O275" s="44">
        <f t="shared" si="66"/>
        <v>-14.147795905992899</v>
      </c>
    </row>
    <row r="276" spans="1:19" x14ac:dyDescent="0.25">
      <c r="A276" s="133"/>
      <c r="B276" s="45" t="s">
        <v>177</v>
      </c>
      <c r="C276" s="46">
        <f t="shared" ref="C276:N276" si="70">ABS((C275-C272)/C272)</f>
        <v>2.8031203990976978</v>
      </c>
      <c r="D276" s="46">
        <f t="shared" si="70"/>
        <v>3.5854565025775855</v>
      </c>
      <c r="E276" s="46">
        <f t="shared" si="70"/>
        <v>3.9267211944418454</v>
      </c>
      <c r="F276" s="46">
        <f t="shared" si="70"/>
        <v>3.6349823870808362</v>
      </c>
      <c r="G276" s="46">
        <f t="shared" si="70"/>
        <v>2.0095610747167978</v>
      </c>
      <c r="H276" s="46">
        <f t="shared" si="70"/>
        <v>2.0228618642522016</v>
      </c>
      <c r="I276" s="46">
        <f t="shared" si="70"/>
        <v>2.4253958830021567</v>
      </c>
      <c r="J276" s="46">
        <f t="shared" si="70"/>
        <v>2.4789033599604231</v>
      </c>
      <c r="K276" s="46">
        <f t="shared" si="70"/>
        <v>2.0308618908406655</v>
      </c>
      <c r="L276" s="46">
        <f t="shared" si="70"/>
        <v>1.8350561159866359</v>
      </c>
      <c r="M276" s="46">
        <f t="shared" si="70"/>
        <v>1.7942324682709065</v>
      </c>
      <c r="N276" s="46">
        <f t="shared" si="70"/>
        <v>1.961113630146341</v>
      </c>
      <c r="O276" s="62">
        <f>AVERAGE(C276:N276)</f>
        <v>2.5423555641978406</v>
      </c>
    </row>
    <row r="277" spans="1:19" ht="15.75" thickBot="1" x14ac:dyDescent="0.3">
      <c r="A277" s="133"/>
      <c r="B277" s="45">
        <v>5</v>
      </c>
      <c r="C277" s="2">
        <f>C$103*ATAN($P$97/$P$103)</f>
        <v>9.4647906953909224</v>
      </c>
      <c r="D277" s="2">
        <f t="shared" ref="D277:N277" si="71">D$103*ATAN($P$97/$P$103)</f>
        <v>7.7291866062170866</v>
      </c>
      <c r="E277" s="2">
        <f t="shared" si="71"/>
        <v>6.7955895143550222</v>
      </c>
      <c r="F277" s="2">
        <f t="shared" si="71"/>
        <v>7.5823597638767621</v>
      </c>
      <c r="G277" s="2">
        <f t="shared" si="71"/>
        <v>13.361242652969537</v>
      </c>
      <c r="H277" s="2">
        <f t="shared" si="71"/>
        <v>15.458373212434173</v>
      </c>
      <c r="I277" s="2">
        <f t="shared" si="71"/>
        <v>12.803023620298303</v>
      </c>
      <c r="J277" s="2">
        <f t="shared" si="71"/>
        <v>14.391800867131815</v>
      </c>
      <c r="K277" s="2">
        <f t="shared" si="71"/>
        <v>18.879715670741735</v>
      </c>
      <c r="L277" s="2">
        <f t="shared" si="71"/>
        <v>23.159856640851196</v>
      </c>
      <c r="M277" s="2">
        <f t="shared" si="71"/>
        <v>22.259503362349207</v>
      </c>
      <c r="N277" s="2">
        <f t="shared" si="71"/>
        <v>13.327998839609462</v>
      </c>
      <c r="O277" s="44">
        <f t="shared" si="66"/>
        <v>13.767786787185434</v>
      </c>
    </row>
    <row r="278" spans="1:19" x14ac:dyDescent="0.25">
      <c r="A278" s="133"/>
      <c r="B278" s="45" t="s">
        <v>177</v>
      </c>
      <c r="C278" s="46">
        <f t="shared" ref="C278:N278" si="72">ABS((C277-C272)/C272)</f>
        <v>0.75468867174470189</v>
      </c>
      <c r="D278" s="46">
        <f t="shared" si="72"/>
        <v>1.5160112650446245</v>
      </c>
      <c r="E278" s="46">
        <f t="shared" si="72"/>
        <v>1.8481096036693303</v>
      </c>
      <c r="F278" s="46">
        <f t="shared" si="72"/>
        <v>1.5642068866678263</v>
      </c>
      <c r="G278" s="46">
        <f t="shared" si="72"/>
        <v>1.7555687281651668E-2</v>
      </c>
      <c r="H278" s="46">
        <f t="shared" si="72"/>
        <v>4.6121563146056714E-3</v>
      </c>
      <c r="I278" s="46">
        <f t="shared" si="72"/>
        <v>0.38710981801715083</v>
      </c>
      <c r="J278" s="46">
        <f t="shared" si="72"/>
        <v>0.43918008671318154</v>
      </c>
      <c r="K278" s="46">
        <f t="shared" si="72"/>
        <v>3.1729899437691169E-3</v>
      </c>
      <c r="L278" s="46">
        <f t="shared" si="72"/>
        <v>0.18737345119820367</v>
      </c>
      <c r="M278" s="46">
        <f t="shared" si="72"/>
        <v>0.22710057769620812</v>
      </c>
      <c r="N278" s="46">
        <f t="shared" si="72"/>
        <v>6.4701835816879869E-2</v>
      </c>
      <c r="O278" s="62">
        <f>AVERAGE(C278:N278)</f>
        <v>0.58448525250901118</v>
      </c>
      <c r="Q278" s="47" t="s">
        <v>183</v>
      </c>
    </row>
    <row r="279" spans="1:19" ht="15.75" thickBot="1" x14ac:dyDescent="0.3">
      <c r="A279" s="133"/>
      <c r="B279" s="45" t="s">
        <v>184</v>
      </c>
      <c r="C279" s="2">
        <f>LN(C$97/C$103)/LN($P$97/$P$103)</f>
        <v>-0.14140128074660022</v>
      </c>
      <c r="D279" s="2">
        <f t="shared" ref="D279:N279" si="73">LN(D$97/D$103)/LN($P$97/$P$103)</f>
        <v>-0.35689267399014124</v>
      </c>
      <c r="E279" s="2">
        <f t="shared" si="73"/>
        <v>-0.43102696432529164</v>
      </c>
      <c r="F279" s="2">
        <f t="shared" si="73"/>
        <v>-0.36823842990995298</v>
      </c>
      <c r="G279" s="2">
        <f t="shared" si="73"/>
        <v>0.20541180317744595</v>
      </c>
      <c r="H279" s="2">
        <f t="shared" si="73"/>
        <v>0.19758535495905158</v>
      </c>
      <c r="I279" s="2">
        <f t="shared" si="73"/>
        <v>-8.41591181891019E-4</v>
      </c>
      <c r="J279" s="2">
        <f t="shared" si="73"/>
        <v>-2.2876813592160927E-2</v>
      </c>
      <c r="K279" s="2">
        <f t="shared" si="73"/>
        <v>0.1929268476299954</v>
      </c>
      <c r="L279" s="2">
        <f t="shared" si="73"/>
        <v>0.31888605841896728</v>
      </c>
      <c r="M279" s="2">
        <f t="shared" si="73"/>
        <v>0.34885696534643912</v>
      </c>
      <c r="N279" s="2">
        <f t="shared" si="73"/>
        <v>0.23481798452640179</v>
      </c>
      <c r="O279" s="48">
        <f t="shared" si="66"/>
        <v>1.4767271692688591E-2</v>
      </c>
      <c r="Q279" s="49">
        <v>-0.09</v>
      </c>
    </row>
    <row r="280" spans="1:19" x14ac:dyDescent="0.25">
      <c r="A280" s="133"/>
      <c r="B280" s="45" t="s">
        <v>185</v>
      </c>
      <c r="C280" s="2">
        <f>C$103*($P$97/$P$103)^$O279</f>
        <v>7.0038520950103083</v>
      </c>
      <c r="D280" s="2">
        <f t="shared" ref="D280:N280" si="74">D$103*($P$97/$P$103)^$O279</f>
        <v>5.7195221264682452</v>
      </c>
      <c r="E280" s="2">
        <f t="shared" si="74"/>
        <v>5.0286694538446612</v>
      </c>
      <c r="F280" s="2">
        <f t="shared" si="74"/>
        <v>5.6108717061446551</v>
      </c>
      <c r="G280" s="2">
        <f t="shared" si="74"/>
        <v>9.8871882494467211</v>
      </c>
      <c r="H280" s="2">
        <f t="shared" si="74"/>
        <v>11.43904425293649</v>
      </c>
      <c r="I280" s="2">
        <f t="shared" si="74"/>
        <v>9.474111651424014</v>
      </c>
      <c r="J280" s="2">
        <f t="shared" si="74"/>
        <v>10.649791199642486</v>
      </c>
      <c r="K280" s="2">
        <f t="shared" si="74"/>
        <v>13.97080404726921</v>
      </c>
      <c r="L280" s="2">
        <f t="shared" si="74"/>
        <v>17.138066300098398</v>
      </c>
      <c r="M280" s="2">
        <f t="shared" si="74"/>
        <v>16.47181372264242</v>
      </c>
      <c r="N280" s="2">
        <f t="shared" si="74"/>
        <v>9.8625881542791145</v>
      </c>
      <c r="O280" s="44">
        <f t="shared" si="66"/>
        <v>10.188026913267228</v>
      </c>
    </row>
    <row r="281" spans="1:19" x14ac:dyDescent="0.25">
      <c r="A281" s="133"/>
      <c r="B281" s="45" t="s">
        <v>177</v>
      </c>
      <c r="C281" s="46">
        <f t="shared" ref="C281:N281" si="75">ABS((C280-C272)/C272)</f>
        <v>0.29845237208200004</v>
      </c>
      <c r="D281" s="46">
        <f t="shared" si="75"/>
        <v>0.86182360887638187</v>
      </c>
      <c r="E281" s="46">
        <f t="shared" si="75"/>
        <v>1.1075731156096651</v>
      </c>
      <c r="F281" s="46">
        <f t="shared" si="75"/>
        <v>0.89748789521293726</v>
      </c>
      <c r="G281" s="46">
        <f t="shared" si="75"/>
        <v>0.27300086401127049</v>
      </c>
      <c r="H281" s="46">
        <f t="shared" si="75"/>
        <v>0.26342277830415384</v>
      </c>
      <c r="I281" s="46">
        <f t="shared" si="75"/>
        <v>2.6447632873674277E-2</v>
      </c>
      <c r="J281" s="46">
        <f t="shared" si="75"/>
        <v>6.4979119964248613E-2</v>
      </c>
      <c r="K281" s="46">
        <f t="shared" si="75"/>
        <v>0.25766184658505792</v>
      </c>
      <c r="L281" s="46">
        <f t="shared" si="75"/>
        <v>0.39866434034742465</v>
      </c>
      <c r="M281" s="46">
        <f t="shared" si="75"/>
        <v>0.42806202351936046</v>
      </c>
      <c r="N281" s="46">
        <f t="shared" si="75"/>
        <v>0.30788855057690423</v>
      </c>
      <c r="O281" s="62">
        <f>AVERAGE(C281:N281)</f>
        <v>0.43212201233025666</v>
      </c>
    </row>
    <row r="282" spans="1:19" x14ac:dyDescent="0.25">
      <c r="A282" s="133"/>
      <c r="B282" s="42" t="s">
        <v>186</v>
      </c>
      <c r="C282" s="4">
        <f>C$103*($P$97/$P$103)^$Q279</f>
        <v>5.8781945680287215</v>
      </c>
      <c r="D282" s="4">
        <f t="shared" ref="D282:N282" si="76">D$103*($P$97/$P$103)^$Q279</f>
        <v>4.8002818219815993</v>
      </c>
      <c r="E282" s="4">
        <f t="shared" si="76"/>
        <v>4.2204628348820297</v>
      </c>
      <c r="F282" s="4">
        <f t="shared" si="76"/>
        <v>4.7090936726751389</v>
      </c>
      <c r="G282" s="4">
        <f t="shared" si="76"/>
        <v>8.2981215868879055</v>
      </c>
      <c r="H282" s="4">
        <f t="shared" si="76"/>
        <v>9.6005636439631985</v>
      </c>
      <c r="I282" s="4">
        <f t="shared" si="76"/>
        <v>7.9514345664114554</v>
      </c>
      <c r="J282" s="4">
        <f t="shared" si="76"/>
        <v>8.9381591631521182</v>
      </c>
      <c r="K282" s="4">
        <f t="shared" si="76"/>
        <v>11.725419575915627</v>
      </c>
      <c r="L282" s="4">
        <f t="shared" si="76"/>
        <v>14.383640154754898</v>
      </c>
      <c r="M282" s="4">
        <f t="shared" si="76"/>
        <v>13.824467541083207</v>
      </c>
      <c r="N282" s="4">
        <f t="shared" si="76"/>
        <v>8.2774752134600256</v>
      </c>
      <c r="O282" s="51">
        <f>AVERAGE(C282:N282)</f>
        <v>8.5506095285996597</v>
      </c>
    </row>
    <row r="283" spans="1:19" ht="15.75" thickBot="1" x14ac:dyDescent="0.3">
      <c r="A283" s="134"/>
      <c r="B283" s="52" t="s">
        <v>177</v>
      </c>
      <c r="C283" s="53">
        <f t="shared" ref="C283:N283" si="77">ABS((C282-C272)/C272)</f>
        <v>8.9765400079481167E-2</v>
      </c>
      <c r="D283" s="53">
        <f t="shared" si="77"/>
        <v>0.56259173892630177</v>
      </c>
      <c r="E283" s="53">
        <f t="shared" si="77"/>
        <v>0.76884444043672651</v>
      </c>
      <c r="F283" s="53">
        <f t="shared" si="77"/>
        <v>0.59252406921715894</v>
      </c>
      <c r="G283" s="53">
        <f t="shared" si="77"/>
        <v>0.38984400096412458</v>
      </c>
      <c r="H283" s="53">
        <f t="shared" si="77"/>
        <v>0.38180530302877019</v>
      </c>
      <c r="I283" s="53">
        <f t="shared" si="77"/>
        <v>0.13852279887199836</v>
      </c>
      <c r="J283" s="53">
        <f t="shared" si="77"/>
        <v>0.10618408368478818</v>
      </c>
      <c r="K283" s="53">
        <f t="shared" si="77"/>
        <v>0.37697026695453634</v>
      </c>
      <c r="L283" s="53">
        <f t="shared" si="77"/>
        <v>0.49531087176298599</v>
      </c>
      <c r="M283" s="53">
        <f t="shared" si="77"/>
        <v>0.51998376593461093</v>
      </c>
      <c r="N283" s="53">
        <f t="shared" si="77"/>
        <v>0.41912454642385788</v>
      </c>
      <c r="O283" s="63">
        <f>AVERAGE(C283:N283)</f>
        <v>0.40345594052377837</v>
      </c>
    </row>
    <row r="284" spans="1:19" x14ac:dyDescent="0.25">
      <c r="A284"/>
      <c r="B284" s="54"/>
      <c r="C284" s="55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 s="54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 s="54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 s="54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 s="54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 s="54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 s="54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 s="54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 s="54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 s="54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 s="5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 s="54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 s="54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 s="54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x14ac:dyDescent="0.25">
      <c r="A298"/>
      <c r="B298" s="54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x14ac:dyDescent="0.25">
      <c r="A299"/>
      <c r="B299" s="54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x14ac:dyDescent="0.25">
      <c r="A300"/>
      <c r="B300" s="54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x14ac:dyDescent="0.25">
      <c r="A301"/>
      <c r="B301" s="54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x14ac:dyDescent="0.25">
      <c r="A302"/>
      <c r="B302" s="54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ht="15.75" thickBot="1" x14ac:dyDescent="0.3"/>
    <row r="304" spans="1:19" x14ac:dyDescent="0.25">
      <c r="A304" s="41" t="s">
        <v>175</v>
      </c>
      <c r="B304" s="18" t="s">
        <v>176</v>
      </c>
      <c r="C304" s="22" t="s">
        <v>162</v>
      </c>
      <c r="D304" s="22" t="s">
        <v>163</v>
      </c>
      <c r="E304" s="22" t="s">
        <v>91</v>
      </c>
      <c r="F304" s="22" t="s">
        <v>164</v>
      </c>
      <c r="G304" s="22" t="s">
        <v>165</v>
      </c>
      <c r="H304" s="22" t="s">
        <v>166</v>
      </c>
      <c r="I304" s="22" t="s">
        <v>167</v>
      </c>
      <c r="J304" s="22" t="s">
        <v>168</v>
      </c>
      <c r="K304" s="22" t="s">
        <v>169</v>
      </c>
      <c r="L304" s="22" t="s">
        <v>170</v>
      </c>
      <c r="M304" s="22" t="s">
        <v>171</v>
      </c>
      <c r="N304" s="22" t="s">
        <v>172</v>
      </c>
      <c r="O304" s="23" t="s">
        <v>179</v>
      </c>
    </row>
    <row r="305" spans="1:19" x14ac:dyDescent="0.25">
      <c r="A305" s="132" t="s">
        <v>153</v>
      </c>
      <c r="B305" s="42" t="s">
        <v>182</v>
      </c>
      <c r="C305" s="43">
        <f>C$98</f>
        <v>0.34599999999999997</v>
      </c>
      <c r="D305" s="43">
        <f t="shared" ref="D305:N305" si="78">D$98</f>
        <v>0.27700000000000002</v>
      </c>
      <c r="E305" s="43">
        <f t="shared" si="78"/>
        <v>0.224</v>
      </c>
      <c r="F305" s="43">
        <f t="shared" si="78"/>
        <v>0.26200000000000001</v>
      </c>
      <c r="G305" s="43">
        <f t="shared" si="78"/>
        <v>0.48499999999999999</v>
      </c>
      <c r="H305" s="43">
        <f t="shared" si="78"/>
        <v>0.54400000000000004</v>
      </c>
      <c r="I305" s="43">
        <f t="shared" si="78"/>
        <v>0.439</v>
      </c>
      <c r="J305" s="43">
        <f t="shared" si="78"/>
        <v>0.76200000000000001</v>
      </c>
      <c r="K305" s="43">
        <f t="shared" si="78"/>
        <v>0.747</v>
      </c>
      <c r="L305" s="43">
        <f t="shared" si="78"/>
        <v>0.9</v>
      </c>
      <c r="M305" s="43">
        <f t="shared" si="78"/>
        <v>1.19</v>
      </c>
      <c r="N305" s="43">
        <f t="shared" si="78"/>
        <v>0.85199999999999998</v>
      </c>
      <c r="O305" s="44">
        <f t="shared" ref="O305:O313" si="79">AVERAGE(C305:N305)</f>
        <v>0.58566666666666667</v>
      </c>
    </row>
    <row r="306" spans="1:19" x14ac:dyDescent="0.25">
      <c r="A306" s="133"/>
      <c r="B306" s="45">
        <v>3</v>
      </c>
      <c r="C306" s="2">
        <f>C$103*($P$98/$P$103)</f>
        <v>1.0273730496453901</v>
      </c>
      <c r="D306" s="2">
        <f t="shared" ref="D306:N306" si="80">D$103*($P$98/$P$103)</f>
        <v>0.83897872340425528</v>
      </c>
      <c r="E306" s="2">
        <f t="shared" si="80"/>
        <v>0.73763971631205671</v>
      </c>
      <c r="F306" s="2">
        <f t="shared" si="80"/>
        <v>0.8230411347517731</v>
      </c>
      <c r="G306" s="2">
        <f t="shared" si="80"/>
        <v>1.4503205673758865</v>
      </c>
      <c r="H306" s="2">
        <f t="shared" si="80"/>
        <v>1.6779574468085106</v>
      </c>
      <c r="I306" s="2">
        <f t="shared" si="80"/>
        <v>1.3897276595744681</v>
      </c>
      <c r="J306" s="2">
        <f t="shared" si="80"/>
        <v>1.5621843971631206</v>
      </c>
      <c r="K306" s="2">
        <f t="shared" si="80"/>
        <v>2.0493333333333332</v>
      </c>
      <c r="L306" s="2">
        <f t="shared" si="80"/>
        <v>2.5139290780141841</v>
      </c>
      <c r="M306" s="2">
        <f t="shared" si="80"/>
        <v>2.4161985815602836</v>
      </c>
      <c r="N306" s="2">
        <f t="shared" si="80"/>
        <v>1.4467120567375886</v>
      </c>
      <c r="O306" s="44">
        <f t="shared" si="79"/>
        <v>1.4944496453900709</v>
      </c>
    </row>
    <row r="307" spans="1:19" x14ac:dyDescent="0.25">
      <c r="A307" s="133"/>
      <c r="B307" s="45" t="s">
        <v>177</v>
      </c>
      <c r="C307" s="46">
        <f t="shared" ref="C307:N307" si="81">ABS((C306-C305)/C305)</f>
        <v>1.9692862706514167</v>
      </c>
      <c r="D307" s="46">
        <f t="shared" si="81"/>
        <v>2.0288040556110296</v>
      </c>
      <c r="E307" s="46">
        <f t="shared" si="81"/>
        <v>2.293034447821682</v>
      </c>
      <c r="F307" s="46">
        <f t="shared" si="81"/>
        <v>2.1413783769151644</v>
      </c>
      <c r="G307" s="46">
        <f t="shared" si="81"/>
        <v>1.9903516853111063</v>
      </c>
      <c r="H307" s="46">
        <f t="shared" si="81"/>
        <v>2.0844806007509384</v>
      </c>
      <c r="I307" s="46">
        <f t="shared" si="81"/>
        <v>2.1656666505113167</v>
      </c>
      <c r="J307" s="46">
        <f t="shared" si="81"/>
        <v>1.0501107574319168</v>
      </c>
      <c r="K307" s="46">
        <f t="shared" si="81"/>
        <v>1.7434181169120928</v>
      </c>
      <c r="L307" s="46">
        <f t="shared" si="81"/>
        <v>1.7932545311268713</v>
      </c>
      <c r="M307" s="46">
        <f t="shared" si="81"/>
        <v>1.0304189761010787</v>
      </c>
      <c r="N307" s="46">
        <f t="shared" si="81"/>
        <v>0.69801884593613694</v>
      </c>
      <c r="O307" s="62">
        <f>AVERAGE(C307:N307)</f>
        <v>1.7490186095900622</v>
      </c>
    </row>
    <row r="308" spans="1:19" x14ac:dyDescent="0.25">
      <c r="A308" s="133"/>
      <c r="B308" s="45">
        <v>4</v>
      </c>
      <c r="C308" s="2">
        <f>C$103*TAN($P$98/$P$103)</f>
        <v>1.0351854745226114</v>
      </c>
      <c r="D308" s="2">
        <f t="shared" ref="D308:N308" si="82">D$103*TAN($P$98/$P$103)</f>
        <v>0.84535854644170527</v>
      </c>
      <c r="E308" s="2">
        <f t="shared" si="82"/>
        <v>0.74324892990018021</v>
      </c>
      <c r="F308" s="2">
        <f t="shared" si="82"/>
        <v>0.82929976401826067</v>
      </c>
      <c r="G308" s="2">
        <f t="shared" si="82"/>
        <v>1.4613492005334567</v>
      </c>
      <c r="H308" s="2">
        <f t="shared" si="82"/>
        <v>1.6907170928834105</v>
      </c>
      <c r="I308" s="2">
        <f t="shared" si="82"/>
        <v>1.4002955277348892</v>
      </c>
      <c r="J308" s="2">
        <f t="shared" si="82"/>
        <v>1.5740636733923508</v>
      </c>
      <c r="K308" s="2">
        <f t="shared" si="82"/>
        <v>2.0649170229391474</v>
      </c>
      <c r="L308" s="2">
        <f t="shared" si="82"/>
        <v>2.5330456803772958</v>
      </c>
      <c r="M308" s="2">
        <f t="shared" si="82"/>
        <v>2.4345720145731549</v>
      </c>
      <c r="N308" s="2">
        <f t="shared" si="82"/>
        <v>1.457713249796073</v>
      </c>
      <c r="O308" s="44">
        <f t="shared" si="79"/>
        <v>1.5058138480927112</v>
      </c>
    </row>
    <row r="309" spans="1:19" x14ac:dyDescent="0.25">
      <c r="A309" s="133"/>
      <c r="B309" s="45" t="s">
        <v>177</v>
      </c>
      <c r="C309" s="46">
        <f t="shared" ref="C309:N309" si="83">ABS((C308-C305)/C305)</f>
        <v>1.9918655333023454</v>
      </c>
      <c r="D309" s="46">
        <f t="shared" si="83"/>
        <v>2.0518359077317876</v>
      </c>
      <c r="E309" s="46">
        <f t="shared" si="83"/>
        <v>2.3180755799115187</v>
      </c>
      <c r="F309" s="46">
        <f t="shared" si="83"/>
        <v>2.1652662748788574</v>
      </c>
      <c r="G309" s="46">
        <f t="shared" si="83"/>
        <v>2.0130911351205296</v>
      </c>
      <c r="H309" s="46">
        <f t="shared" si="83"/>
        <v>2.1079358325062691</v>
      </c>
      <c r="I309" s="46">
        <f t="shared" si="83"/>
        <v>2.1897392431318661</v>
      </c>
      <c r="J309" s="46">
        <f t="shared" si="83"/>
        <v>1.0657003587826126</v>
      </c>
      <c r="K309" s="46">
        <f t="shared" si="83"/>
        <v>1.7642798165182698</v>
      </c>
      <c r="L309" s="46">
        <f t="shared" si="83"/>
        <v>1.8144952004192176</v>
      </c>
      <c r="M309" s="46">
        <f t="shared" si="83"/>
        <v>1.0458588357757606</v>
      </c>
      <c r="N309" s="46">
        <f t="shared" si="83"/>
        <v>0.71093104436158805</v>
      </c>
      <c r="O309" s="62">
        <f>AVERAGE(C309:N309)</f>
        <v>1.7699228968700516</v>
      </c>
    </row>
    <row r="310" spans="1:19" ht="15.75" thickBot="1" x14ac:dyDescent="0.3">
      <c r="A310" s="133"/>
      <c r="B310" s="45">
        <v>5</v>
      </c>
      <c r="C310" s="2">
        <f>C$103*ATAN($P$98/$P$103)</f>
        <v>1.0197346193558536</v>
      </c>
      <c r="D310" s="2">
        <f t="shared" ref="D310:N310" si="84">D$103*ATAN($P$98/$P$103)</f>
        <v>0.83274098873198643</v>
      </c>
      <c r="E310" s="2">
        <f t="shared" si="84"/>
        <v>0.73215542844428771</v>
      </c>
      <c r="F310" s="2">
        <f t="shared" si="84"/>
        <v>0.81692189468080534</v>
      </c>
      <c r="G310" s="2">
        <f t="shared" si="84"/>
        <v>1.4395375586574806</v>
      </c>
      <c r="H310" s="2">
        <f t="shared" si="84"/>
        <v>1.6654819774639729</v>
      </c>
      <c r="I310" s="2">
        <f t="shared" si="84"/>
        <v>1.3793951539157261</v>
      </c>
      <c r="J310" s="2">
        <f t="shared" si="84"/>
        <v>1.5505696904884121</v>
      </c>
      <c r="K310" s="2">
        <f t="shared" si="84"/>
        <v>2.0340967162037593</v>
      </c>
      <c r="L310" s="2">
        <f t="shared" si="84"/>
        <v>2.4952382314693211</v>
      </c>
      <c r="M310" s="2">
        <f t="shared" si="84"/>
        <v>2.3982343528535881</v>
      </c>
      <c r="N310" s="2">
        <f t="shared" si="84"/>
        <v>1.435955876985515</v>
      </c>
      <c r="O310" s="44">
        <f t="shared" si="79"/>
        <v>1.4833385407708921</v>
      </c>
    </row>
    <row r="311" spans="1:19" x14ac:dyDescent="0.25">
      <c r="A311" s="133"/>
      <c r="B311" s="45" t="s">
        <v>177</v>
      </c>
      <c r="C311" s="46">
        <f t="shared" ref="C311:N311" si="85">ABS((C310-C305)/C305)</f>
        <v>1.9472098825313691</v>
      </c>
      <c r="D311" s="46">
        <f t="shared" si="85"/>
        <v>2.006285157877207</v>
      </c>
      <c r="E311" s="46">
        <f t="shared" si="85"/>
        <v>2.2685510198405701</v>
      </c>
      <c r="F311" s="46">
        <f t="shared" si="85"/>
        <v>2.1180224987816998</v>
      </c>
      <c r="G311" s="46">
        <f t="shared" si="85"/>
        <v>1.9681186776442898</v>
      </c>
      <c r="H311" s="46">
        <f t="shared" si="85"/>
        <v>2.0615477526911263</v>
      </c>
      <c r="I311" s="46">
        <f t="shared" si="85"/>
        <v>2.1421301911519954</v>
      </c>
      <c r="J311" s="46">
        <f t="shared" si="85"/>
        <v>1.0348683602210131</v>
      </c>
      <c r="K311" s="46">
        <f t="shared" si="85"/>
        <v>1.7230210390947247</v>
      </c>
      <c r="L311" s="46">
        <f t="shared" si="85"/>
        <v>1.7724869238548013</v>
      </c>
      <c r="M311" s="46">
        <f t="shared" si="85"/>
        <v>1.0153229855912507</v>
      </c>
      <c r="N311" s="46">
        <f t="shared" si="85"/>
        <v>0.68539422181398479</v>
      </c>
      <c r="O311" s="62">
        <f>AVERAGE(C311:N311)</f>
        <v>1.7285798925911697</v>
      </c>
      <c r="Q311" s="47" t="s">
        <v>183</v>
      </c>
    </row>
    <row r="312" spans="1:19" ht="15.75" thickBot="1" x14ac:dyDescent="0.3">
      <c r="A312" s="133"/>
      <c r="B312" s="45" t="s">
        <v>184</v>
      </c>
      <c r="C312" s="2">
        <f>LN(C$98/C$103)/LN($P$98/$P$103)</f>
        <v>1.574385332562708</v>
      </c>
      <c r="D312" s="2">
        <f t="shared" ref="D312:N312" si="86">LN(D$98/D$103)/LN($P$98/$P$103)</f>
        <v>1.5848596105664643</v>
      </c>
      <c r="E312" s="2">
        <f t="shared" si="86"/>
        <v>1.6290032914432524</v>
      </c>
      <c r="F312" s="2">
        <f t="shared" si="86"/>
        <v>1.6041200242982709</v>
      </c>
      <c r="G312" s="2">
        <f t="shared" si="86"/>
        <v>1.5781163564318264</v>
      </c>
      <c r="H312" s="2">
        <f t="shared" si="86"/>
        <v>1.5944732040059355</v>
      </c>
      <c r="I312" s="2">
        <f t="shared" si="86"/>
        <v>1.6081849156824419</v>
      </c>
      <c r="J312" s="2">
        <f t="shared" si="86"/>
        <v>1.3788840322570139</v>
      </c>
      <c r="K312" s="2">
        <f t="shared" si="86"/>
        <v>1.5326296304767326</v>
      </c>
      <c r="L312" s="2">
        <f t="shared" si="86"/>
        <v>1.5421309900292481</v>
      </c>
      <c r="M312" s="2">
        <f t="shared" si="86"/>
        <v>1.3737901616040775</v>
      </c>
      <c r="N312" s="2">
        <f t="shared" si="86"/>
        <v>1.2794351514516016</v>
      </c>
      <c r="O312" s="48">
        <f t="shared" si="79"/>
        <v>1.5233343917341309</v>
      </c>
      <c r="Q312" s="49">
        <v>1.58</v>
      </c>
    </row>
    <row r="313" spans="1:19" x14ac:dyDescent="0.25">
      <c r="A313" s="133"/>
      <c r="B313" s="45" t="s">
        <v>185</v>
      </c>
      <c r="C313" s="2">
        <f>C$103*($P$98/$P$103)^$O312</f>
        <v>0.38114046807061458</v>
      </c>
      <c r="D313" s="2">
        <f t="shared" ref="D313:N313" si="87">D$103*($P$98/$P$103)^$O312</f>
        <v>0.31124891143480599</v>
      </c>
      <c r="E313" s="2">
        <f t="shared" si="87"/>
        <v>0.27365361281346923</v>
      </c>
      <c r="F313" s="2">
        <f t="shared" si="87"/>
        <v>0.30533629770504089</v>
      </c>
      <c r="G313" s="2">
        <f t="shared" si="87"/>
        <v>0.53804784940862704</v>
      </c>
      <c r="H313" s="2">
        <f t="shared" si="87"/>
        <v>0.62249782286961197</v>
      </c>
      <c r="I313" s="2">
        <f t="shared" si="87"/>
        <v>0.51556876136055774</v>
      </c>
      <c r="J313" s="2">
        <f t="shared" si="87"/>
        <v>0.57954770426660118</v>
      </c>
      <c r="K313" s="2">
        <f t="shared" si="87"/>
        <v>0.76027287864810145</v>
      </c>
      <c r="L313" s="2">
        <f t="shared" si="87"/>
        <v>0.93263114680823589</v>
      </c>
      <c r="M313" s="2">
        <f t="shared" si="87"/>
        <v>0.89637455318231762</v>
      </c>
      <c r="N313" s="2">
        <f t="shared" si="87"/>
        <v>0.53670914441320849</v>
      </c>
      <c r="O313" s="44">
        <f t="shared" si="79"/>
        <v>0.5544190959150993</v>
      </c>
    </row>
    <row r="314" spans="1:19" x14ac:dyDescent="0.25">
      <c r="A314" s="133"/>
      <c r="B314" s="45" t="s">
        <v>177</v>
      </c>
      <c r="C314" s="46">
        <f t="shared" ref="C314:N314" si="88">ABS((C313-C305)/C305)</f>
        <v>0.10156204644686304</v>
      </c>
      <c r="D314" s="46">
        <f t="shared" si="88"/>
        <v>0.12364227954803596</v>
      </c>
      <c r="E314" s="46">
        <f t="shared" si="88"/>
        <v>0.22166791434584474</v>
      </c>
      <c r="F314" s="46">
        <f t="shared" si="88"/>
        <v>0.16540571643145374</v>
      </c>
      <c r="G314" s="46">
        <f t="shared" si="88"/>
        <v>0.1093770090899527</v>
      </c>
      <c r="H314" s="46">
        <f t="shared" si="88"/>
        <v>0.14429746851031605</v>
      </c>
      <c r="I314" s="46">
        <f t="shared" si="88"/>
        <v>0.17441631289420897</v>
      </c>
      <c r="J314" s="46">
        <f t="shared" si="88"/>
        <v>0.23943870831154701</v>
      </c>
      <c r="K314" s="46">
        <f t="shared" si="88"/>
        <v>1.776824450883728E-2</v>
      </c>
      <c r="L314" s="46">
        <f t="shared" si="88"/>
        <v>3.6256829786928742E-2</v>
      </c>
      <c r="M314" s="46">
        <f t="shared" si="88"/>
        <v>0.24674407295603557</v>
      </c>
      <c r="N314" s="46">
        <f t="shared" si="88"/>
        <v>0.37005968965585856</v>
      </c>
      <c r="O314" s="62">
        <f>AVERAGE(C314:N314)</f>
        <v>0.16255302437382352</v>
      </c>
    </row>
    <row r="315" spans="1:19" x14ac:dyDescent="0.25">
      <c r="A315" s="133"/>
      <c r="B315" s="42" t="s">
        <v>186</v>
      </c>
      <c r="C315" s="4">
        <f>C$103*($P$98/$P$103)^$Q312</f>
        <v>0.3423386100226366</v>
      </c>
      <c r="D315" s="4">
        <f t="shared" ref="D315:N315" si="89">D$103*($P$98/$P$103)^$Q312</f>
        <v>0.27956233629830413</v>
      </c>
      <c r="E315" s="4">
        <f t="shared" si="89"/>
        <v>0.24579441252320428</v>
      </c>
      <c r="F315" s="4">
        <f t="shared" si="89"/>
        <v>0.27425165392417866</v>
      </c>
      <c r="G315" s="4">
        <f t="shared" si="89"/>
        <v>0.48327209604541965</v>
      </c>
      <c r="H315" s="4">
        <f t="shared" si="89"/>
        <v>0.55912467259660825</v>
      </c>
      <c r="I315" s="4">
        <f t="shared" si="89"/>
        <v>0.4630814828683199</v>
      </c>
      <c r="J315" s="4">
        <f t="shared" si="89"/>
        <v>0.52054707421852686</v>
      </c>
      <c r="K315" s="4">
        <f t="shared" si="89"/>
        <v>0.6828735920691551</v>
      </c>
      <c r="L315" s="4">
        <f t="shared" si="89"/>
        <v>0.83768499335262447</v>
      </c>
      <c r="M315" s="4">
        <f t="shared" si="89"/>
        <v>0.80511948822827006</v>
      </c>
      <c r="N315" s="4">
        <f t="shared" si="89"/>
        <v>0.48206967739467421</v>
      </c>
      <c r="O315" s="51">
        <f>AVERAGE(C315:N315)</f>
        <v>0.49797667412849345</v>
      </c>
    </row>
    <row r="316" spans="1:19" ht="15.75" thickBot="1" x14ac:dyDescent="0.3">
      <c r="A316" s="134"/>
      <c r="B316" s="52" t="s">
        <v>177</v>
      </c>
      <c r="C316" s="53">
        <f t="shared" ref="C316:N316" si="90">ABS((C315-C305)/C305)</f>
        <v>1.0582051957697607E-2</v>
      </c>
      <c r="D316" s="53">
        <f t="shared" si="90"/>
        <v>9.250311546224195E-3</v>
      </c>
      <c r="E316" s="53">
        <f t="shared" si="90"/>
        <v>9.7296484478590489E-2</v>
      </c>
      <c r="F316" s="53">
        <f t="shared" si="90"/>
        <v>4.6762037878544473E-2</v>
      </c>
      <c r="G316" s="53">
        <f t="shared" si="90"/>
        <v>3.5626885661450194E-3</v>
      </c>
      <c r="H316" s="53">
        <f t="shared" si="90"/>
        <v>2.7802706979059212E-2</v>
      </c>
      <c r="I316" s="53">
        <f t="shared" si="90"/>
        <v>5.4855314050842603E-2</v>
      </c>
      <c r="J316" s="53">
        <f t="shared" si="90"/>
        <v>0.31686735666859994</v>
      </c>
      <c r="K316" s="53">
        <f t="shared" si="90"/>
        <v>8.5845258274223429E-2</v>
      </c>
      <c r="L316" s="53">
        <f t="shared" si="90"/>
        <v>6.9238896274861725E-2</v>
      </c>
      <c r="M316" s="53">
        <f t="shared" si="90"/>
        <v>0.32342900148884868</v>
      </c>
      <c r="N316" s="53">
        <f t="shared" si="90"/>
        <v>0.43419051948981896</v>
      </c>
      <c r="O316" s="63">
        <f>AVERAGE(C316:N316)</f>
        <v>0.12330688563778804</v>
      </c>
    </row>
    <row r="317" spans="1:19" x14ac:dyDescent="0.25">
      <c r="A317"/>
      <c r="B317" s="54"/>
      <c r="C317" s="55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 s="54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 s="54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 s="54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 s="54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 s="54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 s="54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 s="5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 s="54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 s="54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 s="54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 s="54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 s="54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 s="54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x14ac:dyDescent="0.25">
      <c r="A331"/>
      <c r="B331" s="54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x14ac:dyDescent="0.25">
      <c r="A332"/>
      <c r="B332" s="54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x14ac:dyDescent="0.25">
      <c r="A333"/>
      <c r="B333" s="54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x14ac:dyDescent="0.25">
      <c r="A334"/>
      <c r="B334" s="5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x14ac:dyDescent="0.25">
      <c r="A335"/>
      <c r="B335" s="54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ht="15.75" thickBot="1" x14ac:dyDescent="0.3"/>
    <row r="337" spans="1:19" x14ac:dyDescent="0.25">
      <c r="A337" s="41" t="s">
        <v>175</v>
      </c>
      <c r="B337" s="18" t="s">
        <v>176</v>
      </c>
      <c r="C337" s="22" t="s">
        <v>162</v>
      </c>
      <c r="D337" s="22" t="s">
        <v>163</v>
      </c>
      <c r="E337" s="22" t="s">
        <v>91</v>
      </c>
      <c r="F337" s="22" t="s">
        <v>164</v>
      </c>
      <c r="G337" s="22" t="s">
        <v>165</v>
      </c>
      <c r="H337" s="22" t="s">
        <v>166</v>
      </c>
      <c r="I337" s="22" t="s">
        <v>167</v>
      </c>
      <c r="J337" s="22" t="s">
        <v>168</v>
      </c>
      <c r="K337" s="22" t="s">
        <v>169</v>
      </c>
      <c r="L337" s="22" t="s">
        <v>170</v>
      </c>
      <c r="M337" s="22" t="s">
        <v>171</v>
      </c>
      <c r="N337" s="22" t="s">
        <v>172</v>
      </c>
      <c r="O337" s="23" t="s">
        <v>179</v>
      </c>
    </row>
    <row r="338" spans="1:19" x14ac:dyDescent="0.25">
      <c r="A338" s="132" t="s">
        <v>154</v>
      </c>
      <c r="B338" s="42" t="s">
        <v>182</v>
      </c>
      <c r="C338" s="43">
        <f>C$99</f>
        <v>11.67</v>
      </c>
      <c r="D338" s="43">
        <f t="shared" ref="D338:N338" si="91">D$99</f>
        <v>7.657</v>
      </c>
      <c r="E338" s="43">
        <f t="shared" si="91"/>
        <v>6.3730000000000002</v>
      </c>
      <c r="F338" s="43">
        <f t="shared" si="91"/>
        <v>8.5399999999999991</v>
      </c>
      <c r="G338" s="43">
        <f t="shared" si="91"/>
        <v>26.95</v>
      </c>
      <c r="H338" s="43">
        <f t="shared" si="91"/>
        <v>42.78</v>
      </c>
      <c r="I338" s="43">
        <f t="shared" si="91"/>
        <v>23.55</v>
      </c>
      <c r="J338" s="43">
        <f t="shared" si="91"/>
        <v>24.92</v>
      </c>
      <c r="K338" s="43">
        <f t="shared" si="91"/>
        <v>46.23</v>
      </c>
      <c r="L338" s="43">
        <f t="shared" si="91"/>
        <v>73.150000000000006</v>
      </c>
      <c r="M338" s="43">
        <f t="shared" si="91"/>
        <v>78.59</v>
      </c>
      <c r="N338" s="43">
        <f t="shared" si="91"/>
        <v>33.43</v>
      </c>
      <c r="O338" s="44">
        <f t="shared" ref="O338:O346" si="92">AVERAGE(C338:N338)</f>
        <v>31.986666666666665</v>
      </c>
    </row>
    <row r="339" spans="1:19" x14ac:dyDescent="0.25">
      <c r="A339" s="133"/>
      <c r="B339" s="45">
        <v>3</v>
      </c>
      <c r="C339" s="2">
        <f>C$103*($P$99/$P$103)</f>
        <v>97.697361702127651</v>
      </c>
      <c r="D339" s="2">
        <f t="shared" ref="D339:N339" si="93">D$103*($P$99/$P$103)</f>
        <v>79.782127659574471</v>
      </c>
      <c r="E339" s="2">
        <f t="shared" si="93"/>
        <v>70.145361702127659</v>
      </c>
      <c r="F339" s="2">
        <f t="shared" si="93"/>
        <v>78.266553191489365</v>
      </c>
      <c r="G339" s="2">
        <f t="shared" si="93"/>
        <v>137.91727659574468</v>
      </c>
      <c r="H339" s="2">
        <f t="shared" si="93"/>
        <v>159.56425531914894</v>
      </c>
      <c r="I339" s="2">
        <f t="shared" si="93"/>
        <v>132.15523404255319</v>
      </c>
      <c r="J339" s="2">
        <f t="shared" si="93"/>
        <v>148.55489361702126</v>
      </c>
      <c r="K339" s="2">
        <f t="shared" si="93"/>
        <v>194.88</v>
      </c>
      <c r="L339" s="2">
        <f t="shared" si="93"/>
        <v>239.06042553191486</v>
      </c>
      <c r="M339" s="2">
        <f t="shared" si="93"/>
        <v>229.7668085106383</v>
      </c>
      <c r="N339" s="2">
        <f t="shared" si="93"/>
        <v>137.57412765957446</v>
      </c>
      <c r="O339" s="44">
        <f t="shared" si="92"/>
        <v>142.11370212765959</v>
      </c>
    </row>
    <row r="340" spans="1:19" x14ac:dyDescent="0.25">
      <c r="A340" s="133"/>
      <c r="B340" s="45" t="s">
        <v>177</v>
      </c>
      <c r="C340" s="46">
        <f t="shared" ref="C340:N340" si="94">ABS((C339-C338)/C338)</f>
        <v>7.3716676694196783</v>
      </c>
      <c r="D340" s="46">
        <f t="shared" si="94"/>
        <v>9.4195021104315622</v>
      </c>
      <c r="E340" s="46">
        <f t="shared" si="94"/>
        <v>10.006647058234373</v>
      </c>
      <c r="F340" s="46">
        <f t="shared" si="94"/>
        <v>8.1647017788629235</v>
      </c>
      <c r="G340" s="46">
        <f t="shared" si="94"/>
        <v>4.1175241779497096</v>
      </c>
      <c r="H340" s="46">
        <f t="shared" si="94"/>
        <v>2.7298797409805737</v>
      </c>
      <c r="I340" s="46">
        <f t="shared" si="94"/>
        <v>4.6116872204905812</v>
      </c>
      <c r="J340" s="46">
        <f t="shared" si="94"/>
        <v>4.9612718144872092</v>
      </c>
      <c r="K340" s="46">
        <f t="shared" si="94"/>
        <v>3.2154445165476968</v>
      </c>
      <c r="L340" s="46">
        <f t="shared" si="94"/>
        <v>2.2680851063829781</v>
      </c>
      <c r="M340" s="46">
        <f t="shared" si="94"/>
        <v>1.9236137996009453</v>
      </c>
      <c r="N340" s="46">
        <f t="shared" si="94"/>
        <v>3.1152894902654635</v>
      </c>
      <c r="O340" s="62">
        <f>AVERAGE(C340:N340)</f>
        <v>5.1587762069711411</v>
      </c>
    </row>
    <row r="341" spans="1:19" x14ac:dyDescent="0.25">
      <c r="A341" s="133"/>
      <c r="B341" s="45">
        <v>4</v>
      </c>
      <c r="C341" s="2">
        <f>C$103*TAN($P$99/$P$103)</f>
        <v>-42.152130351662983</v>
      </c>
      <c r="D341" s="2">
        <f t="shared" ref="D341:N341" si="95">D$103*TAN($P$99/$P$103)</f>
        <v>-34.422491930671661</v>
      </c>
      <c r="E341" s="2">
        <f t="shared" si="95"/>
        <v>-30.264649715389812</v>
      </c>
      <c r="F341" s="2">
        <f t="shared" si="95"/>
        <v>-33.768587962096177</v>
      </c>
      <c r="G341" s="2">
        <f t="shared" si="95"/>
        <v>-59.505261140368972</v>
      </c>
      <c r="H341" s="2">
        <f t="shared" si="95"/>
        <v>-68.844983861343323</v>
      </c>
      <c r="I341" s="2">
        <f t="shared" si="95"/>
        <v>-57.019192278709347</v>
      </c>
      <c r="J341" s="2">
        <f t="shared" si="95"/>
        <v>-64.094926731125184</v>
      </c>
      <c r="K341" s="2">
        <f t="shared" si="95"/>
        <v>-84.082180110224868</v>
      </c>
      <c r="L341" s="2">
        <f t="shared" si="95"/>
        <v>-103.14409768473658</v>
      </c>
      <c r="M341" s="2">
        <f t="shared" si="95"/>
        <v>-99.134309198188816</v>
      </c>
      <c r="N341" s="2">
        <f t="shared" si="95"/>
        <v>-59.357207411634896</v>
      </c>
      <c r="O341" s="44">
        <f t="shared" si="92"/>
        <v>-61.315834864679395</v>
      </c>
    </row>
    <row r="342" spans="1:19" x14ac:dyDescent="0.25">
      <c r="A342" s="133"/>
      <c r="B342" s="45" t="s">
        <v>177</v>
      </c>
      <c r="C342" s="46">
        <f t="shared" ref="C342:N342" si="96">ABS((C341-C338)/C338)</f>
        <v>4.6120077422161945</v>
      </c>
      <c r="D342" s="46">
        <f t="shared" si="96"/>
        <v>5.4955585647997474</v>
      </c>
      <c r="E342" s="46">
        <f t="shared" si="96"/>
        <v>5.7488858803373315</v>
      </c>
      <c r="F342" s="46">
        <f t="shared" si="96"/>
        <v>4.9541672086763677</v>
      </c>
      <c r="G342" s="46">
        <f t="shared" si="96"/>
        <v>3.2079874263587747</v>
      </c>
      <c r="H342" s="46">
        <f t="shared" si="96"/>
        <v>2.6092796601529527</v>
      </c>
      <c r="I342" s="46">
        <f t="shared" si="96"/>
        <v>3.4211971243613313</v>
      </c>
      <c r="J342" s="46">
        <f t="shared" si="96"/>
        <v>3.5720275574287794</v>
      </c>
      <c r="K342" s="46">
        <f t="shared" si="96"/>
        <v>2.8187795827433457</v>
      </c>
      <c r="L342" s="46">
        <f t="shared" si="96"/>
        <v>2.4100355117530632</v>
      </c>
      <c r="M342" s="46">
        <f t="shared" si="96"/>
        <v>2.2614112380479554</v>
      </c>
      <c r="N342" s="46">
        <f t="shared" si="96"/>
        <v>2.775567077823359</v>
      </c>
      <c r="O342" s="62">
        <f>AVERAGE(C342:N342)</f>
        <v>3.6572420478916006</v>
      </c>
    </row>
    <row r="343" spans="1:19" ht="15.75" thickBot="1" x14ac:dyDescent="0.3">
      <c r="A343" s="133"/>
      <c r="B343" s="45">
        <v>5</v>
      </c>
      <c r="C343" s="2">
        <f>C$103*ATAN($P$99/$P$103)</f>
        <v>10.256124996447777</v>
      </c>
      <c r="D343" s="2">
        <f t="shared" ref="D343:N343" si="97">D$103*ATAN($P$99/$P$103)</f>
        <v>8.3754101390573101</v>
      </c>
      <c r="E343" s="2">
        <f t="shared" si="97"/>
        <v>7.3637566563109607</v>
      </c>
      <c r="F343" s="2">
        <f t="shared" si="97"/>
        <v>8.2163073658064008</v>
      </c>
      <c r="G343" s="2">
        <f t="shared" si="97"/>
        <v>14.478352365832762</v>
      </c>
      <c r="H343" s="2">
        <f t="shared" si="97"/>
        <v>16.75082027811462</v>
      </c>
      <c r="I343" s="2">
        <f t="shared" si="97"/>
        <v>13.873461633567512</v>
      </c>
      <c r="J343" s="2">
        <f t="shared" si="97"/>
        <v>15.59507371770707</v>
      </c>
      <c r="K343" s="2">
        <f t="shared" si="97"/>
        <v>20.458215088772604</v>
      </c>
      <c r="L343" s="2">
        <f t="shared" si="97"/>
        <v>25.09621102599251</v>
      </c>
      <c r="M343" s="2">
        <f t="shared" si="97"/>
        <v>24.120580812661466</v>
      </c>
      <c r="N343" s="2">
        <f t="shared" si="97"/>
        <v>14.442329096417462</v>
      </c>
      <c r="O343" s="44">
        <f t="shared" si="92"/>
        <v>14.918886931390707</v>
      </c>
    </row>
    <row r="344" spans="1:19" x14ac:dyDescent="0.25">
      <c r="A344" s="133"/>
      <c r="B344" s="45" t="s">
        <v>177</v>
      </c>
      <c r="C344" s="46">
        <f t="shared" ref="C344:N344" si="98">ABS((C343-C338)/C338)</f>
        <v>0.12115467039864804</v>
      </c>
      <c r="D344" s="46">
        <f t="shared" si="98"/>
        <v>9.3823970100210277E-2</v>
      </c>
      <c r="E344" s="46">
        <f t="shared" si="98"/>
        <v>0.15546158109382716</v>
      </c>
      <c r="F344" s="46">
        <f t="shared" si="98"/>
        <v>3.7903118758032601E-2</v>
      </c>
      <c r="G344" s="46">
        <f t="shared" si="98"/>
        <v>0.46276985655537056</v>
      </c>
      <c r="H344" s="46">
        <f t="shared" si="98"/>
        <v>0.60844272374673636</v>
      </c>
      <c r="I344" s="46">
        <f t="shared" si="98"/>
        <v>0.41089334889309931</v>
      </c>
      <c r="J344" s="46">
        <f t="shared" si="98"/>
        <v>0.37419447360726049</v>
      </c>
      <c r="K344" s="46">
        <f t="shared" si="98"/>
        <v>0.55746884947495989</v>
      </c>
      <c r="L344" s="46">
        <f t="shared" si="98"/>
        <v>0.65692124366380711</v>
      </c>
      <c r="M344" s="46">
        <f t="shared" si="98"/>
        <v>0.69308333359636765</v>
      </c>
      <c r="N344" s="46">
        <f t="shared" si="98"/>
        <v>0.56798297647569673</v>
      </c>
      <c r="O344" s="62">
        <f>AVERAGE(C344:N344)</f>
        <v>0.39500834553033465</v>
      </c>
      <c r="Q344" s="47" t="s">
        <v>183</v>
      </c>
    </row>
    <row r="345" spans="1:19" ht="15.75" thickBot="1" x14ac:dyDescent="0.3">
      <c r="A345" s="133"/>
      <c r="B345" s="45" t="s">
        <v>184</v>
      </c>
      <c r="C345" s="2">
        <f>LN(C$99/C$103)/LN($P$99/$P$103)</f>
        <v>0.20121629625789517</v>
      </c>
      <c r="D345" s="2">
        <f t="shared" ref="D345:N345" si="99">LN(D$99/D$103)/LN($P$99/$P$103)</f>
        <v>0.11895425296427872</v>
      </c>
      <c r="E345" s="2">
        <f t="shared" si="99"/>
        <v>9.8346045026902709E-2</v>
      </c>
      <c r="F345" s="2">
        <f t="shared" si="99"/>
        <v>0.16719281295049906</v>
      </c>
      <c r="G345" s="2">
        <f t="shared" si="99"/>
        <v>0.38623955037550695</v>
      </c>
      <c r="H345" s="2">
        <f t="shared" si="99"/>
        <v>0.50514240895875362</v>
      </c>
      <c r="I345" s="2">
        <f t="shared" si="99"/>
        <v>0.35158660823161347</v>
      </c>
      <c r="J345" s="2">
        <f t="shared" si="99"/>
        <v>0.32886859785335609</v>
      </c>
      <c r="K345" s="2">
        <f t="shared" si="99"/>
        <v>0.45913716089753714</v>
      </c>
      <c r="L345" s="2">
        <f t="shared" si="99"/>
        <v>0.55482897695759437</v>
      </c>
      <c r="M345" s="2">
        <f t="shared" si="99"/>
        <v>0.59670082976955008</v>
      </c>
      <c r="N345" s="2">
        <f t="shared" si="99"/>
        <v>0.46817658339683565</v>
      </c>
      <c r="O345" s="48">
        <f t="shared" si="92"/>
        <v>0.35303251030336025</v>
      </c>
      <c r="Q345" s="49">
        <v>0.2</v>
      </c>
    </row>
    <row r="346" spans="1:19" x14ac:dyDescent="0.25">
      <c r="A346" s="133"/>
      <c r="B346" s="45" t="s">
        <v>185</v>
      </c>
      <c r="C346" s="2">
        <f>C$103*($P$99/$P$103)^$O345</f>
        <v>17.476714372621373</v>
      </c>
      <c r="D346" s="2">
        <f t="shared" ref="D346:N346" si="100">D$103*($P$99/$P$103)^$O345</f>
        <v>14.271925391369424</v>
      </c>
      <c r="E346" s="2">
        <f t="shared" si="100"/>
        <v>12.548040496426234</v>
      </c>
      <c r="F346" s="2">
        <f t="shared" si="100"/>
        <v>14.000809962787853</v>
      </c>
      <c r="G346" s="2">
        <f t="shared" si="100"/>
        <v>24.671504000922841</v>
      </c>
      <c r="H346" s="2">
        <f t="shared" si="100"/>
        <v>28.543850782738847</v>
      </c>
      <c r="I346" s="2">
        <f t="shared" si="100"/>
        <v>23.640753833768382</v>
      </c>
      <c r="J346" s="2">
        <f t="shared" si="100"/>
        <v>26.574427386438764</v>
      </c>
      <c r="K346" s="2">
        <f t="shared" si="100"/>
        <v>34.861351807233916</v>
      </c>
      <c r="L346" s="2">
        <f t="shared" si="100"/>
        <v>42.764622319658912</v>
      </c>
      <c r="M346" s="2">
        <f t="shared" si="100"/>
        <v>41.102122050054952</v>
      </c>
      <c r="N346" s="2">
        <f t="shared" si="100"/>
        <v>24.610119375583619</v>
      </c>
      <c r="O346" s="44">
        <f t="shared" si="92"/>
        <v>25.422186814967091</v>
      </c>
    </row>
    <row r="347" spans="1:19" x14ac:dyDescent="0.25">
      <c r="A347" s="133"/>
      <c r="B347" s="45" t="s">
        <v>177</v>
      </c>
      <c r="C347" s="46">
        <f t="shared" ref="C347:N347" si="101">ABS((C346-C338)/C338)</f>
        <v>0.4975762101646421</v>
      </c>
      <c r="D347" s="46">
        <f t="shared" si="101"/>
        <v>0.86390562770921031</v>
      </c>
      <c r="E347" s="46">
        <f t="shared" si="101"/>
        <v>0.96893778384218321</v>
      </c>
      <c r="F347" s="46">
        <f t="shared" si="101"/>
        <v>0.63943910571286355</v>
      </c>
      <c r="G347" s="46">
        <f t="shared" si="101"/>
        <v>8.4545306088206248E-2</v>
      </c>
      <c r="H347" s="46">
        <f t="shared" si="101"/>
        <v>0.33277581153018126</v>
      </c>
      <c r="I347" s="46">
        <f t="shared" si="101"/>
        <v>3.8536659774259766E-3</v>
      </c>
      <c r="J347" s="46">
        <f t="shared" si="101"/>
        <v>6.6389541991924636E-2</v>
      </c>
      <c r="K347" s="46">
        <f t="shared" si="101"/>
        <v>0.24591495117382828</v>
      </c>
      <c r="L347" s="46">
        <f t="shared" si="101"/>
        <v>0.41538452057882558</v>
      </c>
      <c r="M347" s="46">
        <f t="shared" si="101"/>
        <v>0.47700569983388535</v>
      </c>
      <c r="N347" s="46">
        <f t="shared" si="101"/>
        <v>0.26383130793946696</v>
      </c>
      <c r="O347" s="62">
        <f>AVERAGE(C347:N347)</f>
        <v>0.40496329437855366</v>
      </c>
    </row>
    <row r="348" spans="1:19" x14ac:dyDescent="0.25">
      <c r="A348" s="133"/>
      <c r="B348" s="42" t="s">
        <v>186</v>
      </c>
      <c r="C348" s="4">
        <f>C$103*($P$99/$P$103)^$Q345</f>
        <v>11.632302933446352</v>
      </c>
      <c r="D348" s="4">
        <f t="shared" ref="D348:N348" si="102">D$103*($P$99/$P$103)^$Q345</f>
        <v>9.4992317237861332</v>
      </c>
      <c r="E348" s="4">
        <f t="shared" si="102"/>
        <v>8.3518334833144738</v>
      </c>
      <c r="F348" s="4">
        <f t="shared" si="102"/>
        <v>9.3187803684597288</v>
      </c>
      <c r="G348" s="4">
        <f t="shared" si="102"/>
        <v>16.421073334702694</v>
      </c>
      <c r="H348" s="4">
        <f t="shared" si="102"/>
        <v>18.998463447572266</v>
      </c>
      <c r="I348" s="4">
        <f t="shared" si="102"/>
        <v>15.73501771020703</v>
      </c>
      <c r="J348" s="4">
        <f t="shared" si="102"/>
        <v>17.687637564540847</v>
      </c>
      <c r="K348" s="4">
        <f t="shared" si="102"/>
        <v>23.203320500932794</v>
      </c>
      <c r="L348" s="4">
        <f t="shared" si="102"/>
        <v>28.46364774582511</v>
      </c>
      <c r="M348" s="4">
        <f t="shared" si="102"/>
        <v>27.357106415993396</v>
      </c>
      <c r="N348" s="4">
        <f t="shared" si="102"/>
        <v>16.380216424062752</v>
      </c>
      <c r="O348" s="51">
        <f>AVERAGE(C348:N348)</f>
        <v>16.920719304403633</v>
      </c>
    </row>
    <row r="349" spans="1:19" ht="15.75" thickBot="1" x14ac:dyDescent="0.3">
      <c r="A349" s="134"/>
      <c r="B349" s="52" t="s">
        <v>177</v>
      </c>
      <c r="C349" s="53">
        <f t="shared" ref="C349:N349" si="103">ABS((C348-C338)/C338)</f>
        <v>3.2302542033973928E-3</v>
      </c>
      <c r="D349" s="53">
        <f t="shared" si="103"/>
        <v>0.24059445262976795</v>
      </c>
      <c r="E349" s="53">
        <f t="shared" si="103"/>
        <v>0.31050266488537165</v>
      </c>
      <c r="F349" s="53">
        <f t="shared" si="103"/>
        <v>9.1192080615893414E-2</v>
      </c>
      <c r="G349" s="53">
        <f t="shared" si="103"/>
        <v>0.39068373526149558</v>
      </c>
      <c r="H349" s="53">
        <f t="shared" si="103"/>
        <v>0.55590314521803963</v>
      </c>
      <c r="I349" s="53">
        <f t="shared" si="103"/>
        <v>0.33184638173218556</v>
      </c>
      <c r="J349" s="53">
        <f t="shared" si="103"/>
        <v>0.29022321169579274</v>
      </c>
      <c r="K349" s="53">
        <f t="shared" si="103"/>
        <v>0.49808954140314093</v>
      </c>
      <c r="L349" s="53">
        <f t="shared" si="103"/>
        <v>0.6108865653339014</v>
      </c>
      <c r="M349" s="53">
        <f t="shared" si="103"/>
        <v>0.65190092357814733</v>
      </c>
      <c r="N349" s="53">
        <f t="shared" si="103"/>
        <v>0.51001446532866435</v>
      </c>
      <c r="O349" s="63">
        <f>AVERAGE(C349:N349)</f>
        <v>0.37375561849048311</v>
      </c>
    </row>
    <row r="350" spans="1:19" x14ac:dyDescent="0.25">
      <c r="A350"/>
      <c r="B350" s="54"/>
      <c r="C350" s="55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 s="54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 s="54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 s="54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 s="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 s="54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 s="54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 s="54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 s="54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 s="54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 s="54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 s="54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 s="54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 s="54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x14ac:dyDescent="0.25">
      <c r="A364"/>
      <c r="B364" s="5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x14ac:dyDescent="0.25">
      <c r="A365"/>
      <c r="B365" s="54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x14ac:dyDescent="0.25">
      <c r="A366"/>
      <c r="B366" s="54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x14ac:dyDescent="0.25">
      <c r="A367"/>
      <c r="B367" s="54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x14ac:dyDescent="0.25">
      <c r="A368"/>
      <c r="B368" s="54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ht="15.75" thickBot="1" x14ac:dyDescent="0.3"/>
    <row r="370" spans="1:19" x14ac:dyDescent="0.25">
      <c r="A370" s="41" t="s">
        <v>175</v>
      </c>
      <c r="B370" s="18" t="s">
        <v>176</v>
      </c>
      <c r="C370" s="22" t="s">
        <v>162</v>
      </c>
      <c r="D370" s="22" t="s">
        <v>163</v>
      </c>
      <c r="E370" s="22" t="s">
        <v>91</v>
      </c>
      <c r="F370" s="22" t="s">
        <v>164</v>
      </c>
      <c r="G370" s="22" t="s">
        <v>165</v>
      </c>
      <c r="H370" s="22" t="s">
        <v>166</v>
      </c>
      <c r="I370" s="22" t="s">
        <v>167</v>
      </c>
      <c r="J370" s="22" t="s">
        <v>168</v>
      </c>
      <c r="K370" s="22" t="s">
        <v>169</v>
      </c>
      <c r="L370" s="22" t="s">
        <v>170</v>
      </c>
      <c r="M370" s="22" t="s">
        <v>171</v>
      </c>
      <c r="N370" s="22" t="s">
        <v>172</v>
      </c>
      <c r="O370" s="23" t="s">
        <v>179</v>
      </c>
    </row>
    <row r="371" spans="1:19" x14ac:dyDescent="0.25">
      <c r="A371" s="132" t="s">
        <v>155</v>
      </c>
      <c r="B371" s="42" t="s">
        <v>182</v>
      </c>
      <c r="C371" s="43">
        <f>C$100</f>
        <v>5145</v>
      </c>
      <c r="D371" s="43">
        <f t="shared" ref="D371:N371" si="104">D$100</f>
        <v>3854</v>
      </c>
      <c r="E371" s="43">
        <f t="shared" si="104"/>
        <v>3619</v>
      </c>
      <c r="F371" s="43">
        <f t="shared" si="104"/>
        <v>4085</v>
      </c>
      <c r="G371" s="43">
        <f t="shared" si="104"/>
        <v>5857</v>
      </c>
      <c r="H371" s="43">
        <f t="shared" si="104"/>
        <v>7533</v>
      </c>
      <c r="I371" s="43">
        <f t="shared" si="104"/>
        <v>7283</v>
      </c>
      <c r="J371" s="43">
        <f t="shared" si="104"/>
        <v>6832</v>
      </c>
      <c r="K371" s="43">
        <f t="shared" si="104"/>
        <v>7001</v>
      </c>
      <c r="L371" s="43">
        <f t="shared" si="104"/>
        <v>7806</v>
      </c>
      <c r="M371" s="43">
        <f t="shared" si="104"/>
        <v>9222</v>
      </c>
      <c r="N371" s="43">
        <f t="shared" si="104"/>
        <v>8614</v>
      </c>
      <c r="O371" s="44">
        <f t="shared" ref="O371:O379" si="105">AVERAGE(C371:N371)</f>
        <v>6404.25</v>
      </c>
    </row>
    <row r="372" spans="1:19" x14ac:dyDescent="0.25">
      <c r="A372" s="133"/>
      <c r="B372" s="45">
        <v>3</v>
      </c>
      <c r="C372" s="2">
        <f>C$103*($P$100/$P$103)</f>
        <v>2495.1402184397166</v>
      </c>
      <c r="D372" s="2">
        <f t="shared" ref="D372:N372" si="106">D$103*($P$100/$P$103)</f>
        <v>2037.5943829787234</v>
      </c>
      <c r="E372" s="2">
        <f t="shared" si="106"/>
        <v>1791.4763517730496</v>
      </c>
      <c r="F372" s="2">
        <f t="shared" si="106"/>
        <v>1998.8873929078015</v>
      </c>
      <c r="G372" s="2">
        <f t="shared" si="106"/>
        <v>3522.3360964539011</v>
      </c>
      <c r="H372" s="2">
        <f t="shared" si="106"/>
        <v>4075.1887659574468</v>
      </c>
      <c r="I372" s="2">
        <f t="shared" si="106"/>
        <v>3375.1765021276597</v>
      </c>
      <c r="J372" s="2">
        <f t="shared" si="106"/>
        <v>3794.0153475177308</v>
      </c>
      <c r="K372" s="2">
        <f t="shared" si="106"/>
        <v>4977.1346666666668</v>
      </c>
      <c r="L372" s="2">
        <f t="shared" si="106"/>
        <v>6105.4799432624113</v>
      </c>
      <c r="M372" s="2">
        <f t="shared" si="106"/>
        <v>5868.1257588652479</v>
      </c>
      <c r="N372" s="2">
        <f t="shared" si="106"/>
        <v>3513.57224964539</v>
      </c>
      <c r="O372" s="44">
        <f t="shared" si="105"/>
        <v>3629.5106397163127</v>
      </c>
    </row>
    <row r="373" spans="1:19" x14ac:dyDescent="0.25">
      <c r="A373" s="133"/>
      <c r="B373" s="45" t="s">
        <v>177</v>
      </c>
      <c r="C373" s="46">
        <f t="shared" ref="C373:N373" si="107">ABS((C372-C371)/C371)</f>
        <v>0.51503591478333988</v>
      </c>
      <c r="D373" s="46">
        <f t="shared" si="107"/>
        <v>0.47130400026499136</v>
      </c>
      <c r="E373" s="46">
        <f t="shared" si="107"/>
        <v>0.50498028411907991</v>
      </c>
      <c r="F373" s="46">
        <f t="shared" si="107"/>
        <v>0.51067628080592364</v>
      </c>
      <c r="G373" s="46">
        <f t="shared" si="107"/>
        <v>0.39861087648046761</v>
      </c>
      <c r="H373" s="46">
        <f t="shared" si="107"/>
        <v>0.45902180194378778</v>
      </c>
      <c r="I373" s="46">
        <f t="shared" si="107"/>
        <v>0.5365678288991268</v>
      </c>
      <c r="J373" s="46">
        <f t="shared" si="107"/>
        <v>0.44466988473101132</v>
      </c>
      <c r="K373" s="46">
        <f t="shared" si="107"/>
        <v>0.28908232157310859</v>
      </c>
      <c r="L373" s="46">
        <f t="shared" si="107"/>
        <v>0.2178478166458607</v>
      </c>
      <c r="M373" s="46">
        <f t="shared" si="107"/>
        <v>0.36368187390313944</v>
      </c>
      <c r="N373" s="46">
        <f t="shared" si="107"/>
        <v>0.59210909569939751</v>
      </c>
      <c r="O373" s="62">
        <f>AVERAGE(C373:N373)</f>
        <v>0.44196566498743622</v>
      </c>
    </row>
    <row r="374" spans="1:19" x14ac:dyDescent="0.25">
      <c r="A374" s="133"/>
      <c r="B374" s="45">
        <v>4</v>
      </c>
      <c r="C374" s="2">
        <f>C$103*TAN($P$100/$P$103)</f>
        <v>6.1834324291366798</v>
      </c>
      <c r="D374" s="2">
        <f t="shared" ref="D374:N374" si="108">D$103*TAN($P$100/$P$103)</f>
        <v>5.049546751731695</v>
      </c>
      <c r="E374" s="2">
        <f t="shared" si="108"/>
        <v>4.4396194200709127</v>
      </c>
      <c r="F374" s="2">
        <f t="shared" si="108"/>
        <v>4.9536234621826702</v>
      </c>
      <c r="G374" s="2">
        <f t="shared" si="108"/>
        <v>8.7290193489612786</v>
      </c>
      <c r="H374" s="2">
        <f t="shared" si="108"/>
        <v>10.09909350346339</v>
      </c>
      <c r="I374" s="2">
        <f t="shared" si="108"/>
        <v>8.3643298613362109</v>
      </c>
      <c r="J374" s="2">
        <f t="shared" si="108"/>
        <v>9.4022922491921701</v>
      </c>
      <c r="K374" s="2">
        <f t="shared" si="108"/>
        <v>12.334287137294446</v>
      </c>
      <c r="L374" s="2">
        <f t="shared" si="108"/>
        <v>15.130541521317909</v>
      </c>
      <c r="M374" s="2">
        <f t="shared" si="108"/>
        <v>14.542332670309738</v>
      </c>
      <c r="N374" s="2">
        <f t="shared" si="108"/>
        <v>8.7073008683086677</v>
      </c>
      <c r="O374" s="44">
        <f t="shared" si="105"/>
        <v>8.9946182686088125</v>
      </c>
    </row>
    <row r="375" spans="1:19" x14ac:dyDescent="0.25">
      <c r="A375" s="133"/>
      <c r="B375" s="45" t="s">
        <v>177</v>
      </c>
      <c r="C375" s="46">
        <f t="shared" ref="C375:N375" si="109">ABS((C374-C371)/C371)</f>
        <v>0.99879816668043986</v>
      </c>
      <c r="D375" s="46">
        <f t="shared" si="109"/>
        <v>0.9986897906715797</v>
      </c>
      <c r="E375" s="46">
        <f t="shared" si="109"/>
        <v>0.99877324691349245</v>
      </c>
      <c r="F375" s="46">
        <f t="shared" si="109"/>
        <v>0.99878736267755619</v>
      </c>
      <c r="G375" s="46">
        <f t="shared" si="109"/>
        <v>0.99850964327318392</v>
      </c>
      <c r="H375" s="46">
        <f t="shared" si="109"/>
        <v>0.99865935304613518</v>
      </c>
      <c r="I375" s="46">
        <f t="shared" si="109"/>
        <v>0.99885152686237322</v>
      </c>
      <c r="J375" s="46">
        <f t="shared" si="109"/>
        <v>0.99862378626329151</v>
      </c>
      <c r="K375" s="46">
        <f t="shared" si="109"/>
        <v>0.9982382106645773</v>
      </c>
      <c r="L375" s="46">
        <f t="shared" si="109"/>
        <v>0.99806167800136836</v>
      </c>
      <c r="M375" s="46">
        <f t="shared" si="109"/>
        <v>0.99842308255581114</v>
      </c>
      <c r="N375" s="46">
        <f t="shared" si="109"/>
        <v>0.99898916869418286</v>
      </c>
      <c r="O375" s="62">
        <f>AVERAGE(C375:N375)</f>
        <v>0.99861708469199939</v>
      </c>
    </row>
    <row r="376" spans="1:19" ht="15.75" thickBot="1" x14ac:dyDescent="0.3">
      <c r="A376" s="133"/>
      <c r="B376" s="45">
        <v>5</v>
      </c>
      <c r="C376" s="2">
        <f>C$103*ATAN($P$100/$P$103)</f>
        <v>10.714539017031148</v>
      </c>
      <c r="D376" s="2">
        <f t="shared" ref="D376:N376" si="110">D$103*ATAN($P$100/$P$103)</f>
        <v>8.7497625808625514</v>
      </c>
      <c r="E376" s="2">
        <f t="shared" si="110"/>
        <v>7.6928916167942063</v>
      </c>
      <c r="F376" s="2">
        <f t="shared" si="110"/>
        <v>8.5835484529823667</v>
      </c>
      <c r="G376" s="2">
        <f t="shared" si="110"/>
        <v>15.125485637096805</v>
      </c>
      <c r="H376" s="2">
        <f t="shared" si="110"/>
        <v>17.499525161725103</v>
      </c>
      <c r="I376" s="2">
        <f t="shared" si="110"/>
        <v>14.493558339590065</v>
      </c>
      <c r="J376" s="2">
        <f t="shared" si="110"/>
        <v>16.292120647878477</v>
      </c>
      <c r="K376" s="2">
        <f t="shared" si="110"/>
        <v>21.372627952895442</v>
      </c>
      <c r="L376" s="2">
        <f t="shared" si="110"/>
        <v>26.21792658638384</v>
      </c>
      <c r="M376" s="2">
        <f t="shared" si="110"/>
        <v>25.19868900976007</v>
      </c>
      <c r="N376" s="2">
        <f t="shared" si="110"/>
        <v>15.087852249652233</v>
      </c>
      <c r="O376" s="44">
        <f t="shared" si="105"/>
        <v>15.585710604387693</v>
      </c>
    </row>
    <row r="377" spans="1:19" x14ac:dyDescent="0.25">
      <c r="A377" s="133"/>
      <c r="B377" s="45" t="s">
        <v>177</v>
      </c>
      <c r="C377" s="46">
        <f t="shared" ref="C377:N377" si="111">ABS((C376-C371)/C371)</f>
        <v>0.99791748512788514</v>
      </c>
      <c r="D377" s="46">
        <f t="shared" si="111"/>
        <v>0.99772969315493976</v>
      </c>
      <c r="E377" s="46">
        <f t="shared" si="111"/>
        <v>0.9978743046098939</v>
      </c>
      <c r="F377" s="46">
        <f t="shared" si="111"/>
        <v>0.99789876414859668</v>
      </c>
      <c r="G377" s="46">
        <f t="shared" si="111"/>
        <v>0.99741753702627678</v>
      </c>
      <c r="H377" s="46">
        <f t="shared" si="111"/>
        <v>0.9976769513923105</v>
      </c>
      <c r="I377" s="46">
        <f t="shared" si="111"/>
        <v>0.99800994667862286</v>
      </c>
      <c r="J377" s="46">
        <f t="shared" si="111"/>
        <v>0.99761532191922153</v>
      </c>
      <c r="K377" s="46">
        <f t="shared" si="111"/>
        <v>0.9969472035490794</v>
      </c>
      <c r="L377" s="46">
        <f t="shared" si="111"/>
        <v>0.99664131096766795</v>
      </c>
      <c r="M377" s="46">
        <f t="shared" si="111"/>
        <v>0.99726754619282587</v>
      </c>
      <c r="N377" s="46">
        <f t="shared" si="111"/>
        <v>0.99824844993619088</v>
      </c>
      <c r="O377" s="62">
        <f>AVERAGE(C377:N377)</f>
        <v>0.99760370955862598</v>
      </c>
      <c r="Q377" s="47" t="s">
        <v>183</v>
      </c>
    </row>
    <row r="378" spans="1:19" ht="15.75" thickBot="1" x14ac:dyDescent="0.3">
      <c r="A378" s="133"/>
      <c r="B378" s="45" t="s">
        <v>184</v>
      </c>
      <c r="C378" s="2">
        <f>LN(C$100/C$103)/LN($P$100/$P$103)</f>
        <v>1.1226507090411337</v>
      </c>
      <c r="D378" s="2">
        <f t="shared" ref="D378:N378" si="112">LN(D$100/D$103)/LN($P$100/$P$103)</f>
        <v>1.1080178552217803</v>
      </c>
      <c r="E378" s="2">
        <f t="shared" si="112"/>
        <v>1.1191724743467837</v>
      </c>
      <c r="F378" s="2">
        <f t="shared" si="112"/>
        <v>1.1211339419957538</v>
      </c>
      <c r="G378" s="2">
        <f t="shared" si="112"/>
        <v>1.0861837461795067</v>
      </c>
      <c r="H378" s="2">
        <f t="shared" si="112"/>
        <v>1.1041256395601082</v>
      </c>
      <c r="I378" s="2">
        <f t="shared" si="112"/>
        <v>1.1303476945110209</v>
      </c>
      <c r="J378" s="2">
        <f t="shared" si="112"/>
        <v>1.0996879670645114</v>
      </c>
      <c r="K378" s="2">
        <f t="shared" si="112"/>
        <v>1.0578269807175791</v>
      </c>
      <c r="L378" s="2">
        <f t="shared" si="112"/>
        <v>1.0416427019132122</v>
      </c>
      <c r="M378" s="2">
        <f t="shared" si="112"/>
        <v>1.0766154016498839</v>
      </c>
      <c r="N378" s="2">
        <f t="shared" si="112"/>
        <v>1.1519837975991873</v>
      </c>
      <c r="O378" s="48">
        <f t="shared" si="105"/>
        <v>1.1016157424833717</v>
      </c>
      <c r="Q378" s="73">
        <f>O378</f>
        <v>1.1016157424833717</v>
      </c>
    </row>
    <row r="379" spans="1:19" x14ac:dyDescent="0.25">
      <c r="A379" s="133"/>
      <c r="B379" s="45" t="s">
        <v>185</v>
      </c>
      <c r="C379" s="2">
        <f>C$103*($P$100/$P$103)^$O378</f>
        <v>4544.4740057791059</v>
      </c>
      <c r="D379" s="2">
        <f t="shared" ref="D379:N379" si="113">D$103*($P$100/$P$103)^$O378</f>
        <v>3711.131999450814</v>
      </c>
      <c r="E379" s="2">
        <f t="shared" si="113"/>
        <v>3262.8698188719877</v>
      </c>
      <c r="F379" s="2">
        <f t="shared" si="113"/>
        <v>3640.6337930096338</v>
      </c>
      <c r="G379" s="2">
        <f t="shared" si="113"/>
        <v>6415.3367861474107</v>
      </c>
      <c r="H379" s="2">
        <f t="shared" si="113"/>
        <v>7422.2639989016279</v>
      </c>
      <c r="I379" s="2">
        <f t="shared" si="113"/>
        <v>6147.3105861870736</v>
      </c>
      <c r="J379" s="2">
        <f t="shared" si="113"/>
        <v>6910.1543860741858</v>
      </c>
      <c r="K379" s="2">
        <f t="shared" si="113"/>
        <v>9065.0052244649814</v>
      </c>
      <c r="L379" s="2">
        <f t="shared" si="113"/>
        <v>11120.094449967311</v>
      </c>
      <c r="M379" s="2">
        <f t="shared" si="113"/>
        <v>10687.794127450641</v>
      </c>
      <c r="N379" s="2">
        <f t="shared" si="113"/>
        <v>6399.3749280852562</v>
      </c>
      <c r="O379" s="44">
        <f t="shared" si="105"/>
        <v>6610.5370086991688</v>
      </c>
    </row>
    <row r="380" spans="1:19" x14ac:dyDescent="0.25">
      <c r="A380" s="133"/>
      <c r="B380" s="45" t="s">
        <v>177</v>
      </c>
      <c r="C380" s="46">
        <f t="shared" ref="C380:N380" si="114">ABS((C379-C371)/C371)</f>
        <v>0.11672030985828845</v>
      </c>
      <c r="D380" s="46">
        <f t="shared" si="114"/>
        <v>3.7070057226047233E-2</v>
      </c>
      <c r="E380" s="46">
        <f t="shared" si="114"/>
        <v>9.8405686965463465E-2</v>
      </c>
      <c r="F380" s="46">
        <f t="shared" si="114"/>
        <v>0.1087799772314238</v>
      </c>
      <c r="G380" s="46">
        <f t="shared" si="114"/>
        <v>9.5328117832919709E-2</v>
      </c>
      <c r="H380" s="46">
        <f t="shared" si="114"/>
        <v>1.4700119620121077E-2</v>
      </c>
      <c r="I380" s="46">
        <f t="shared" si="114"/>
        <v>0.15593703333968509</v>
      </c>
      <c r="J380" s="46">
        <f t="shared" si="114"/>
        <v>1.143945931999207E-2</v>
      </c>
      <c r="K380" s="46">
        <f t="shared" si="114"/>
        <v>0.29481577267033016</v>
      </c>
      <c r="L380" s="46">
        <f t="shared" si="114"/>
        <v>0.42455732128712675</v>
      </c>
      <c r="M380" s="46">
        <f t="shared" si="114"/>
        <v>0.1589453619009587</v>
      </c>
      <c r="N380" s="46">
        <f t="shared" si="114"/>
        <v>0.25709601484963357</v>
      </c>
      <c r="O380" s="62">
        <f>AVERAGE(C380:N380)</f>
        <v>0.14781626934183248</v>
      </c>
    </row>
    <row r="381" spans="1:19" x14ac:dyDescent="0.25">
      <c r="A381" s="133"/>
      <c r="B381" s="42" t="s">
        <v>186</v>
      </c>
      <c r="C381" s="4">
        <f>C$103*($P$100/$P$103)^$Q378</f>
        <v>4544.4740057791059</v>
      </c>
      <c r="D381" s="4">
        <f t="shared" ref="D381:N381" si="115">D$103*($P$100/$P$103)^$Q378</f>
        <v>3711.131999450814</v>
      </c>
      <c r="E381" s="4">
        <f t="shared" si="115"/>
        <v>3262.8698188719877</v>
      </c>
      <c r="F381" s="4">
        <f t="shared" si="115"/>
        <v>3640.6337930096338</v>
      </c>
      <c r="G381" s="4">
        <f t="shared" si="115"/>
        <v>6415.3367861474107</v>
      </c>
      <c r="H381" s="4">
        <f t="shared" si="115"/>
        <v>7422.2639989016279</v>
      </c>
      <c r="I381" s="4">
        <f t="shared" si="115"/>
        <v>6147.3105861870736</v>
      </c>
      <c r="J381" s="4">
        <f t="shared" si="115"/>
        <v>6910.1543860741858</v>
      </c>
      <c r="K381" s="4">
        <f t="shared" si="115"/>
        <v>9065.0052244649814</v>
      </c>
      <c r="L381" s="4">
        <f t="shared" si="115"/>
        <v>11120.094449967311</v>
      </c>
      <c r="M381" s="4">
        <f t="shared" si="115"/>
        <v>10687.794127450641</v>
      </c>
      <c r="N381" s="4">
        <f t="shared" si="115"/>
        <v>6399.3749280852562</v>
      </c>
      <c r="O381" s="51">
        <f>AVERAGE(C381:N381)</f>
        <v>6610.5370086991688</v>
      </c>
    </row>
    <row r="382" spans="1:19" ht="15.75" thickBot="1" x14ac:dyDescent="0.3">
      <c r="A382" s="134"/>
      <c r="B382" s="52" t="s">
        <v>177</v>
      </c>
      <c r="C382" s="53">
        <f t="shared" ref="C382:N382" si="116">ABS((C381-C371)/C371)</f>
        <v>0.11672030985828845</v>
      </c>
      <c r="D382" s="53">
        <f t="shared" si="116"/>
        <v>3.7070057226047233E-2</v>
      </c>
      <c r="E382" s="53">
        <f t="shared" si="116"/>
        <v>9.8405686965463465E-2</v>
      </c>
      <c r="F382" s="53">
        <f t="shared" si="116"/>
        <v>0.1087799772314238</v>
      </c>
      <c r="G382" s="53">
        <f t="shared" si="116"/>
        <v>9.5328117832919709E-2</v>
      </c>
      <c r="H382" s="53">
        <f t="shared" si="116"/>
        <v>1.4700119620121077E-2</v>
      </c>
      <c r="I382" s="53">
        <f t="shared" si="116"/>
        <v>0.15593703333968509</v>
      </c>
      <c r="J382" s="53">
        <f t="shared" si="116"/>
        <v>1.143945931999207E-2</v>
      </c>
      <c r="K382" s="53">
        <f t="shared" si="116"/>
        <v>0.29481577267033016</v>
      </c>
      <c r="L382" s="53">
        <f t="shared" si="116"/>
        <v>0.42455732128712675</v>
      </c>
      <c r="M382" s="53">
        <f t="shared" si="116"/>
        <v>0.1589453619009587</v>
      </c>
      <c r="N382" s="53">
        <f t="shared" si="116"/>
        <v>0.25709601484963357</v>
      </c>
      <c r="O382" s="63">
        <f>AVERAGE(C382:N382)</f>
        <v>0.14781626934183248</v>
      </c>
    </row>
    <row r="383" spans="1:19" x14ac:dyDescent="0.25">
      <c r="A383"/>
      <c r="B383" s="54"/>
      <c r="C383" s="55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x14ac:dyDescent="0.25">
      <c r="A384"/>
      <c r="B384" s="5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 s="54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 s="54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 s="54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 s="54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 s="54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 s="54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 s="54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 s="54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 s="54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 s="5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 s="54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 s="54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x14ac:dyDescent="0.25">
      <c r="A397"/>
      <c r="B397" s="54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x14ac:dyDescent="0.25">
      <c r="A398"/>
      <c r="B398" s="54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x14ac:dyDescent="0.25">
      <c r="A399"/>
      <c r="B399" s="54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x14ac:dyDescent="0.25">
      <c r="A400"/>
      <c r="B400" s="54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x14ac:dyDescent="0.25">
      <c r="A401"/>
      <c r="B401" s="54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ht="15.75" thickBot="1" x14ac:dyDescent="0.3"/>
    <row r="403" spans="1:19" x14ac:dyDescent="0.25">
      <c r="A403" s="41" t="s">
        <v>175</v>
      </c>
      <c r="B403" s="18" t="s">
        <v>176</v>
      </c>
      <c r="C403" s="22" t="s">
        <v>162</v>
      </c>
      <c r="D403" s="22" t="s">
        <v>163</v>
      </c>
      <c r="E403" s="22" t="s">
        <v>91</v>
      </c>
      <c r="F403" s="22" t="s">
        <v>164</v>
      </c>
      <c r="G403" s="22" t="s">
        <v>165</v>
      </c>
      <c r="H403" s="22" t="s">
        <v>166</v>
      </c>
      <c r="I403" s="22" t="s">
        <v>167</v>
      </c>
      <c r="J403" s="22" t="s">
        <v>168</v>
      </c>
      <c r="K403" s="22" t="s">
        <v>169</v>
      </c>
      <c r="L403" s="22" t="s">
        <v>170</v>
      </c>
      <c r="M403" s="22" t="s">
        <v>171</v>
      </c>
      <c r="N403" s="22" t="s">
        <v>172</v>
      </c>
      <c r="O403" s="23" t="s">
        <v>179</v>
      </c>
    </row>
    <row r="404" spans="1:19" x14ac:dyDescent="0.25">
      <c r="A404" s="132" t="s">
        <v>156</v>
      </c>
      <c r="B404" s="42" t="s">
        <v>182</v>
      </c>
      <c r="C404" s="43">
        <f>C$101</f>
        <v>12.55</v>
      </c>
      <c r="D404" s="43">
        <f t="shared" ref="D404:N404" si="117">D$101</f>
        <v>10.91</v>
      </c>
      <c r="E404" s="43">
        <f t="shared" si="117"/>
        <v>10</v>
      </c>
      <c r="F404" s="43">
        <f t="shared" si="117"/>
        <v>10.98</v>
      </c>
      <c r="G404" s="43">
        <f t="shared" si="117"/>
        <v>17.25</v>
      </c>
      <c r="H404" s="43">
        <f t="shared" si="117"/>
        <v>17.93</v>
      </c>
      <c r="I404" s="43">
        <f t="shared" si="117"/>
        <v>15.47</v>
      </c>
      <c r="J404" s="43">
        <f t="shared" si="117"/>
        <v>16.329999999999998</v>
      </c>
      <c r="K404" s="43">
        <f t="shared" si="117"/>
        <v>20.46</v>
      </c>
      <c r="L404" s="43">
        <f t="shared" si="117"/>
        <v>23.32</v>
      </c>
      <c r="M404" s="43">
        <f t="shared" si="117"/>
        <v>24.37</v>
      </c>
      <c r="N404" s="43">
        <f t="shared" si="117"/>
        <v>16.760000000000002</v>
      </c>
      <c r="O404" s="44">
        <f t="shared" ref="O404:O412" si="118">AVERAGE(C404:N404)</f>
        <v>16.360833333333332</v>
      </c>
    </row>
    <row r="405" spans="1:19" x14ac:dyDescent="0.25">
      <c r="A405" s="133"/>
      <c r="B405" s="45">
        <v>3</v>
      </c>
      <c r="C405" s="2">
        <f>C$103*($P$101/$P$103)</f>
        <v>9.2754340425531918</v>
      </c>
      <c r="D405" s="2">
        <f t="shared" ref="D405:N405" si="119">D$103*($P$101/$P$103)</f>
        <v>7.574553191489362</v>
      </c>
      <c r="E405" s="2">
        <f t="shared" si="119"/>
        <v>6.6596340425531917</v>
      </c>
      <c r="F405" s="2">
        <f t="shared" si="119"/>
        <v>7.4306638297872345</v>
      </c>
      <c r="G405" s="2">
        <f t="shared" si="119"/>
        <v>13.093931914893618</v>
      </c>
      <c r="H405" s="2">
        <f t="shared" si="119"/>
        <v>15.149106382978724</v>
      </c>
      <c r="I405" s="2">
        <f t="shared" si="119"/>
        <v>12.546880851063831</v>
      </c>
      <c r="J405" s="2">
        <f t="shared" si="119"/>
        <v>14.103872340425534</v>
      </c>
      <c r="K405" s="2">
        <f t="shared" si="119"/>
        <v>18.502000000000002</v>
      </c>
      <c r="L405" s="2">
        <f t="shared" si="119"/>
        <v>22.696510638297873</v>
      </c>
      <c r="M405" s="2">
        <f t="shared" si="119"/>
        <v>21.814170212765958</v>
      </c>
      <c r="N405" s="2">
        <f t="shared" si="119"/>
        <v>13.061353191489362</v>
      </c>
      <c r="O405" s="44">
        <f t="shared" si="118"/>
        <v>13.49234255319149</v>
      </c>
    </row>
    <row r="406" spans="1:19" x14ac:dyDescent="0.25">
      <c r="A406" s="133"/>
      <c r="B406" s="45" t="s">
        <v>177</v>
      </c>
      <c r="C406" s="46">
        <f t="shared" ref="C406:N406" si="120">ABS((C405-C404)/C404)</f>
        <v>0.26092159023480549</v>
      </c>
      <c r="D406" s="46">
        <f t="shared" si="120"/>
        <v>0.30572381379565883</v>
      </c>
      <c r="E406" s="46">
        <f t="shared" si="120"/>
        <v>0.33403659574468081</v>
      </c>
      <c r="F406" s="46">
        <f t="shared" si="120"/>
        <v>0.32325466031081657</v>
      </c>
      <c r="G406" s="46">
        <f t="shared" si="120"/>
        <v>0.24093148319457286</v>
      </c>
      <c r="H406" s="46">
        <f t="shared" si="120"/>
        <v>0.15509724579036674</v>
      </c>
      <c r="I406" s="46">
        <f t="shared" si="120"/>
        <v>0.18895404970498836</v>
      </c>
      <c r="J406" s="46">
        <f t="shared" si="120"/>
        <v>0.1363213508618778</v>
      </c>
      <c r="K406" s="46">
        <f t="shared" si="120"/>
        <v>9.5698924731182716E-2</v>
      </c>
      <c r="L406" s="46">
        <f t="shared" si="120"/>
        <v>2.6736250501806478E-2</v>
      </c>
      <c r="M406" s="46">
        <f t="shared" si="120"/>
        <v>0.10487606841337885</v>
      </c>
      <c r="N406" s="46">
        <f t="shared" si="120"/>
        <v>0.22068298380135082</v>
      </c>
      <c r="O406" s="62">
        <f>AVERAGE(C406:N406)</f>
        <v>0.19943625142379051</v>
      </c>
    </row>
    <row r="407" spans="1:19" x14ac:dyDescent="0.25">
      <c r="A407" s="133"/>
      <c r="B407" s="45">
        <v>4</v>
      </c>
      <c r="C407" s="2">
        <f>C$103*TAN($P$101/$P$103)</f>
        <v>31.539837582663342</v>
      </c>
      <c r="D407" s="2">
        <f t="shared" ref="D407:N407" si="121">D$103*TAN($P$101/$P$103)</f>
        <v>25.756226212682783</v>
      </c>
      <c r="E407" s="2">
        <f t="shared" si="121"/>
        <v>22.645169498104252</v>
      </c>
      <c r="F407" s="2">
        <f t="shared" si="121"/>
        <v>25.266950230864794</v>
      </c>
      <c r="G407" s="2">
        <f t="shared" si="121"/>
        <v>44.524114345436942</v>
      </c>
      <c r="H407" s="2">
        <f t="shared" si="121"/>
        <v>51.512452425365566</v>
      </c>
      <c r="I407" s="2">
        <f t="shared" si="121"/>
        <v>42.663942452298741</v>
      </c>
      <c r="J407" s="2">
        <f t="shared" si="121"/>
        <v>47.958277840461314</v>
      </c>
      <c r="K407" s="2">
        <f t="shared" si="121"/>
        <v>62.913505963954542</v>
      </c>
      <c r="L407" s="2">
        <f t="shared" si="121"/>
        <v>77.176362415063821</v>
      </c>
      <c r="M407" s="2">
        <f t="shared" si="121"/>
        <v>74.17608516806672</v>
      </c>
      <c r="N407" s="2">
        <f t="shared" si="121"/>
        <v>44.413334877855505</v>
      </c>
      <c r="O407" s="44">
        <f t="shared" si="118"/>
        <v>45.878854917734863</v>
      </c>
    </row>
    <row r="408" spans="1:19" x14ac:dyDescent="0.25">
      <c r="A408" s="133"/>
      <c r="B408" s="45" t="s">
        <v>177</v>
      </c>
      <c r="C408" s="46">
        <f t="shared" ref="C408:N408" si="122">ABS((C407-C404)/C404)</f>
        <v>1.5131344687381147</v>
      </c>
      <c r="D408" s="46">
        <f t="shared" si="122"/>
        <v>1.360790670273399</v>
      </c>
      <c r="E408" s="46">
        <f t="shared" si="122"/>
        <v>1.2645169498104252</v>
      </c>
      <c r="F408" s="46">
        <f t="shared" si="122"/>
        <v>1.3011794381479775</v>
      </c>
      <c r="G408" s="46">
        <f t="shared" si="122"/>
        <v>1.5811080779963445</v>
      </c>
      <c r="H408" s="46">
        <f t="shared" si="122"/>
        <v>1.8729755953912754</v>
      </c>
      <c r="I408" s="46">
        <f t="shared" si="122"/>
        <v>1.7578501908402548</v>
      </c>
      <c r="J408" s="46">
        <f t="shared" si="122"/>
        <v>1.9368204433840366</v>
      </c>
      <c r="K408" s="46">
        <f t="shared" si="122"/>
        <v>2.074951415638052</v>
      </c>
      <c r="L408" s="46">
        <f t="shared" si="122"/>
        <v>2.3094495032188602</v>
      </c>
      <c r="M408" s="46">
        <f t="shared" si="122"/>
        <v>2.0437458009054867</v>
      </c>
      <c r="N408" s="46">
        <f t="shared" si="122"/>
        <v>1.6499603149078461</v>
      </c>
      <c r="O408" s="62">
        <f>AVERAGE(C408:N408)</f>
        <v>1.7222069057710063</v>
      </c>
    </row>
    <row r="409" spans="1:19" ht="15.75" thickBot="1" x14ac:dyDescent="0.3">
      <c r="A409" s="133"/>
      <c r="B409" s="45">
        <v>5</v>
      </c>
      <c r="C409" s="2">
        <f>C$103*ATAN($P$101/$P$103)</f>
        <v>6.3948443420514689</v>
      </c>
      <c r="D409" s="2">
        <f t="shared" ref="D409:N409" si="123">D$103*ATAN($P$101/$P$103)</f>
        <v>5.2221910476580122</v>
      </c>
      <c r="E409" s="2">
        <f t="shared" si="123"/>
        <v>4.5914102651989612</v>
      </c>
      <c r="F409" s="2">
        <f t="shared" si="123"/>
        <v>5.1229881352831468</v>
      </c>
      <c r="G409" s="2">
        <f t="shared" si="123"/>
        <v>9.0274650261127576</v>
      </c>
      <c r="H409" s="2">
        <f t="shared" si="123"/>
        <v>10.444382095316024</v>
      </c>
      <c r="I409" s="2">
        <f t="shared" si="123"/>
        <v>8.6503067837819003</v>
      </c>
      <c r="J409" s="2">
        <f t="shared" si="123"/>
        <v>9.7237571658004924</v>
      </c>
      <c r="K409" s="2">
        <f t="shared" si="123"/>
        <v>12.755997128956757</v>
      </c>
      <c r="L409" s="2">
        <f t="shared" si="123"/>
        <v>15.647855612337267</v>
      </c>
      <c r="M409" s="2">
        <f t="shared" si="123"/>
        <v>15.039535866642339</v>
      </c>
      <c r="N409" s="2">
        <f t="shared" si="123"/>
        <v>9.0050039893486371</v>
      </c>
      <c r="O409" s="44">
        <f t="shared" si="118"/>
        <v>9.3021447882073147</v>
      </c>
    </row>
    <row r="410" spans="1:19" x14ac:dyDescent="0.25">
      <c r="A410" s="133"/>
      <c r="B410" s="45" t="s">
        <v>177</v>
      </c>
      <c r="C410" s="46">
        <f t="shared" ref="C410:N410" si="124">ABS((C409-C404)/C404)</f>
        <v>0.49045065003573957</v>
      </c>
      <c r="D410" s="46">
        <f t="shared" si="124"/>
        <v>0.52133904237781736</v>
      </c>
      <c r="E410" s="46">
        <f t="shared" si="124"/>
        <v>0.54085897348010392</v>
      </c>
      <c r="F410" s="46">
        <f t="shared" si="124"/>
        <v>0.53342548858987737</v>
      </c>
      <c r="G410" s="46">
        <f t="shared" si="124"/>
        <v>0.47666869413839086</v>
      </c>
      <c r="H410" s="46">
        <f t="shared" si="124"/>
        <v>0.41749123840959151</v>
      </c>
      <c r="I410" s="46">
        <f t="shared" si="124"/>
        <v>0.44083343349826115</v>
      </c>
      <c r="J410" s="46">
        <f t="shared" si="124"/>
        <v>0.40454640748312959</v>
      </c>
      <c r="K410" s="46">
        <f t="shared" si="124"/>
        <v>0.37653972976750943</v>
      </c>
      <c r="L410" s="46">
        <f t="shared" si="124"/>
        <v>0.32899418471967123</v>
      </c>
      <c r="M410" s="46">
        <f t="shared" si="124"/>
        <v>0.38286680891906694</v>
      </c>
      <c r="N410" s="46">
        <f t="shared" si="124"/>
        <v>0.46270859252096441</v>
      </c>
      <c r="O410" s="62">
        <f>AVERAGE(C410:N410)</f>
        <v>0.44806027032834361</v>
      </c>
      <c r="Q410" s="47" t="s">
        <v>183</v>
      </c>
    </row>
    <row r="411" spans="1:19" ht="15.75" thickBot="1" x14ac:dyDescent="0.3">
      <c r="A411" s="133"/>
      <c r="B411" s="45" t="s">
        <v>184</v>
      </c>
      <c r="C411" s="2">
        <f>LN(C$101/C$103)/LN($P$101/$P$103)</f>
        <v>1.9893512173102113</v>
      </c>
      <c r="D411" s="2">
        <f t="shared" ref="D411:N411" si="125">LN(D$101/D$103)/LN($P$101/$P$103)</f>
        <v>2.193975006916796</v>
      </c>
      <c r="E411" s="2">
        <f t="shared" si="125"/>
        <v>2.3302131035143709</v>
      </c>
      <c r="F411" s="2">
        <f t="shared" si="125"/>
        <v>2.2776606558765962</v>
      </c>
      <c r="G411" s="2">
        <f t="shared" si="125"/>
        <v>1.9020228799350025</v>
      </c>
      <c r="H411" s="2">
        <f t="shared" si="125"/>
        <v>1.5514746728710636</v>
      </c>
      <c r="I411" s="2">
        <f t="shared" si="125"/>
        <v>1.685296916830554</v>
      </c>
      <c r="J411" s="2">
        <f t="shared" si="125"/>
        <v>1.4795544279226602</v>
      </c>
      <c r="K411" s="2">
        <f t="shared" si="125"/>
        <v>1.3291593148599947</v>
      </c>
      <c r="L411" s="2">
        <f t="shared" si="125"/>
        <v>1.0886769293244614</v>
      </c>
      <c r="M411" s="2">
        <f t="shared" si="125"/>
        <v>1.3625362341696978</v>
      </c>
      <c r="N411" s="2">
        <f t="shared" si="125"/>
        <v>1.8158795925330631</v>
      </c>
      <c r="O411" s="48">
        <f t="shared" si="118"/>
        <v>1.7504834126720394</v>
      </c>
      <c r="Q411" s="49">
        <v>1.68</v>
      </c>
    </row>
    <row r="412" spans="1:19" x14ac:dyDescent="0.25">
      <c r="A412" s="133"/>
      <c r="B412" s="45" t="s">
        <v>185</v>
      </c>
      <c r="C412" s="2">
        <f>C$103*($P$101/$P$103)^$O411</f>
        <v>11.66649816286542</v>
      </c>
      <c r="D412" s="2">
        <f t="shared" ref="D412:N412" si="126">D$103*($P$101/$P$103)^$O411</f>
        <v>9.5271564098915622</v>
      </c>
      <c r="E412" s="2">
        <f t="shared" si="126"/>
        <v>8.376385187621505</v>
      </c>
      <c r="F412" s="2">
        <f t="shared" si="126"/>
        <v>9.3461745856176357</v>
      </c>
      <c r="G412" s="2">
        <f t="shared" si="126"/>
        <v>16.469346008927243</v>
      </c>
      <c r="H412" s="2">
        <f t="shared" si="126"/>
        <v>19.054312819783124</v>
      </c>
      <c r="I412" s="2">
        <f t="shared" si="126"/>
        <v>15.781273601546184</v>
      </c>
      <c r="J412" s="2">
        <f t="shared" si="126"/>
        <v>17.739633530246117</v>
      </c>
      <c r="K412" s="2">
        <f t="shared" si="126"/>
        <v>23.271530800505733</v>
      </c>
      <c r="L412" s="2">
        <f t="shared" si="126"/>
        <v>28.547321715660733</v>
      </c>
      <c r="M412" s="2">
        <f t="shared" si="126"/>
        <v>27.437527510207417</v>
      </c>
      <c r="N412" s="2">
        <f t="shared" si="126"/>
        <v>16.428368992110503</v>
      </c>
      <c r="O412" s="44">
        <f t="shared" si="118"/>
        <v>16.970460777081932</v>
      </c>
    </row>
    <row r="413" spans="1:19" x14ac:dyDescent="0.25">
      <c r="A413" s="133"/>
      <c r="B413" s="45" t="s">
        <v>177</v>
      </c>
      <c r="C413" s="46">
        <f t="shared" ref="C413:N413" si="127">ABS((C412-C404)/C404)</f>
        <v>7.0398552759727576E-2</v>
      </c>
      <c r="D413" s="46">
        <f t="shared" si="127"/>
        <v>0.12675009991828029</v>
      </c>
      <c r="E413" s="46">
        <f t="shared" si="127"/>
        <v>0.16236148123784949</v>
      </c>
      <c r="F413" s="46">
        <f t="shared" si="127"/>
        <v>0.148800128814423</v>
      </c>
      <c r="G413" s="46">
        <f t="shared" si="127"/>
        <v>4.5255303830304766E-2</v>
      </c>
      <c r="H413" s="46">
        <f t="shared" si="127"/>
        <v>6.2705678738601486E-2</v>
      </c>
      <c r="I413" s="46">
        <f t="shared" si="127"/>
        <v>2.012111192929434E-2</v>
      </c>
      <c r="J413" s="46">
        <f t="shared" si="127"/>
        <v>8.6321710364122395E-2</v>
      </c>
      <c r="K413" s="46">
        <f t="shared" si="127"/>
        <v>0.1374159726542391</v>
      </c>
      <c r="L413" s="46">
        <f t="shared" si="127"/>
        <v>0.22415616276418235</v>
      </c>
      <c r="M413" s="46">
        <f t="shared" si="127"/>
        <v>0.12587310259365678</v>
      </c>
      <c r="N413" s="46">
        <f t="shared" si="127"/>
        <v>1.9787052976700394E-2</v>
      </c>
      <c r="O413" s="62">
        <f>AVERAGE(C413:N413)</f>
        <v>0.10249552988178183</v>
      </c>
    </row>
    <row r="414" spans="1:19" x14ac:dyDescent="0.25">
      <c r="A414" s="133"/>
      <c r="B414" s="42" t="s">
        <v>186</v>
      </c>
      <c r="C414" s="4">
        <f>C$103*($P$101/$P$103)^$Q411</f>
        <v>11.417887500974684</v>
      </c>
      <c r="D414" s="4">
        <f t="shared" ref="D414:N414" si="128">D$103*($P$101/$P$103)^$Q411</f>
        <v>9.3241346780972822</v>
      </c>
      <c r="E414" s="4">
        <f t="shared" si="128"/>
        <v>8.19788615246331</v>
      </c>
      <c r="F414" s="4">
        <f t="shared" si="128"/>
        <v>9.1470095390509911</v>
      </c>
      <c r="G414" s="4">
        <f t="shared" si="128"/>
        <v>16.118387653212615</v>
      </c>
      <c r="H414" s="4">
        <f t="shared" si="128"/>
        <v>18.648269356194564</v>
      </c>
      <c r="I414" s="4">
        <f t="shared" si="128"/>
        <v>15.444977926461144</v>
      </c>
      <c r="J414" s="4">
        <f t="shared" si="128"/>
        <v>17.361605610292255</v>
      </c>
      <c r="K414" s="4">
        <f t="shared" si="128"/>
        <v>22.77561929434874</v>
      </c>
      <c r="L414" s="4">
        <f t="shared" si="128"/>
        <v>27.938984196735941</v>
      </c>
      <c r="M414" s="4">
        <f t="shared" si="128"/>
        <v>26.852839476169056</v>
      </c>
      <c r="N414" s="4">
        <f t="shared" si="128"/>
        <v>16.078283848145528</v>
      </c>
      <c r="O414" s="51">
        <f>AVERAGE(C414:N414)</f>
        <v>16.608823769345509</v>
      </c>
    </row>
    <row r="415" spans="1:19" ht="15.75" thickBot="1" x14ac:dyDescent="0.3">
      <c r="A415" s="134"/>
      <c r="B415" s="52" t="s">
        <v>177</v>
      </c>
      <c r="C415" s="53">
        <f t="shared" ref="C415:N415" si="129">ABS((C414-C404)/C404)</f>
        <v>9.0208167253013255E-2</v>
      </c>
      <c r="D415" s="53">
        <f t="shared" si="129"/>
        <v>0.14535887460153235</v>
      </c>
      <c r="E415" s="53">
        <f t="shared" si="129"/>
        <v>0.18021138475366899</v>
      </c>
      <c r="F415" s="53">
        <f t="shared" si="129"/>
        <v>0.1669390219443542</v>
      </c>
      <c r="G415" s="53">
        <f t="shared" si="129"/>
        <v>6.5600715755790434E-2</v>
      </c>
      <c r="H415" s="53">
        <f t="shared" si="129"/>
        <v>4.0059640613193795E-2</v>
      </c>
      <c r="I415" s="53">
        <f t="shared" si="129"/>
        <v>1.6174578887431584E-3</v>
      </c>
      <c r="J415" s="53">
        <f t="shared" si="129"/>
        <v>6.3172419491258833E-2</v>
      </c>
      <c r="K415" s="53">
        <f t="shared" si="129"/>
        <v>0.11317787362408303</v>
      </c>
      <c r="L415" s="53">
        <f t="shared" si="129"/>
        <v>0.19806964823052919</v>
      </c>
      <c r="M415" s="53">
        <f t="shared" si="129"/>
        <v>0.10188097973611221</v>
      </c>
      <c r="N415" s="53">
        <f t="shared" si="129"/>
        <v>4.0675188058142818E-2</v>
      </c>
      <c r="O415" s="63">
        <f>AVERAGE(C415:N415)</f>
        <v>0.10058094766253518</v>
      </c>
    </row>
    <row r="416" spans="1:19" x14ac:dyDescent="0.25">
      <c r="A416"/>
      <c r="B416" s="54"/>
      <c r="C416" s="55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 s="54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 s="54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 s="54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 s="54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 s="54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 s="54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 s="54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 s="5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 s="54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 s="54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 s="54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 s="54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 s="54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x14ac:dyDescent="0.25">
      <c r="A430"/>
      <c r="B430" s="54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x14ac:dyDescent="0.25">
      <c r="A431"/>
      <c r="B431" s="54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x14ac:dyDescent="0.25">
      <c r="A432"/>
      <c r="B432" s="54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x14ac:dyDescent="0.25">
      <c r="A433"/>
      <c r="B433" s="54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x14ac:dyDescent="0.25">
      <c r="A434"/>
      <c r="B434" s="5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ht="15.75" thickBot="1" x14ac:dyDescent="0.3"/>
    <row r="436" spans="1:19" x14ac:dyDescent="0.25">
      <c r="A436" s="41" t="s">
        <v>175</v>
      </c>
      <c r="B436" s="18" t="s">
        <v>176</v>
      </c>
      <c r="C436" s="22" t="s">
        <v>162</v>
      </c>
      <c r="D436" s="22" t="s">
        <v>163</v>
      </c>
      <c r="E436" s="22" t="s">
        <v>91</v>
      </c>
      <c r="F436" s="22" t="s">
        <v>164</v>
      </c>
      <c r="G436" s="22" t="s">
        <v>165</v>
      </c>
      <c r="H436" s="22" t="s">
        <v>166</v>
      </c>
      <c r="I436" s="22" t="s">
        <v>167</v>
      </c>
      <c r="J436" s="22" t="s">
        <v>168</v>
      </c>
      <c r="K436" s="22" t="s">
        <v>169</v>
      </c>
      <c r="L436" s="22" t="s">
        <v>170</v>
      </c>
      <c r="M436" s="22" t="s">
        <v>171</v>
      </c>
      <c r="N436" s="22" t="s">
        <v>172</v>
      </c>
      <c r="O436" s="23" t="s">
        <v>179</v>
      </c>
    </row>
    <row r="437" spans="1:19" x14ac:dyDescent="0.25">
      <c r="A437" s="132" t="s">
        <v>189</v>
      </c>
      <c r="B437" s="42" t="s">
        <v>182</v>
      </c>
      <c r="C437" s="43">
        <f>C$102</f>
        <v>10.6</v>
      </c>
      <c r="D437" s="43">
        <f t="shared" ref="D437:N437" si="130">D$102</f>
        <v>8.9909999999999997</v>
      </c>
      <c r="E437" s="43">
        <f t="shared" si="130"/>
        <v>8.4350000000000005</v>
      </c>
      <c r="F437" s="43">
        <f t="shared" si="130"/>
        <v>9.6579999999999995</v>
      </c>
      <c r="G437" s="43">
        <f t="shared" si="130"/>
        <v>15.37</v>
      </c>
      <c r="H437" s="43">
        <f t="shared" si="130"/>
        <v>16.420000000000002</v>
      </c>
      <c r="I437" s="43">
        <f t="shared" si="130"/>
        <v>14.19</v>
      </c>
      <c r="J437" s="43">
        <f t="shared" si="130"/>
        <v>15.09</v>
      </c>
      <c r="K437" s="43">
        <f t="shared" si="130"/>
        <v>19.55</v>
      </c>
      <c r="L437" s="43">
        <f t="shared" si="130"/>
        <v>23.05</v>
      </c>
      <c r="M437" s="43">
        <f t="shared" si="130"/>
        <v>22.68</v>
      </c>
      <c r="N437" s="43">
        <f t="shared" si="130"/>
        <v>16.54</v>
      </c>
      <c r="O437" s="44">
        <f t="shared" ref="O437:O445" si="131">AVERAGE(C437:N437)</f>
        <v>15.047833333333335</v>
      </c>
    </row>
    <row r="438" spans="1:19" x14ac:dyDescent="0.25">
      <c r="A438" s="133"/>
      <c r="B438" s="45">
        <v>3</v>
      </c>
      <c r="C438" s="2">
        <f>C$103*($P$102/$P$103)</f>
        <v>9.6146609929078011</v>
      </c>
      <c r="D438" s="2">
        <f t="shared" ref="D438:N438" si="132">D$103*($P$102/$P$103)</f>
        <v>7.851574468085107</v>
      </c>
      <c r="E438" s="2">
        <f t="shared" si="132"/>
        <v>6.9031943262411346</v>
      </c>
      <c r="F438" s="2">
        <f t="shared" si="132"/>
        <v>7.7024226950354615</v>
      </c>
      <c r="G438" s="2">
        <f t="shared" si="132"/>
        <v>13.572811347517732</v>
      </c>
      <c r="H438" s="2">
        <f t="shared" si="132"/>
        <v>15.703148936170214</v>
      </c>
      <c r="I438" s="2">
        <f t="shared" si="132"/>
        <v>13.005753191489362</v>
      </c>
      <c r="J438" s="2">
        <f t="shared" si="132"/>
        <v>14.619687943262413</v>
      </c>
      <c r="K438" s="2">
        <f t="shared" si="132"/>
        <v>19.178666666666668</v>
      </c>
      <c r="L438" s="2">
        <f t="shared" si="132"/>
        <v>23.526581560283688</v>
      </c>
      <c r="M438" s="2">
        <f t="shared" si="132"/>
        <v>22.611971631205673</v>
      </c>
      <c r="N438" s="2">
        <f t="shared" si="132"/>
        <v>13.539041134751773</v>
      </c>
      <c r="O438" s="44">
        <f t="shared" si="131"/>
        <v>13.985792907801423</v>
      </c>
    </row>
    <row r="439" spans="1:19" x14ac:dyDescent="0.25">
      <c r="A439" s="133"/>
      <c r="B439" s="45" t="s">
        <v>177</v>
      </c>
      <c r="C439" s="46">
        <f t="shared" ref="C439:N439" si="133">ABS((C438-C437)/C437)</f>
        <v>9.2956510103037598E-2</v>
      </c>
      <c r="D439" s="46">
        <f t="shared" si="133"/>
        <v>0.12672956644587841</v>
      </c>
      <c r="E439" s="46">
        <f t="shared" si="133"/>
        <v>0.18160114685937948</v>
      </c>
      <c r="F439" s="46">
        <f t="shared" si="133"/>
        <v>0.20248263667058791</v>
      </c>
      <c r="G439" s="46">
        <f t="shared" si="133"/>
        <v>0.11692834433846894</v>
      </c>
      <c r="H439" s="46">
        <f t="shared" si="133"/>
        <v>4.3657190245419475E-2</v>
      </c>
      <c r="I439" s="46">
        <f t="shared" si="133"/>
        <v>8.34564347082902E-2</v>
      </c>
      <c r="J439" s="46">
        <f t="shared" si="133"/>
        <v>3.1167134309979253E-2</v>
      </c>
      <c r="K439" s="46">
        <f t="shared" si="133"/>
        <v>1.8994032395566875E-2</v>
      </c>
      <c r="L439" s="46">
        <f t="shared" si="133"/>
        <v>2.0675989600159973E-2</v>
      </c>
      <c r="M439" s="46">
        <f t="shared" si="133"/>
        <v>2.9994871602436776E-3</v>
      </c>
      <c r="N439" s="46">
        <f t="shared" si="133"/>
        <v>0.18143644892673674</v>
      </c>
      <c r="O439" s="62">
        <f>AVERAGE(C439:N439)</f>
        <v>9.1923743480312389E-2</v>
      </c>
    </row>
    <row r="440" spans="1:19" x14ac:dyDescent="0.25">
      <c r="A440" s="133"/>
      <c r="B440" s="45">
        <v>4</v>
      </c>
      <c r="C440" s="2">
        <f>C$103*TAN($P$102/$P$103)</f>
        <v>41.366405710925811</v>
      </c>
      <c r="D440" s="2">
        <f t="shared" ref="D440:N440" si="134">D$103*TAN($P$102/$P$103)</f>
        <v>33.780849387818819</v>
      </c>
      <c r="E440" s="2">
        <f t="shared" si="134"/>
        <v>29.700510232372604</v>
      </c>
      <c r="F440" s="2">
        <f t="shared" si="134"/>
        <v>33.139134327763479</v>
      </c>
      <c r="G440" s="2">
        <f t="shared" si="134"/>
        <v>58.396070465035912</v>
      </c>
      <c r="H440" s="2">
        <f t="shared" si="134"/>
        <v>67.561698775637637</v>
      </c>
      <c r="I440" s="2">
        <f t="shared" si="134"/>
        <v>55.956342453693438</v>
      </c>
      <c r="J440" s="2">
        <f t="shared" si="134"/>
        <v>62.900183716745083</v>
      </c>
      <c r="K440" s="2">
        <f t="shared" si="134"/>
        <v>82.514870458059235</v>
      </c>
      <c r="L440" s="2">
        <f t="shared" si="134"/>
        <v>101.22146985023846</v>
      </c>
      <c r="M440" s="2">
        <f t="shared" si="134"/>
        <v>97.286424670653844</v>
      </c>
      <c r="N440" s="2">
        <f t="shared" si="134"/>
        <v>58.250776489174314</v>
      </c>
      <c r="O440" s="44">
        <f t="shared" si="131"/>
        <v>60.172894711509876</v>
      </c>
    </row>
    <row r="441" spans="1:19" x14ac:dyDescent="0.25">
      <c r="A441" s="133"/>
      <c r="B441" s="45" t="s">
        <v>177</v>
      </c>
      <c r="C441" s="46">
        <f t="shared" ref="C441:N441" si="135">ABS((C440-C437)/C437)</f>
        <v>2.9024911048043216</v>
      </c>
      <c r="D441" s="46">
        <f t="shared" si="135"/>
        <v>2.757184894652299</v>
      </c>
      <c r="E441" s="46">
        <f t="shared" si="135"/>
        <v>2.5211037619884533</v>
      </c>
      <c r="F441" s="46">
        <f t="shared" si="135"/>
        <v>2.43126261418135</v>
      </c>
      <c r="G441" s="46">
        <f t="shared" si="135"/>
        <v>2.7993539664955054</v>
      </c>
      <c r="H441" s="46">
        <f t="shared" si="135"/>
        <v>3.1145979765918166</v>
      </c>
      <c r="I441" s="46">
        <f t="shared" si="135"/>
        <v>2.9433645140023565</v>
      </c>
      <c r="J441" s="46">
        <f t="shared" si="135"/>
        <v>3.1683355677100788</v>
      </c>
      <c r="K441" s="46">
        <f t="shared" si="135"/>
        <v>3.2207094863457408</v>
      </c>
      <c r="L441" s="46">
        <f t="shared" si="135"/>
        <v>3.3913869783183714</v>
      </c>
      <c r="M441" s="46">
        <f t="shared" si="135"/>
        <v>3.2895248972951427</v>
      </c>
      <c r="N441" s="46">
        <f t="shared" si="135"/>
        <v>2.5218123633116272</v>
      </c>
      <c r="O441" s="62">
        <f>AVERAGE(C441:N441)</f>
        <v>2.9217606771414224</v>
      </c>
    </row>
    <row r="442" spans="1:19" ht="15.75" thickBot="1" x14ac:dyDescent="0.3">
      <c r="A442" s="133"/>
      <c r="B442" s="45">
        <v>5</v>
      </c>
      <c r="C442" s="2">
        <f>C$103*ATAN($P$102/$P$103)</f>
        <v>6.5114037545276755</v>
      </c>
      <c r="D442" s="2">
        <f t="shared" ref="D442:N442" si="136">D$103*ATAN($P$102/$P$103)</f>
        <v>5.317376401326567</v>
      </c>
      <c r="E442" s="2">
        <f t="shared" si="136"/>
        <v>4.6750983198760094</v>
      </c>
      <c r="F442" s="2">
        <f t="shared" si="136"/>
        <v>5.2163653083981414</v>
      </c>
      <c r="G442" s="2">
        <f t="shared" si="136"/>
        <v>9.1920094564867494</v>
      </c>
      <c r="H442" s="2">
        <f t="shared" si="136"/>
        <v>10.634752802653134</v>
      </c>
      <c r="I442" s="2">
        <f t="shared" si="136"/>
        <v>8.8079767163909413</v>
      </c>
      <c r="J442" s="2">
        <f t="shared" si="136"/>
        <v>9.9009929766636251</v>
      </c>
      <c r="K442" s="2">
        <f t="shared" si="136"/>
        <v>12.988501854853245</v>
      </c>
      <c r="L442" s="2">
        <f t="shared" si="136"/>
        <v>15.93307050720075</v>
      </c>
      <c r="M442" s="2">
        <f t="shared" si="136"/>
        <v>15.313662861884934</v>
      </c>
      <c r="N442" s="2">
        <f t="shared" si="136"/>
        <v>9.1691390203520111</v>
      </c>
      <c r="O442" s="44">
        <f t="shared" si="131"/>
        <v>9.471695831717815</v>
      </c>
    </row>
    <row r="443" spans="1:19" x14ac:dyDescent="0.25">
      <c r="A443" s="133"/>
      <c r="B443" s="45" t="s">
        <v>177</v>
      </c>
      <c r="C443" s="46">
        <f t="shared" ref="C443:N443" si="137">ABS((C442-C437)/C437)</f>
        <v>0.38571662693135134</v>
      </c>
      <c r="D443" s="46">
        <f t="shared" si="137"/>
        <v>0.40858898884144507</v>
      </c>
      <c r="E443" s="46">
        <f t="shared" si="137"/>
        <v>0.44575005099276716</v>
      </c>
      <c r="F443" s="46">
        <f t="shared" si="137"/>
        <v>0.45989176761253453</v>
      </c>
      <c r="G443" s="46">
        <f t="shared" si="137"/>
        <v>0.40195123900541641</v>
      </c>
      <c r="H443" s="46">
        <f t="shared" si="137"/>
        <v>0.35232930556314662</v>
      </c>
      <c r="I443" s="46">
        <f t="shared" si="137"/>
        <v>0.37928282477865105</v>
      </c>
      <c r="J443" s="46">
        <f t="shared" si="137"/>
        <v>0.34387057808723492</v>
      </c>
      <c r="K443" s="46">
        <f t="shared" si="137"/>
        <v>0.33562650358806934</v>
      </c>
      <c r="L443" s="46">
        <f t="shared" si="137"/>
        <v>0.30876049860300436</v>
      </c>
      <c r="M443" s="46">
        <f t="shared" si="137"/>
        <v>0.32479440644246321</v>
      </c>
      <c r="N443" s="46">
        <f t="shared" si="137"/>
        <v>0.44563851146602107</v>
      </c>
      <c r="O443" s="62">
        <f>AVERAGE(C443:N443)</f>
        <v>0.38268344182600877</v>
      </c>
      <c r="Q443" s="47" t="s">
        <v>183</v>
      </c>
    </row>
    <row r="444" spans="1:19" ht="15.75" thickBot="1" x14ac:dyDescent="0.3">
      <c r="A444" s="133"/>
      <c r="B444" s="45" t="s">
        <v>184</v>
      </c>
      <c r="C444" s="2">
        <f>LN(C$102/C$103)/LN($P$102/$P$103)</f>
        <v>1.2856739444166203</v>
      </c>
      <c r="D444" s="2">
        <f t="shared" ref="D444:N444" si="138">LN(D$102/D$103)/LN($P$102/$P$103)</f>
        <v>1.3967787872880211</v>
      </c>
      <c r="E444" s="2">
        <f t="shared" si="138"/>
        <v>1.5867953649832871</v>
      </c>
      <c r="F444" s="2">
        <f t="shared" si="138"/>
        <v>1.6624741106947982</v>
      </c>
      <c r="G444" s="2">
        <f t="shared" si="138"/>
        <v>1.3640987352991143</v>
      </c>
      <c r="H444" s="2">
        <f t="shared" si="138"/>
        <v>1.1307043490304363</v>
      </c>
      <c r="I444" s="2">
        <f t="shared" si="138"/>
        <v>1.2551660953828299</v>
      </c>
      <c r="J444" s="2">
        <f t="shared" si="138"/>
        <v>1.0927110313097084</v>
      </c>
      <c r="K444" s="2">
        <f t="shared" si="138"/>
        <v>1.0561502647071574</v>
      </c>
      <c r="L444" s="2">
        <f t="shared" si="138"/>
        <v>0.94007722877780564</v>
      </c>
      <c r="M444" s="2">
        <f t="shared" si="138"/>
        <v>1.0087958186353565</v>
      </c>
      <c r="N444" s="2">
        <f t="shared" si="138"/>
        <v>1.5862061733751818</v>
      </c>
      <c r="O444" s="48">
        <f t="shared" si="131"/>
        <v>1.2804693253250263</v>
      </c>
      <c r="Q444" s="73">
        <v>1.26</v>
      </c>
    </row>
    <row r="445" spans="1:19" x14ac:dyDescent="0.25">
      <c r="A445" s="133"/>
      <c r="B445" s="45" t="s">
        <v>185</v>
      </c>
      <c r="C445" s="2">
        <f>C$103*($P$102/$P$103)^$O444</f>
        <v>10.581175138966417</v>
      </c>
      <c r="D445" s="2">
        <f t="shared" ref="D445:N445" si="139">D$103*($P$102/$P$103)^$O444</f>
        <v>8.6408542771012158</v>
      </c>
      <c r="E445" s="2">
        <f t="shared" si="139"/>
        <v>7.5971381869997412</v>
      </c>
      <c r="F445" s="2">
        <f t="shared" si="139"/>
        <v>8.476709016640152</v>
      </c>
      <c r="G445" s="2">
        <f t="shared" si="139"/>
        <v>14.93721870195669</v>
      </c>
      <c r="H445" s="2">
        <f t="shared" si="139"/>
        <v>17.281708554202432</v>
      </c>
      <c r="I445" s="2">
        <f t="shared" si="139"/>
        <v>14.313157004166046</v>
      </c>
      <c r="J445" s="2">
        <f t="shared" si="139"/>
        <v>16.089332605570185</v>
      </c>
      <c r="K445" s="2">
        <f t="shared" si="139"/>
        <v>21.106602830983793</v>
      </c>
      <c r="L445" s="2">
        <f t="shared" si="139"/>
        <v>25.891592027443064</v>
      </c>
      <c r="M445" s="2">
        <f t="shared" si="139"/>
        <v>24.885040901974289</v>
      </c>
      <c r="N445" s="2">
        <f t="shared" si="139"/>
        <v>14.900053737323994</v>
      </c>
      <c r="O445" s="44">
        <f t="shared" si="131"/>
        <v>15.391715248610666</v>
      </c>
    </row>
    <row r="446" spans="1:19" x14ac:dyDescent="0.25">
      <c r="A446" s="133"/>
      <c r="B446" s="45" t="s">
        <v>177</v>
      </c>
      <c r="C446" s="46">
        <f t="shared" ref="C446:N446" si="140">ABS((C445-C437)/C437)</f>
        <v>1.7759302861870385E-3</v>
      </c>
      <c r="D446" s="46">
        <f t="shared" si="140"/>
        <v>3.8944024346433535E-2</v>
      </c>
      <c r="E446" s="46">
        <f t="shared" si="140"/>
        <v>9.933157237703133E-2</v>
      </c>
      <c r="F446" s="46">
        <f t="shared" si="140"/>
        <v>0.12231217471110453</v>
      </c>
      <c r="G446" s="46">
        <f t="shared" si="140"/>
        <v>2.8157534030143754E-2</v>
      </c>
      <c r="H446" s="46">
        <f t="shared" si="140"/>
        <v>5.2479205493448831E-2</v>
      </c>
      <c r="I446" s="46">
        <f t="shared" si="140"/>
        <v>8.6791405331956405E-3</v>
      </c>
      <c r="J446" s="46">
        <f t="shared" si="140"/>
        <v>6.622482475614215E-2</v>
      </c>
      <c r="K446" s="46">
        <f t="shared" si="140"/>
        <v>7.9621628183314155E-2</v>
      </c>
      <c r="L446" s="46">
        <f t="shared" si="140"/>
        <v>0.12327948058321316</v>
      </c>
      <c r="M446" s="46">
        <f t="shared" si="140"/>
        <v>9.7224025660242033E-2</v>
      </c>
      <c r="N446" s="46">
        <f t="shared" si="140"/>
        <v>9.9150318178718597E-2</v>
      </c>
      <c r="O446" s="62">
        <f>AVERAGE(C446:N446)</f>
        <v>6.8098321594931219E-2</v>
      </c>
    </row>
    <row r="447" spans="1:19" x14ac:dyDescent="0.25">
      <c r="A447" s="133"/>
      <c r="B447" s="42" t="s">
        <v>186</v>
      </c>
      <c r="C447" s="4">
        <f>C$103*($P$102/$P$103)^$Q444</f>
        <v>10.507462294292552</v>
      </c>
      <c r="D447" s="4">
        <f t="shared" ref="D447:N447" si="141">D$103*($P$102/$P$103)^$Q444</f>
        <v>8.5806585104862343</v>
      </c>
      <c r="E447" s="4">
        <f t="shared" si="141"/>
        <v>7.5442133785744554</v>
      </c>
      <c r="F447" s="4">
        <f t="shared" si="141"/>
        <v>8.4176567538354199</v>
      </c>
      <c r="G447" s="4">
        <f t="shared" si="141"/>
        <v>14.833159855224054</v>
      </c>
      <c r="H447" s="4">
        <f t="shared" si="141"/>
        <v>17.161317020972469</v>
      </c>
      <c r="I447" s="4">
        <f t="shared" si="141"/>
        <v>14.213445629466714</v>
      </c>
      <c r="J447" s="4">
        <f t="shared" si="141"/>
        <v>15.977247656622218</v>
      </c>
      <c r="K447" s="4">
        <f t="shared" si="141"/>
        <v>20.959565501420677</v>
      </c>
      <c r="L447" s="4">
        <f t="shared" si="141"/>
        <v>25.711220483034019</v>
      </c>
      <c r="M447" s="4">
        <f t="shared" si="141"/>
        <v>24.711681409231861</v>
      </c>
      <c r="N447" s="4">
        <f t="shared" si="141"/>
        <v>14.796253797114433</v>
      </c>
      <c r="O447" s="51">
        <f>AVERAGE(C447:N447)</f>
        <v>15.28449019085626</v>
      </c>
    </row>
    <row r="448" spans="1:19" ht="15.75" thickBot="1" x14ac:dyDescent="0.3">
      <c r="A448" s="134"/>
      <c r="B448" s="52" t="s">
        <v>177</v>
      </c>
      <c r="C448" s="53">
        <f t="shared" ref="C448:N448" si="142">ABS((C447-C437)/C437)</f>
        <v>8.7299722365517095E-3</v>
      </c>
      <c r="D448" s="53">
        <f t="shared" si="142"/>
        <v>4.5639137972835656E-2</v>
      </c>
      <c r="E448" s="53">
        <f t="shared" si="142"/>
        <v>0.10560600135454001</v>
      </c>
      <c r="F448" s="53">
        <f t="shared" si="142"/>
        <v>0.1284265113030213</v>
      </c>
      <c r="G448" s="53">
        <f t="shared" si="142"/>
        <v>3.492779081170759E-2</v>
      </c>
      <c r="H448" s="53">
        <f t="shared" si="142"/>
        <v>4.5147199815619168E-2</v>
      </c>
      <c r="I448" s="53">
        <f t="shared" si="142"/>
        <v>1.6522642330312914E-3</v>
      </c>
      <c r="J448" s="53">
        <f t="shared" si="142"/>
        <v>5.8797061406376291E-2</v>
      </c>
      <c r="K448" s="53">
        <f t="shared" si="142"/>
        <v>7.2100537157067837E-2</v>
      </c>
      <c r="L448" s="53">
        <f t="shared" si="142"/>
        <v>0.11545425089084678</v>
      </c>
      <c r="M448" s="53">
        <f t="shared" si="142"/>
        <v>8.9580309049023879E-2</v>
      </c>
      <c r="N448" s="53">
        <f t="shared" si="142"/>
        <v>0.10542600984797859</v>
      </c>
      <c r="O448" s="63">
        <f>AVERAGE(C448:N448)</f>
        <v>6.7623920506550014E-2</v>
      </c>
    </row>
    <row r="449" spans="1:19" x14ac:dyDescent="0.25">
      <c r="A449"/>
      <c r="B449" s="54"/>
      <c r="C449" s="55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 s="54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 s="54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 s="54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 s="54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 s="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 s="54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 s="54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 s="54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 s="54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 s="54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 s="54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 s="54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 s="54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x14ac:dyDescent="0.25">
      <c r="A463"/>
      <c r="B463" s="54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x14ac:dyDescent="0.25">
      <c r="A464"/>
      <c r="B464" s="5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x14ac:dyDescent="0.25">
      <c r="A465"/>
      <c r="B465" s="54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x14ac:dyDescent="0.25">
      <c r="A466"/>
      <c r="B466" s="54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x14ac:dyDescent="0.25">
      <c r="A467"/>
      <c r="B467" s="54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</sheetData>
  <mergeCells count="13">
    <mergeCell ref="A437:A448"/>
    <mergeCell ref="A239:A250"/>
    <mergeCell ref="A272:A283"/>
    <mergeCell ref="A305:A316"/>
    <mergeCell ref="A338:A349"/>
    <mergeCell ref="A371:A382"/>
    <mergeCell ref="A404:A415"/>
    <mergeCell ref="A206:A217"/>
    <mergeCell ref="A90:O90"/>
    <mergeCell ref="P90:P91"/>
    <mergeCell ref="A107:A118"/>
    <mergeCell ref="A140:A151"/>
    <mergeCell ref="A173:A184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6"/>
  <sheetViews>
    <sheetView topLeftCell="A5" zoomScale="80" zoomScaleNormal="80" workbookViewId="0">
      <selection activeCell="A34" sqref="A34"/>
    </sheetView>
  </sheetViews>
  <sheetFormatPr baseColWidth="10" defaultRowHeight="15" x14ac:dyDescent="0.25"/>
  <cols>
    <col min="1" max="1" width="8.28515625" bestFit="1" customWidth="1"/>
    <col min="2" max="2" width="22.85546875" bestFit="1" customWidth="1"/>
    <col min="3" max="3" width="4.5703125" bestFit="1" customWidth="1"/>
    <col min="4" max="4" width="6" bestFit="1" customWidth="1"/>
    <col min="5" max="5" width="5.140625" bestFit="1" customWidth="1"/>
    <col min="6" max="6" width="4.5703125" bestFit="1" customWidth="1"/>
    <col min="7" max="7" width="5.140625" bestFit="1" customWidth="1"/>
    <col min="8" max="8" width="4.5703125" bestFit="1" customWidth="1"/>
    <col min="9" max="9" width="5.28515625" bestFit="1" customWidth="1"/>
    <col min="10" max="10" width="5.140625" bestFit="1" customWidth="1"/>
    <col min="11" max="11" width="5.28515625" bestFit="1" customWidth="1"/>
    <col min="12" max="12" width="5.140625" bestFit="1" customWidth="1"/>
    <col min="13" max="13" width="5.28515625" bestFit="1" customWidth="1"/>
    <col min="14" max="14" width="5.5703125" bestFit="1" customWidth="1"/>
    <col min="15" max="15" width="4.5703125" bestFit="1" customWidth="1"/>
  </cols>
  <sheetData>
    <row r="2" spans="2:15" ht="15.75" thickBot="1" x14ac:dyDescent="0.3"/>
    <row r="3" spans="2:15" ht="15.75" thickBot="1" x14ac:dyDescent="0.3">
      <c r="B3" s="135" t="s">
        <v>226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7"/>
    </row>
    <row r="4" spans="2:15" ht="123.75" thickBot="1" x14ac:dyDescent="0.3">
      <c r="B4" s="144" t="s">
        <v>214</v>
      </c>
      <c r="C4" s="145"/>
      <c r="D4" s="117" t="s">
        <v>147</v>
      </c>
      <c r="E4" s="117" t="s">
        <v>148</v>
      </c>
      <c r="F4" s="117" t="s">
        <v>149</v>
      </c>
      <c r="G4" s="118" t="s">
        <v>150</v>
      </c>
      <c r="H4" s="117" t="s">
        <v>151</v>
      </c>
      <c r="I4" s="118" t="s">
        <v>152</v>
      </c>
      <c r="J4" s="117" t="s">
        <v>153</v>
      </c>
      <c r="K4" s="118" t="s">
        <v>154</v>
      </c>
      <c r="L4" s="117" t="s">
        <v>155</v>
      </c>
      <c r="M4" s="118" t="s">
        <v>156</v>
      </c>
      <c r="N4" s="117" t="s">
        <v>157</v>
      </c>
      <c r="O4" s="119" t="s">
        <v>158</v>
      </c>
    </row>
    <row r="5" spans="2:15" x14ac:dyDescent="0.25">
      <c r="B5" s="146" t="s">
        <v>147</v>
      </c>
      <c r="C5" s="121" t="s">
        <v>184</v>
      </c>
      <c r="D5" s="99"/>
      <c r="E5" s="96">
        <f>'GRACIAS A DIOS HDA'!Q104</f>
        <v>1.1499999999999999</v>
      </c>
      <c r="F5" s="96">
        <f>'GRACIAS A DIOS HDA'!Q137</f>
        <v>1.2</v>
      </c>
      <c r="G5" s="98">
        <f>'GRACIAS A DIOS HDA'!Q170</f>
        <v>5.31</v>
      </c>
      <c r="H5" s="96">
        <f>'GRACIAS A DIOS HDA'!Q203</f>
        <v>3.9</v>
      </c>
      <c r="I5" s="98">
        <f>'GRACIAS A DIOS HDA'!Q236</f>
        <v>0.73</v>
      </c>
      <c r="J5" s="96">
        <f>'GRACIAS A DIOS HDA'!Q269</f>
        <v>0.93</v>
      </c>
      <c r="K5" s="98">
        <f>'GRACIAS A DIOS HDA'!Q302</f>
        <v>0.75</v>
      </c>
      <c r="L5" s="96">
        <f>'GRACIAS A DIOS HDA'!Q335</f>
        <v>1.24</v>
      </c>
      <c r="M5" s="98">
        <f>'GRACIAS A DIOS HDA'!Q368</f>
        <v>2.5</v>
      </c>
      <c r="N5" s="96">
        <f>'GRACIAS A DIOS HDA'!Q401</f>
        <v>2.34</v>
      </c>
      <c r="O5" s="97">
        <f>'GRACIAS A DIOS HDA'!Q434</f>
        <v>3.2</v>
      </c>
    </row>
    <row r="6" spans="2:15" ht="15.75" thickBot="1" x14ac:dyDescent="0.3">
      <c r="B6" s="147"/>
      <c r="C6" s="122" t="s">
        <v>213</v>
      </c>
      <c r="D6" s="123"/>
      <c r="E6" s="113">
        <v>0.55900000000000005</v>
      </c>
      <c r="F6" s="113">
        <v>0.61729999999999996</v>
      </c>
      <c r="G6" s="114">
        <v>0.84599999999999997</v>
      </c>
      <c r="H6" s="113">
        <v>0.59619999999999995</v>
      </c>
      <c r="I6" s="114">
        <v>0.80479999999999996</v>
      </c>
      <c r="J6" s="115">
        <v>0.82399999999999995</v>
      </c>
      <c r="K6" s="114">
        <v>0.81730000000000003</v>
      </c>
      <c r="L6" s="113">
        <v>0.58169999999999999</v>
      </c>
      <c r="M6" s="114">
        <v>0.72819999999999996</v>
      </c>
      <c r="N6" s="115">
        <v>0.73029999999999995</v>
      </c>
      <c r="O6" s="116">
        <v>0.70030000000000003</v>
      </c>
    </row>
    <row r="7" spans="2:15" x14ac:dyDescent="0.25">
      <c r="B7" s="146" t="s">
        <v>148</v>
      </c>
      <c r="C7" s="121" t="s">
        <v>184</v>
      </c>
      <c r="D7" s="96">
        <f>RIONUEVO!Q108</f>
        <v>1.3</v>
      </c>
      <c r="E7" s="99"/>
      <c r="F7" s="96">
        <f>RIONUEVO!Q141</f>
        <v>1.67</v>
      </c>
      <c r="G7" s="98">
        <f>RIONUEVO!Q174</f>
        <v>1.1200000000000001</v>
      </c>
      <c r="H7" s="96">
        <f>RIONUEVO!Q207</f>
        <v>1.31</v>
      </c>
      <c r="I7" s="98">
        <f>RIONUEVO!Q240</f>
        <v>1.69</v>
      </c>
      <c r="J7" s="96">
        <f>RIONUEVO!Q273</f>
        <v>1.18</v>
      </c>
      <c r="K7" s="98">
        <f>RIONUEVO!Q306</f>
        <v>1.86</v>
      </c>
      <c r="L7" s="96">
        <f>RIONUEVO!Q339</f>
        <v>2.04</v>
      </c>
      <c r="M7" s="98">
        <f>RIONUEVO!Q372</f>
        <v>1</v>
      </c>
      <c r="N7" s="96">
        <f>RIONUEVO!Q405</f>
        <v>1.02</v>
      </c>
      <c r="O7" s="97">
        <f>RIONUEVO!Q438</f>
        <v>1.04</v>
      </c>
    </row>
    <row r="8" spans="2:15" ht="15.75" thickBot="1" x14ac:dyDescent="0.3">
      <c r="B8" s="147"/>
      <c r="C8" s="120" t="s">
        <v>213</v>
      </c>
      <c r="D8" s="111">
        <v>0.55900000000000005</v>
      </c>
      <c r="E8" s="100"/>
      <c r="F8" s="109">
        <v>0.84099999999999997</v>
      </c>
      <c r="G8" s="108">
        <v>0.79820000000000002</v>
      </c>
      <c r="H8" s="104">
        <v>0.89929999999999999</v>
      </c>
      <c r="I8" s="108">
        <v>0.77500000000000002</v>
      </c>
      <c r="J8" s="111">
        <v>0.68530000000000002</v>
      </c>
      <c r="K8" s="108">
        <v>0.75509999999999999</v>
      </c>
      <c r="L8" s="109">
        <v>0.81179999999999997</v>
      </c>
      <c r="M8" s="108">
        <v>0.79530000000000001</v>
      </c>
      <c r="N8" s="109">
        <v>0.77759999999999996</v>
      </c>
      <c r="O8" s="110">
        <v>0.70399999999999996</v>
      </c>
    </row>
    <row r="9" spans="2:15" x14ac:dyDescent="0.25">
      <c r="B9" s="146" t="s">
        <v>149</v>
      </c>
      <c r="C9" s="121" t="s">
        <v>184</v>
      </c>
      <c r="D9" s="96">
        <f>'MAGANGUE ESPERANZA'!Q109</f>
        <v>1.32</v>
      </c>
      <c r="E9" s="96">
        <f>'MAGANGUE ESPERANZA'!Q142</f>
        <v>1.68</v>
      </c>
      <c r="F9" s="99"/>
      <c r="G9" s="98">
        <f>'MAGANGUE ESPERANZA'!Q175</f>
        <v>1.1499999999999999</v>
      </c>
      <c r="H9" s="96">
        <f>'MAGANGUE ESPERANZA'!Q208</f>
        <v>1.31</v>
      </c>
      <c r="I9" s="98">
        <f>'MAGANGUE ESPERANZA'!Q241</f>
        <v>1.59</v>
      </c>
      <c r="J9" s="96">
        <f>'MAGANGUE ESPERANZA'!Q274</f>
        <v>1.21</v>
      </c>
      <c r="K9" s="98">
        <f>'MAGANGUE ESPERANZA'!Q307</f>
        <v>1.83</v>
      </c>
      <c r="L9" s="96">
        <f>'MAGANGUE ESPERANZA'!Q340</f>
        <v>6.1</v>
      </c>
      <c r="M9" s="98">
        <f>'MAGANGUE ESPERANZA'!Q373</f>
        <v>1.0303188830826862</v>
      </c>
      <c r="N9" s="96">
        <f>'MAGANGUE ESPERANZA'!Q406</f>
        <v>1.06</v>
      </c>
      <c r="O9" s="97">
        <f>'MAGANGUE ESPERANZA'!Q439</f>
        <v>1.0900000000000001</v>
      </c>
    </row>
    <row r="10" spans="2:15" ht="15.75" thickBot="1" x14ac:dyDescent="0.3">
      <c r="B10" s="147"/>
      <c r="C10" s="120" t="s">
        <v>213</v>
      </c>
      <c r="D10" s="111">
        <v>0.61729999999999996</v>
      </c>
      <c r="E10" s="109">
        <v>0.84099999999999997</v>
      </c>
      <c r="F10" s="100"/>
      <c r="G10" s="108">
        <v>0.75270000000000004</v>
      </c>
      <c r="H10" s="111">
        <v>0.6401</v>
      </c>
      <c r="I10" s="108">
        <v>0.75009999999999999</v>
      </c>
      <c r="J10" s="109">
        <v>0.83250000000000002</v>
      </c>
      <c r="K10" s="108">
        <v>0.73929999999999996</v>
      </c>
      <c r="L10" s="104">
        <v>0.99519999999999997</v>
      </c>
      <c r="M10" s="108">
        <v>0.80420000000000003</v>
      </c>
      <c r="N10" s="109">
        <v>0.82179999999999997</v>
      </c>
      <c r="O10" s="110">
        <v>0.75319999999999998</v>
      </c>
    </row>
    <row r="11" spans="2:15" x14ac:dyDescent="0.25">
      <c r="B11" s="146" t="s">
        <v>150</v>
      </c>
      <c r="C11" s="121" t="s">
        <v>184</v>
      </c>
      <c r="D11" s="96">
        <f>'LA MINA'!$Q$119</f>
        <v>11.6</v>
      </c>
      <c r="E11" s="96">
        <f>'LA MINA'!$Q$152</f>
        <v>1.1000000000000001</v>
      </c>
      <c r="F11" s="96">
        <f>'LA MINA'!$Q$185</f>
        <v>1.1299999999999999</v>
      </c>
      <c r="G11" s="99"/>
      <c r="H11" s="96">
        <f>'LA MINA'!$Q$218</f>
        <v>4.79</v>
      </c>
      <c r="I11" s="98">
        <f>'LA MINA'!$Q$251</f>
        <v>0.23</v>
      </c>
      <c r="J11" s="96">
        <f>'LA MINA'!$Q$284</f>
        <v>1.45</v>
      </c>
      <c r="K11" s="98">
        <f>'LA MINA'!$Q$317</f>
        <v>0.45</v>
      </c>
      <c r="L11" s="96">
        <f>'LA MINA'!$Q$350</f>
        <v>1.1599999999999999</v>
      </c>
      <c r="M11" s="98">
        <f>'LA MINA'!$Q$383</f>
        <v>1.94</v>
      </c>
      <c r="N11" s="96">
        <f>'LA MINA'!$Q$416</f>
        <v>1.7</v>
      </c>
      <c r="O11" s="97">
        <f>'LA MINA'!$Q$449</f>
        <v>1.98</v>
      </c>
    </row>
    <row r="12" spans="2:15" ht="15.75" thickBot="1" x14ac:dyDescent="0.3">
      <c r="B12" s="147"/>
      <c r="C12" s="120" t="s">
        <v>213</v>
      </c>
      <c r="D12" s="109">
        <v>0.84599999999999997</v>
      </c>
      <c r="E12" s="109">
        <v>0.79820000000000002</v>
      </c>
      <c r="F12" s="109">
        <v>0.75270000000000004</v>
      </c>
      <c r="G12" s="100"/>
      <c r="H12" s="109">
        <v>0.83150000000000002</v>
      </c>
      <c r="I12" s="105">
        <v>0.96060000000000001</v>
      </c>
      <c r="J12" s="109">
        <v>0.79520000000000002</v>
      </c>
      <c r="K12" s="105">
        <v>0.95540000000000003</v>
      </c>
      <c r="L12" s="109">
        <v>0.7006</v>
      </c>
      <c r="M12" s="105">
        <v>0.92400000000000004</v>
      </c>
      <c r="N12" s="109">
        <v>0.89419999999999999</v>
      </c>
      <c r="O12" s="110">
        <v>0.88329999999999997</v>
      </c>
    </row>
    <row r="13" spans="2:15" x14ac:dyDescent="0.25">
      <c r="B13" s="146" t="s">
        <v>151</v>
      </c>
      <c r="C13" s="121" t="s">
        <v>184</v>
      </c>
      <c r="D13" s="96">
        <f>'LAS FLORES'!Q112</f>
        <v>-1.6</v>
      </c>
      <c r="E13" s="96">
        <f>'LAS FLORES'!Q145</f>
        <v>1.2</v>
      </c>
      <c r="F13" s="96">
        <f>'LAS FLORES'!Q178</f>
        <v>1.22</v>
      </c>
      <c r="G13" s="98">
        <f>'LAS FLORES'!Q211</f>
        <v>4.47</v>
      </c>
      <c r="H13" s="99"/>
      <c r="I13" s="98">
        <f>'LAS FLORES'!Q244</f>
        <v>0.87</v>
      </c>
      <c r="J13" s="96">
        <f>'LAS FLORES'!Q277</f>
        <v>0.73</v>
      </c>
      <c r="K13" s="98">
        <f>'LAS FLORES'!Q310</f>
        <v>0.89451428761577256</v>
      </c>
      <c r="L13" s="96">
        <f>'LAS FLORES'!Q343</f>
        <v>1.26</v>
      </c>
      <c r="M13" s="98">
        <f>'LAS FLORES'!Q376</f>
        <v>2.48</v>
      </c>
      <c r="N13" s="96">
        <f>'LAS FLORES'!Q409</f>
        <v>2.38</v>
      </c>
      <c r="O13" s="97">
        <f>'LAS FLORES'!Q442</f>
        <v>3.15</v>
      </c>
    </row>
    <row r="14" spans="2:15" ht="15.75" thickBot="1" x14ac:dyDescent="0.3">
      <c r="B14" s="147"/>
      <c r="C14" s="120" t="s">
        <v>213</v>
      </c>
      <c r="D14" s="111">
        <v>0.59619999999999995</v>
      </c>
      <c r="E14" s="104">
        <v>0.89929999999999999</v>
      </c>
      <c r="F14" s="111">
        <v>0.6401</v>
      </c>
      <c r="G14" s="108">
        <v>0.83150000000000002</v>
      </c>
      <c r="H14" s="100"/>
      <c r="I14" s="108">
        <v>0.77959999999999996</v>
      </c>
      <c r="J14" s="111">
        <v>0.61160000000000003</v>
      </c>
      <c r="K14" s="108">
        <v>0.74070000000000003</v>
      </c>
      <c r="L14" s="111">
        <v>0.58940000000000003</v>
      </c>
      <c r="M14" s="108">
        <v>0.77590000000000003</v>
      </c>
      <c r="N14" s="109">
        <v>0.72760000000000002</v>
      </c>
      <c r="O14" s="112">
        <v>0.6694</v>
      </c>
    </row>
    <row r="15" spans="2:15" x14ac:dyDescent="0.25">
      <c r="B15" s="146" t="s">
        <v>152</v>
      </c>
      <c r="C15" s="121" t="s">
        <v>184</v>
      </c>
      <c r="D15" s="96">
        <f>'PTE SALGUERO'!Q125</f>
        <v>1.02</v>
      </c>
      <c r="E15" s="96">
        <f>'PTE SALGUERO'!Q158</f>
        <v>1.37</v>
      </c>
      <c r="F15" s="96">
        <f>'PTE SALGUERO'!Q191</f>
        <v>1.4</v>
      </c>
      <c r="G15" s="98">
        <f>'PTE SALGUERO'!Q224</f>
        <v>0.56000000000000005</v>
      </c>
      <c r="H15" s="96">
        <f>'PTE SALGUERO'!Q257</f>
        <v>0.93</v>
      </c>
      <c r="I15" s="99"/>
      <c r="J15" s="96">
        <f>'PTE SALGUERO'!Q290</f>
        <v>0.89</v>
      </c>
      <c r="K15" s="98">
        <f>'PTE SALGUERO'!Q323</f>
        <v>0.92576702587193116</v>
      </c>
      <c r="L15" s="96">
        <f>'PTE SALGUERO'!Q356</f>
        <v>1.43</v>
      </c>
      <c r="M15" s="98">
        <f>'PTE SALGUERO'!Q389</f>
        <v>-0.11</v>
      </c>
      <c r="N15" s="96">
        <f>'PTE SALGUERO'!Q422</f>
        <v>-0.09</v>
      </c>
      <c r="O15" s="97">
        <f>'PTE SALGUERO'!Q455</f>
        <v>0.2</v>
      </c>
    </row>
    <row r="16" spans="2:15" ht="15.75" thickBot="1" x14ac:dyDescent="0.3">
      <c r="B16" s="147"/>
      <c r="C16" s="120" t="s">
        <v>213</v>
      </c>
      <c r="D16" s="109">
        <v>0.80479999999999996</v>
      </c>
      <c r="E16" s="109">
        <v>0.77149999999999996</v>
      </c>
      <c r="F16" s="109">
        <v>0.75009999999999999</v>
      </c>
      <c r="G16" s="105">
        <v>0.96060000000000001</v>
      </c>
      <c r="H16" s="109">
        <v>0.77959999999999996</v>
      </c>
      <c r="I16" s="100"/>
      <c r="J16" s="109">
        <v>0.80879999999999996</v>
      </c>
      <c r="K16" s="105">
        <v>0.98409999999999997</v>
      </c>
      <c r="L16" s="109">
        <v>0.69579999999999997</v>
      </c>
      <c r="M16" s="105">
        <v>0.97230000000000005</v>
      </c>
      <c r="N16" s="104">
        <v>0.96860000000000002</v>
      </c>
      <c r="O16" s="106">
        <v>0.96040000000000003</v>
      </c>
    </row>
    <row r="17" spans="2:15" x14ac:dyDescent="0.25">
      <c r="B17" s="146" t="s">
        <v>153</v>
      </c>
      <c r="C17" s="121" t="s">
        <v>184</v>
      </c>
      <c r="D17" s="96">
        <f>CANTACLARO!Q119</f>
        <v>0.67</v>
      </c>
      <c r="E17" s="96">
        <f>CANTACLARO!Q152</f>
        <v>1.1100000000000001</v>
      </c>
      <c r="F17" s="96">
        <f>CANTACLARO!Q185</f>
        <v>1.1499999999999999</v>
      </c>
      <c r="G17" s="98">
        <f>CANTACLARO!Q218</f>
        <v>1.33</v>
      </c>
      <c r="H17" s="96">
        <f>CANTACLARO!Q251</f>
        <v>0.56000000000000005</v>
      </c>
      <c r="I17" s="98">
        <f>CANTACLARO!Q284</f>
        <v>0.77</v>
      </c>
      <c r="J17" s="99"/>
      <c r="K17" s="98">
        <f>CANTACLARO!Q317</f>
        <v>0.77</v>
      </c>
      <c r="L17" s="96">
        <f>CANTACLARO!Q350</f>
        <v>1.18</v>
      </c>
      <c r="M17" s="98">
        <f>CANTACLARO!Q383</f>
        <v>1.5</v>
      </c>
      <c r="N17" s="96">
        <f>CANTACLARO!Q416</f>
        <v>1.46</v>
      </c>
      <c r="O17" s="97">
        <f>CANTACLARO!Q449</f>
        <v>1.55</v>
      </c>
    </row>
    <row r="18" spans="2:15" ht="15.75" thickBot="1" x14ac:dyDescent="0.3">
      <c r="B18" s="147"/>
      <c r="C18" s="120" t="s">
        <v>213</v>
      </c>
      <c r="D18" s="109">
        <v>0.82399999999999995</v>
      </c>
      <c r="E18" s="111">
        <v>0.68530000000000002</v>
      </c>
      <c r="F18" s="109">
        <v>0.83250000000000002</v>
      </c>
      <c r="G18" s="108">
        <v>0.79520000000000002</v>
      </c>
      <c r="H18" s="111">
        <v>0.61599999999999999</v>
      </c>
      <c r="I18" s="108">
        <v>0.80879999999999996</v>
      </c>
      <c r="J18" s="100"/>
      <c r="K18" s="108">
        <v>0.80459999999999998</v>
      </c>
      <c r="L18" s="109">
        <v>0.80379999999999996</v>
      </c>
      <c r="M18" s="108">
        <v>0.82779999999999998</v>
      </c>
      <c r="N18" s="109">
        <v>0.8417</v>
      </c>
      <c r="O18" s="110">
        <v>0.80030000000000001</v>
      </c>
    </row>
    <row r="19" spans="2:15" x14ac:dyDescent="0.25">
      <c r="B19" s="146" t="s">
        <v>154</v>
      </c>
      <c r="C19" s="121" t="s">
        <v>184</v>
      </c>
      <c r="D19" s="96">
        <f>'PTE CANOAS'!Q107</f>
        <v>0.97</v>
      </c>
      <c r="E19" s="96">
        <f>'PTE CANOAS'!Q140</f>
        <v>1.53</v>
      </c>
      <c r="F19" s="96">
        <f>'PTE CANOAS'!Q173</f>
        <v>1.53</v>
      </c>
      <c r="G19" s="98">
        <f>'PTE CANOAS'!Q206</f>
        <v>0.66</v>
      </c>
      <c r="H19" s="96">
        <f>'PTE CANOAS'!Q239</f>
        <v>0.93</v>
      </c>
      <c r="I19" s="98">
        <f>'PTE CANOAS'!Q272</f>
        <v>0.95</v>
      </c>
      <c r="J19" s="96">
        <f>'PTE CANOAS'!Q305</f>
        <v>0.89</v>
      </c>
      <c r="K19" s="99"/>
      <c r="L19" s="96">
        <f>'PTE CANOAS'!Q338</f>
        <v>1.59</v>
      </c>
      <c r="M19" s="98">
        <f>'PTE CANOAS'!Q371</f>
        <v>0.34</v>
      </c>
      <c r="N19" s="96">
        <f>'PTE CANOAS'!Q404</f>
        <v>0.37</v>
      </c>
      <c r="O19" s="97">
        <f>'PTE CANOAS'!Q437</f>
        <v>0.46</v>
      </c>
    </row>
    <row r="20" spans="2:15" ht="15.75" thickBot="1" x14ac:dyDescent="0.3">
      <c r="B20" s="147"/>
      <c r="C20" s="120" t="s">
        <v>213</v>
      </c>
      <c r="D20" s="109">
        <v>0.81730000000000003</v>
      </c>
      <c r="E20" s="109">
        <v>0.75509999999999999</v>
      </c>
      <c r="F20" s="109">
        <v>0.73929999999999996</v>
      </c>
      <c r="G20" s="105">
        <v>0.95540000000000003</v>
      </c>
      <c r="H20" s="109">
        <v>0.74070000000000003</v>
      </c>
      <c r="I20" s="105">
        <v>0.98409999999999997</v>
      </c>
      <c r="J20" s="109">
        <v>0.80459999999999998</v>
      </c>
      <c r="K20" s="100"/>
      <c r="L20" s="111">
        <v>0.68820000000000003</v>
      </c>
      <c r="M20" s="105">
        <v>0.94720000000000004</v>
      </c>
      <c r="N20" s="104">
        <v>0.94020000000000004</v>
      </c>
      <c r="O20" s="106">
        <v>0.94730000000000003</v>
      </c>
    </row>
    <row r="21" spans="2:15" x14ac:dyDescent="0.25">
      <c r="B21" s="146" t="s">
        <v>155</v>
      </c>
      <c r="C21" s="121" t="s">
        <v>184</v>
      </c>
      <c r="D21" s="96">
        <f>CALAMAR!Q142</f>
        <v>1.35</v>
      </c>
      <c r="E21" s="96">
        <f>CALAMAR!Q175</f>
        <v>2.12</v>
      </c>
      <c r="F21" s="96">
        <f>CALAMAR!Q208</f>
        <v>6.07</v>
      </c>
      <c r="G21" s="98">
        <f>CALAMAR!Q241</f>
        <v>1.1700492492153474</v>
      </c>
      <c r="H21" s="96">
        <f>CALAMAR!Q274</f>
        <v>1.35</v>
      </c>
      <c r="I21" s="98">
        <f>CALAMAR!Q307</f>
        <v>1.62</v>
      </c>
      <c r="J21" s="96">
        <f>CALAMAR!Q340</f>
        <v>1.22</v>
      </c>
      <c r="K21" s="98">
        <f>CALAMAR!Q373</f>
        <v>1.88</v>
      </c>
      <c r="L21" s="99"/>
      <c r="M21" s="98">
        <f>CALAMAR!Q406</f>
        <v>1.06</v>
      </c>
      <c r="N21" s="96">
        <f>CALAMAR!Q439</f>
        <v>1.0906272373174677</v>
      </c>
      <c r="O21" s="97">
        <f>CALAMAR!Q472</f>
        <v>1.1100000000000001</v>
      </c>
    </row>
    <row r="22" spans="2:15" ht="15.75" thickBot="1" x14ac:dyDescent="0.3">
      <c r="B22" s="147"/>
      <c r="C22" s="120" t="s">
        <v>213</v>
      </c>
      <c r="D22" s="111">
        <v>0.58169999999999999</v>
      </c>
      <c r="E22" s="109">
        <v>0.81179999999999997</v>
      </c>
      <c r="F22" s="104">
        <v>0.99519999999999997</v>
      </c>
      <c r="G22" s="108">
        <v>0.7006</v>
      </c>
      <c r="H22" s="111">
        <v>0.58940000000000003</v>
      </c>
      <c r="I22" s="108">
        <v>0.69579999999999997</v>
      </c>
      <c r="J22" s="109">
        <v>0.80379999999999996</v>
      </c>
      <c r="K22" s="107">
        <v>0.68820000000000003</v>
      </c>
      <c r="L22" s="100"/>
      <c r="M22" s="108">
        <v>0.75190000000000001</v>
      </c>
      <c r="N22" s="109">
        <v>0.77449999999999997</v>
      </c>
      <c r="O22" s="110">
        <v>0.7016</v>
      </c>
    </row>
    <row r="23" spans="2:15" x14ac:dyDescent="0.25">
      <c r="B23" s="146" t="s">
        <v>156</v>
      </c>
      <c r="C23" s="121" t="s">
        <v>184</v>
      </c>
      <c r="D23" s="96">
        <f>'PTO RICO HDA'!Q104</f>
        <v>3.26</v>
      </c>
      <c r="E23" s="96">
        <f>'PTO RICO HDA'!Q137</f>
        <v>0.99</v>
      </c>
      <c r="F23" s="96">
        <f>'PTO RICO HDA'!Q170</f>
        <v>1.03</v>
      </c>
      <c r="G23" s="98">
        <f>'PTO RICO HDA'!Q203</f>
        <v>2.0499999999999998</v>
      </c>
      <c r="H23" s="96">
        <f>'PTO RICO HDA'!Q236</f>
        <v>2.87</v>
      </c>
      <c r="I23" s="98">
        <f>'PTO RICO HDA'!Q269</f>
        <v>-0.62</v>
      </c>
      <c r="J23" s="96">
        <f>'PTO RICO HDA'!Q302</f>
        <v>1.62</v>
      </c>
      <c r="K23" s="98">
        <f>'PTO RICO HDA'!Q335</f>
        <v>-0.03</v>
      </c>
      <c r="L23" s="96">
        <f>'PTO RICO HDA'!Q368</f>
        <v>1.06</v>
      </c>
      <c r="M23" s="99"/>
      <c r="N23" s="96">
        <f>'PTO RICO HDA'!Q401</f>
        <v>-2.46</v>
      </c>
      <c r="O23" s="97">
        <f>'PTO RICO HDA'!Q434</f>
        <v>1.82</v>
      </c>
    </row>
    <row r="24" spans="2:15" ht="15.75" thickBot="1" x14ac:dyDescent="0.3">
      <c r="B24" s="147"/>
      <c r="C24" s="120" t="s">
        <v>213</v>
      </c>
      <c r="D24" s="109">
        <v>0.72819999999999996</v>
      </c>
      <c r="E24" s="109">
        <v>0.79530000000000001</v>
      </c>
      <c r="F24" s="109">
        <v>0.80420000000000003</v>
      </c>
      <c r="G24" s="105">
        <v>0.92400000000000004</v>
      </c>
      <c r="H24" s="109">
        <v>0.77590000000000003</v>
      </c>
      <c r="I24" s="105">
        <v>0.97240000000000004</v>
      </c>
      <c r="J24" s="109">
        <v>0.82779999999999998</v>
      </c>
      <c r="K24" s="105">
        <v>0.94720000000000004</v>
      </c>
      <c r="L24" s="109">
        <v>0.75190000000000001</v>
      </c>
      <c r="M24" s="100"/>
      <c r="N24" s="104">
        <v>0.98870000000000002</v>
      </c>
      <c r="O24" s="106">
        <v>0.98170000000000002</v>
      </c>
    </row>
    <row r="25" spans="2:15" x14ac:dyDescent="0.25">
      <c r="B25" s="146" t="s">
        <v>157</v>
      </c>
      <c r="C25" s="121" t="s">
        <v>184</v>
      </c>
      <c r="D25" s="96">
        <f>FUNDACION!Q122</f>
        <v>3</v>
      </c>
      <c r="E25" s="96">
        <f>FUNDACION!Q155</f>
        <v>1.02</v>
      </c>
      <c r="F25" s="96">
        <f>FUNDACION!Q188</f>
        <v>1.06</v>
      </c>
      <c r="G25" s="98">
        <f>FUNDACION!Q221</f>
        <v>1.7678590304464414</v>
      </c>
      <c r="H25" s="96">
        <f>FUNDACION!Q254</f>
        <v>2.63</v>
      </c>
      <c r="I25" s="98">
        <f>FUNDACION!Q287</f>
        <v>-0.51</v>
      </c>
      <c r="J25" s="96">
        <f>FUNDACION!Q320</f>
        <v>1.54</v>
      </c>
      <c r="K25" s="98">
        <f>FUNDACION!Q353</f>
        <v>0.04</v>
      </c>
      <c r="L25" s="96">
        <f>FUNDACION!Q386</f>
        <v>1.0900000000000001</v>
      </c>
      <c r="M25" s="98">
        <f>FUNDACION!Q419</f>
        <v>-2.4300000000000002</v>
      </c>
      <c r="N25" s="99"/>
      <c r="O25" s="97">
        <f>FUNDACION!Q452</f>
        <v>1.2804693253250263</v>
      </c>
    </row>
    <row r="26" spans="2:15" ht="15.75" thickBot="1" x14ac:dyDescent="0.3">
      <c r="B26" s="147"/>
      <c r="C26" s="120" t="s">
        <v>213</v>
      </c>
      <c r="D26" s="109">
        <v>0.73070000000000002</v>
      </c>
      <c r="E26" s="109">
        <v>0.77759999999999996</v>
      </c>
      <c r="F26" s="109">
        <v>0.82179999999999997</v>
      </c>
      <c r="G26" s="108">
        <v>0.89419999999999999</v>
      </c>
      <c r="H26" s="109">
        <v>0.72760000000000002</v>
      </c>
      <c r="I26" s="105">
        <v>0.96819999999999995</v>
      </c>
      <c r="J26" s="109">
        <v>0.8417</v>
      </c>
      <c r="K26" s="105">
        <v>0.94020000000000004</v>
      </c>
      <c r="L26" s="109">
        <v>0.77449999999999997</v>
      </c>
      <c r="M26" s="105">
        <v>0.98870000000000002</v>
      </c>
      <c r="N26" s="100"/>
      <c r="O26" s="106">
        <v>0.98050000000000004</v>
      </c>
    </row>
    <row r="27" spans="2:15" x14ac:dyDescent="0.25">
      <c r="B27" s="146" t="s">
        <v>158</v>
      </c>
      <c r="C27" s="121" t="s">
        <v>184</v>
      </c>
      <c r="D27" s="96">
        <f>'GANADERIA CARIBE'!Q114</f>
        <v>4.07</v>
      </c>
      <c r="E27" s="96">
        <f>'GANADERIA CARIBE'!Q147</f>
        <v>1.029568931093203</v>
      </c>
      <c r="F27" s="96">
        <f>'GANADERIA CARIBE'!Q180</f>
        <v>1.06</v>
      </c>
      <c r="G27" s="98">
        <f>'GANADERIA CARIBE'!Q213</f>
        <v>2.11</v>
      </c>
      <c r="H27" s="96">
        <f>'GANADERIA CARIBE'!Q246</f>
        <v>3.35</v>
      </c>
      <c r="I27" s="98">
        <f>'GANADERIA CARIBE'!Q279</f>
        <v>-0.09</v>
      </c>
      <c r="J27" s="96">
        <f>'GANADERIA CARIBE'!Q312</f>
        <v>1.58</v>
      </c>
      <c r="K27" s="98">
        <f>'GANADERIA CARIBE'!Q345</f>
        <v>0.2</v>
      </c>
      <c r="L27" s="96">
        <f>'GANADERIA CARIBE'!Q378</f>
        <v>1.1016157424833717</v>
      </c>
      <c r="M27" s="98">
        <f>'GANADERIA CARIBE'!Q411</f>
        <v>1.68</v>
      </c>
      <c r="N27" s="96">
        <f>'GANADERIA CARIBE'!Q444</f>
        <v>1.26</v>
      </c>
      <c r="O27" s="99"/>
    </row>
    <row r="28" spans="2:15" ht="15.75" thickBot="1" x14ac:dyDescent="0.3">
      <c r="B28" s="147"/>
      <c r="C28" s="120" t="s">
        <v>213</v>
      </c>
      <c r="D28" s="109">
        <v>0.70030000000000003</v>
      </c>
      <c r="E28" s="109">
        <v>0.70399999999999996</v>
      </c>
      <c r="F28" s="109">
        <v>0.75319999999999998</v>
      </c>
      <c r="G28" s="108">
        <v>0.88329999999999997</v>
      </c>
      <c r="H28" s="111">
        <v>0.6694</v>
      </c>
      <c r="I28" s="105">
        <v>0.96040000000000003</v>
      </c>
      <c r="J28" s="109">
        <v>0.80030000000000001</v>
      </c>
      <c r="K28" s="105">
        <v>0.94730000000000003</v>
      </c>
      <c r="L28" s="109">
        <v>0.7016</v>
      </c>
      <c r="M28" s="105">
        <v>0.98170000000000002</v>
      </c>
      <c r="N28" s="104">
        <v>0.98050000000000004</v>
      </c>
      <c r="O28" s="100"/>
    </row>
    <row r="30" spans="2:15" ht="15.75" thickBot="1" x14ac:dyDescent="0.3"/>
    <row r="31" spans="2:15" ht="15.75" thickBot="1" x14ac:dyDescent="0.3">
      <c r="B31" s="155" t="s">
        <v>225</v>
      </c>
      <c r="C31" s="156"/>
      <c r="D31" s="156"/>
      <c r="E31" s="156"/>
      <c r="F31" s="157"/>
    </row>
    <row r="32" spans="2:15" x14ac:dyDescent="0.25">
      <c r="B32" s="101" t="s">
        <v>215</v>
      </c>
      <c r="C32" s="152" t="s">
        <v>224</v>
      </c>
      <c r="D32" s="152"/>
      <c r="E32" s="138"/>
      <c r="F32" s="139"/>
    </row>
    <row r="33" spans="2:6" x14ac:dyDescent="0.25">
      <c r="B33" s="102" t="s">
        <v>216</v>
      </c>
      <c r="C33" s="153" t="s">
        <v>217</v>
      </c>
      <c r="D33" s="153"/>
      <c r="E33" s="140"/>
      <c r="F33" s="141"/>
    </row>
    <row r="34" spans="2:6" x14ac:dyDescent="0.25">
      <c r="B34" s="102" t="s">
        <v>219</v>
      </c>
      <c r="C34" s="153" t="s">
        <v>220</v>
      </c>
      <c r="D34" s="153"/>
      <c r="E34" s="142"/>
      <c r="F34" s="143"/>
    </row>
    <row r="35" spans="2:6" x14ac:dyDescent="0.25">
      <c r="B35" s="102" t="s">
        <v>218</v>
      </c>
      <c r="C35" s="153" t="s">
        <v>222</v>
      </c>
      <c r="D35" s="153"/>
      <c r="E35" s="148"/>
      <c r="F35" s="149"/>
    </row>
    <row r="36" spans="2:6" ht="15.75" thickBot="1" x14ac:dyDescent="0.3">
      <c r="B36" s="103" t="s">
        <v>221</v>
      </c>
      <c r="C36" s="154" t="s">
        <v>223</v>
      </c>
      <c r="D36" s="154"/>
      <c r="E36" s="150"/>
      <c r="F36" s="151"/>
    </row>
  </sheetData>
  <mergeCells count="25">
    <mergeCell ref="B15:B16"/>
    <mergeCell ref="E35:F35"/>
    <mergeCell ref="E36:F36"/>
    <mergeCell ref="C32:D32"/>
    <mergeCell ref="C33:D33"/>
    <mergeCell ref="C34:D34"/>
    <mergeCell ref="C35:D35"/>
    <mergeCell ref="C36:D36"/>
    <mergeCell ref="B31:F31"/>
    <mergeCell ref="B3:O3"/>
    <mergeCell ref="E32:F32"/>
    <mergeCell ref="E33:F33"/>
    <mergeCell ref="E34:F34"/>
    <mergeCell ref="B4:C4"/>
    <mergeCell ref="B17:B18"/>
    <mergeCell ref="B19:B20"/>
    <mergeCell ref="B21:B22"/>
    <mergeCell ref="B23:B24"/>
    <mergeCell ref="B25:B26"/>
    <mergeCell ref="B27:B28"/>
    <mergeCell ref="B5:B6"/>
    <mergeCell ref="B7:B8"/>
    <mergeCell ref="B9:B10"/>
    <mergeCell ref="B11:B12"/>
    <mergeCell ref="B13:B14"/>
  </mergeCells>
  <pageMargins left="0.7" right="0.7" top="0.75" bottom="0.75" header="0.3" footer="0.3"/>
  <pageSetup orientation="portrait" horizontalDpi="30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57"/>
  <sheetViews>
    <sheetView zoomScale="90" zoomScaleNormal="90" workbookViewId="0">
      <selection activeCell="L21" sqref="L21"/>
    </sheetView>
  </sheetViews>
  <sheetFormatPr baseColWidth="10" defaultRowHeight="15" x14ac:dyDescent="0.25"/>
  <cols>
    <col min="1" max="1" width="14.42578125" style="3" bestFit="1" customWidth="1"/>
    <col min="2" max="2" width="22.85546875" style="3" bestFit="1" customWidth="1"/>
    <col min="3" max="3" width="12" style="3" bestFit="1" customWidth="1"/>
    <col min="4" max="4" width="10.5703125" style="3" customWidth="1"/>
    <col min="5" max="5" width="8.28515625" style="3" bestFit="1" customWidth="1"/>
    <col min="6" max="6" width="10.7109375" style="3" bestFit="1" customWidth="1"/>
    <col min="7" max="7" width="8.42578125" style="3" customWidth="1"/>
    <col min="8" max="8" width="9.140625" style="3" bestFit="1" customWidth="1"/>
    <col min="9" max="9" width="9" style="3" bestFit="1" customWidth="1"/>
    <col min="10" max="10" width="11.85546875" style="3" bestFit="1" customWidth="1"/>
    <col min="11" max="11" width="9.28515625" style="3" bestFit="1" customWidth="1"/>
    <col min="12" max="12" width="11.85546875" style="3" bestFit="1" customWidth="1"/>
    <col min="13" max="13" width="10.7109375" style="3" bestFit="1" customWidth="1"/>
    <col min="14" max="14" width="11.28515625" style="3" bestFit="1" customWidth="1"/>
    <col min="15" max="16384" width="11.425781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250270</v>
      </c>
      <c r="M5" s="3" t="s">
        <v>120</v>
      </c>
      <c r="N5" s="3" t="s">
        <v>121</v>
      </c>
    </row>
    <row r="7" spans="1:14" x14ac:dyDescent="0.25">
      <c r="A7" s="3" t="s">
        <v>28</v>
      </c>
      <c r="B7" s="3">
        <v>913</v>
      </c>
      <c r="D7" s="3" t="s">
        <v>29</v>
      </c>
      <c r="E7" s="3" t="s">
        <v>30</v>
      </c>
      <c r="F7" s="3" t="s">
        <v>31</v>
      </c>
      <c r="H7" s="3" t="s">
        <v>32</v>
      </c>
      <c r="I7" s="3" t="s">
        <v>33</v>
      </c>
      <c r="J7" s="3" t="s">
        <v>34</v>
      </c>
      <c r="L7" s="3" t="s">
        <v>35</v>
      </c>
      <c r="M7" s="3" t="s">
        <v>36</v>
      </c>
      <c r="N7" s="3" t="s">
        <v>122</v>
      </c>
    </row>
    <row r="8" spans="1:14" x14ac:dyDescent="0.25">
      <c r="A8" s="3" t="s">
        <v>5</v>
      </c>
      <c r="B8" s="3">
        <v>7332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123</v>
      </c>
      <c r="J8" s="3" t="s">
        <v>124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46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50</v>
      </c>
      <c r="H9" s="3" t="s">
        <v>51</v>
      </c>
      <c r="I9" s="3" t="s">
        <v>125</v>
      </c>
      <c r="J9" s="3" t="s">
        <v>126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1976</v>
      </c>
      <c r="B15" s="3">
        <v>0.56999999999999995</v>
      </c>
      <c r="C15" s="3">
        <v>0.97</v>
      </c>
      <c r="D15" s="3">
        <v>0.56000000000000005</v>
      </c>
      <c r="E15" s="3">
        <v>0.55000000000000004</v>
      </c>
      <c r="F15" s="3">
        <v>0.9</v>
      </c>
      <c r="G15" s="3">
        <v>0.61</v>
      </c>
      <c r="H15" s="3">
        <v>0.32</v>
      </c>
      <c r="I15" s="3">
        <v>0.39</v>
      </c>
      <c r="J15" s="3">
        <v>0.32</v>
      </c>
      <c r="K15" s="3">
        <v>1.97</v>
      </c>
      <c r="L15" s="3">
        <v>0.8</v>
      </c>
      <c r="M15" s="3">
        <v>0.45</v>
      </c>
      <c r="N15" s="3">
        <v>0.32</v>
      </c>
    </row>
    <row r="16" spans="1:14" x14ac:dyDescent="0.25">
      <c r="A16" s="3">
        <v>1977</v>
      </c>
      <c r="B16" s="3">
        <v>2.2400000000000002</v>
      </c>
      <c r="C16" s="3">
        <v>1.76</v>
      </c>
      <c r="D16" s="3">
        <v>1.6</v>
      </c>
      <c r="E16" s="3">
        <v>1.35</v>
      </c>
      <c r="F16" s="3">
        <v>2.04</v>
      </c>
      <c r="G16" s="3">
        <v>2.85</v>
      </c>
      <c r="H16" s="3">
        <v>1.3</v>
      </c>
      <c r="I16" s="3">
        <v>1.92</v>
      </c>
      <c r="J16" s="3">
        <v>2.4</v>
      </c>
      <c r="K16" s="3">
        <v>3.48</v>
      </c>
      <c r="L16" s="3">
        <v>3.59</v>
      </c>
      <c r="M16" s="3">
        <v>1.75</v>
      </c>
      <c r="N16" s="3">
        <v>1.3</v>
      </c>
    </row>
    <row r="17" spans="1:14" x14ac:dyDescent="0.25">
      <c r="A17" s="3">
        <v>1978</v>
      </c>
      <c r="B17" s="3">
        <v>0.56999999999999995</v>
      </c>
      <c r="C17" s="3">
        <v>0.46</v>
      </c>
      <c r="D17" s="3">
        <v>0.49</v>
      </c>
      <c r="E17" s="3">
        <v>1.47</v>
      </c>
      <c r="F17" s="3">
        <v>1.54</v>
      </c>
      <c r="G17" s="3">
        <v>1.92</v>
      </c>
      <c r="H17" s="3">
        <v>1.5</v>
      </c>
      <c r="I17" s="3">
        <v>1.3</v>
      </c>
      <c r="J17" s="3">
        <v>1.3</v>
      </c>
      <c r="K17" s="3">
        <v>1.18</v>
      </c>
      <c r="L17" s="3">
        <v>2.99</v>
      </c>
      <c r="M17" s="3">
        <v>1.1499999999999999</v>
      </c>
      <c r="N17" s="3">
        <v>0.46</v>
      </c>
    </row>
    <row r="18" spans="1:14" x14ac:dyDescent="0.25">
      <c r="A18" s="3">
        <v>1979</v>
      </c>
      <c r="B18" s="3">
        <v>0.52</v>
      </c>
      <c r="C18" s="3">
        <v>0.36</v>
      </c>
      <c r="D18" s="3">
        <v>0.44</v>
      </c>
      <c r="E18" s="3">
        <v>0.32</v>
      </c>
      <c r="F18" s="3">
        <v>1.99</v>
      </c>
      <c r="G18" s="3">
        <v>3.06</v>
      </c>
      <c r="H18" s="3">
        <v>2.3199999999999998</v>
      </c>
      <c r="I18" s="3">
        <v>2.2799999999999998</v>
      </c>
      <c r="J18" s="3">
        <v>5.49</v>
      </c>
      <c r="K18" s="3">
        <v>3.69</v>
      </c>
      <c r="L18" s="3">
        <v>7.43</v>
      </c>
      <c r="M18" s="3">
        <v>4.0199999999999996</v>
      </c>
      <c r="N18" s="3">
        <v>0.32</v>
      </c>
    </row>
    <row r="19" spans="1:14" x14ac:dyDescent="0.25">
      <c r="A19" s="3">
        <v>1980</v>
      </c>
      <c r="B19" s="3">
        <v>1.93</v>
      </c>
      <c r="C19" s="3">
        <v>1.66</v>
      </c>
      <c r="D19" s="3">
        <v>1.3</v>
      </c>
      <c r="E19" s="3">
        <v>1.35</v>
      </c>
      <c r="F19" s="3">
        <v>1.42</v>
      </c>
      <c r="G19" s="3">
        <v>1.35</v>
      </c>
      <c r="H19" s="3">
        <v>0.98</v>
      </c>
      <c r="I19" s="3">
        <v>0.94</v>
      </c>
      <c r="J19" s="3">
        <v>1.29</v>
      </c>
      <c r="K19" s="3">
        <v>1.52</v>
      </c>
      <c r="L19" s="3">
        <v>2.11</v>
      </c>
      <c r="M19" s="3">
        <v>1.1000000000000001</v>
      </c>
      <c r="N19" s="3">
        <v>0.94</v>
      </c>
    </row>
    <row r="20" spans="1:14" x14ac:dyDescent="0.25">
      <c r="A20" s="3">
        <v>1981</v>
      </c>
      <c r="B20" s="3">
        <v>0.94</v>
      </c>
      <c r="C20" s="3">
        <v>0.86</v>
      </c>
      <c r="D20" s="3">
        <v>0.67</v>
      </c>
      <c r="E20" s="3">
        <v>0.46</v>
      </c>
      <c r="F20" s="3">
        <v>6.94</v>
      </c>
      <c r="G20" s="3">
        <v>7.27</v>
      </c>
      <c r="H20" s="3">
        <v>3.32</v>
      </c>
      <c r="I20" s="3">
        <v>2.35</v>
      </c>
      <c r="J20" s="3">
        <v>3.13</v>
      </c>
      <c r="K20" s="3">
        <v>2.96</v>
      </c>
      <c r="L20" s="3">
        <v>8.3000000000000007</v>
      </c>
      <c r="M20" s="3">
        <v>2.76</v>
      </c>
      <c r="N20" s="3">
        <v>0.46</v>
      </c>
    </row>
    <row r="21" spans="1:14" x14ac:dyDescent="0.25">
      <c r="A21" s="3">
        <v>1982</v>
      </c>
      <c r="B21" s="3">
        <v>2.2999999999999998</v>
      </c>
      <c r="C21" s="3">
        <v>1.8</v>
      </c>
      <c r="D21" s="3">
        <v>0.92</v>
      </c>
      <c r="E21" s="3">
        <v>0.7</v>
      </c>
      <c r="F21" s="3">
        <v>2.65</v>
      </c>
      <c r="G21" s="3">
        <v>1.25</v>
      </c>
      <c r="H21" s="3">
        <v>0.68</v>
      </c>
      <c r="I21" s="3">
        <v>0.4</v>
      </c>
      <c r="J21" s="3">
        <v>0.4</v>
      </c>
      <c r="K21" s="3">
        <v>1.01</v>
      </c>
      <c r="L21" s="3">
        <v>0.86</v>
      </c>
      <c r="M21" s="3">
        <v>0.4</v>
      </c>
      <c r="N21" s="3">
        <v>0.4</v>
      </c>
    </row>
    <row r="22" spans="1:14" x14ac:dyDescent="0.25">
      <c r="A22" s="3">
        <v>1983</v>
      </c>
      <c r="B22" s="3">
        <v>0.38</v>
      </c>
      <c r="C22" s="3">
        <v>0.32</v>
      </c>
      <c r="D22" s="3">
        <v>0.18</v>
      </c>
      <c r="E22" s="3">
        <v>0.15</v>
      </c>
      <c r="F22" s="3">
        <v>0.61</v>
      </c>
      <c r="G22" s="3">
        <v>0.8</v>
      </c>
      <c r="H22" s="3">
        <v>0.49</v>
      </c>
      <c r="I22" s="3">
        <v>0.49</v>
      </c>
      <c r="J22" s="3">
        <v>1.4</v>
      </c>
      <c r="K22" s="3">
        <v>1.4</v>
      </c>
      <c r="L22" s="3">
        <v>0.86</v>
      </c>
      <c r="M22" s="3">
        <v>0.52</v>
      </c>
      <c r="N22" s="3">
        <v>0.15</v>
      </c>
    </row>
    <row r="23" spans="1:14" x14ac:dyDescent="0.25">
      <c r="A23" s="3">
        <v>1984</v>
      </c>
      <c r="B23" s="3">
        <v>0.38</v>
      </c>
      <c r="C23" s="3">
        <v>0.38</v>
      </c>
      <c r="D23" s="3">
        <v>0.3</v>
      </c>
      <c r="E23" s="3">
        <v>0.3</v>
      </c>
      <c r="F23" s="3">
        <v>0.28000000000000003</v>
      </c>
      <c r="G23" s="3">
        <v>0.28000000000000003</v>
      </c>
      <c r="H23" s="3">
        <v>0.32</v>
      </c>
      <c r="I23" s="3">
        <v>0.72</v>
      </c>
      <c r="J23" s="3">
        <v>3.91</v>
      </c>
      <c r="K23" s="3">
        <v>4.37</v>
      </c>
      <c r="L23" s="3">
        <v>7.56</v>
      </c>
      <c r="M23" s="3">
        <v>4.1900000000000004</v>
      </c>
      <c r="N23" s="3">
        <v>0.28000000000000003</v>
      </c>
    </row>
    <row r="24" spans="1:14" x14ac:dyDescent="0.25">
      <c r="A24" s="3">
        <v>1985</v>
      </c>
      <c r="B24" s="3">
        <v>1.8</v>
      </c>
      <c r="C24" s="3">
        <v>1.1599999999999999</v>
      </c>
      <c r="D24" s="3">
        <v>1.08</v>
      </c>
      <c r="E24" s="3">
        <v>1.24</v>
      </c>
      <c r="F24" s="3">
        <v>1.56</v>
      </c>
      <c r="G24" s="3">
        <v>1</v>
      </c>
      <c r="H24" s="3">
        <v>0.46</v>
      </c>
      <c r="I24" s="3">
        <v>1.08</v>
      </c>
      <c r="J24" s="3">
        <v>2.0499999999999998</v>
      </c>
      <c r="K24" s="3">
        <v>4.6399999999999997</v>
      </c>
      <c r="L24" s="3">
        <v>2.2999999999999998</v>
      </c>
      <c r="M24" s="3">
        <v>2.2999999999999998</v>
      </c>
      <c r="N24" s="3">
        <v>0.46</v>
      </c>
    </row>
    <row r="25" spans="1:14" x14ac:dyDescent="0.25">
      <c r="A25" s="3">
        <v>1986</v>
      </c>
      <c r="B25" s="3">
        <v>1.5</v>
      </c>
      <c r="C25" s="3">
        <v>0.9</v>
      </c>
      <c r="D25" s="3">
        <v>0.4</v>
      </c>
      <c r="E25" s="3">
        <v>0.2</v>
      </c>
      <c r="F25" s="3">
        <v>0.7</v>
      </c>
      <c r="G25" s="3">
        <v>1.1000000000000001</v>
      </c>
      <c r="H25" s="3">
        <v>0.3</v>
      </c>
      <c r="I25" s="3">
        <v>0.1</v>
      </c>
      <c r="J25" s="3">
        <v>0.1</v>
      </c>
      <c r="K25" s="3">
        <v>3</v>
      </c>
      <c r="L25" s="3">
        <v>4</v>
      </c>
      <c r="M25" s="3">
        <v>0.1</v>
      </c>
      <c r="N25" s="3">
        <v>0.1</v>
      </c>
    </row>
    <row r="26" spans="1:14" x14ac:dyDescent="0.25">
      <c r="A26" s="3">
        <v>1987</v>
      </c>
      <c r="B26" s="3">
        <v>0.5</v>
      </c>
      <c r="C26" s="3">
        <v>0.22</v>
      </c>
      <c r="D26" s="3">
        <v>0.18</v>
      </c>
      <c r="E26" s="3">
        <v>0.05</v>
      </c>
      <c r="F26" s="3">
        <v>1.6</v>
      </c>
      <c r="G26" s="3">
        <v>0.99</v>
      </c>
      <c r="H26" s="3">
        <v>0.89</v>
      </c>
      <c r="I26" s="3">
        <v>2.2999999999999998</v>
      </c>
      <c r="J26" s="3">
        <v>2.71</v>
      </c>
      <c r="K26" s="3">
        <v>4.2</v>
      </c>
      <c r="L26" s="3">
        <v>5.87</v>
      </c>
      <c r="M26" s="3">
        <v>4.1100000000000003</v>
      </c>
      <c r="N26" s="3">
        <v>0.05</v>
      </c>
    </row>
    <row r="27" spans="1:14" x14ac:dyDescent="0.25">
      <c r="A27" s="3">
        <v>1988</v>
      </c>
      <c r="B27" s="3">
        <v>1.3</v>
      </c>
      <c r="C27" s="3">
        <v>1.3</v>
      </c>
      <c r="D27" s="3">
        <v>1.3</v>
      </c>
      <c r="E27" s="3">
        <v>0.4</v>
      </c>
      <c r="F27" s="3">
        <v>0.3</v>
      </c>
      <c r="G27" s="3">
        <v>0.3</v>
      </c>
      <c r="H27" s="3">
        <v>2.1</v>
      </c>
      <c r="I27" s="3">
        <v>3.3</v>
      </c>
      <c r="J27" s="3">
        <v>7.6</v>
      </c>
      <c r="K27" s="3">
        <v>7.1</v>
      </c>
      <c r="L27" s="3">
        <v>13.3</v>
      </c>
      <c r="M27" s="3">
        <v>3.4</v>
      </c>
      <c r="N27" s="3">
        <v>0.3</v>
      </c>
    </row>
    <row r="28" spans="1:14" x14ac:dyDescent="0.25">
      <c r="A28" s="3">
        <v>1989</v>
      </c>
      <c r="B28" s="3">
        <v>1.1499999999999999</v>
      </c>
      <c r="C28" s="3">
        <v>0.5</v>
      </c>
      <c r="D28" s="3">
        <v>0.5</v>
      </c>
      <c r="E28" s="3">
        <v>0.4</v>
      </c>
      <c r="F28" s="3">
        <v>0.4</v>
      </c>
      <c r="G28" s="3">
        <v>0.78</v>
      </c>
      <c r="H28" s="3">
        <v>0.4</v>
      </c>
      <c r="I28" s="3">
        <v>0.36</v>
      </c>
      <c r="J28" s="3">
        <v>4.9800000000000004</v>
      </c>
      <c r="K28" s="3">
        <v>4.3</v>
      </c>
      <c r="L28" s="3">
        <v>3.65</v>
      </c>
      <c r="M28" s="3">
        <v>3.32</v>
      </c>
      <c r="N28" s="3">
        <v>0.36</v>
      </c>
    </row>
    <row r="29" spans="1:14" x14ac:dyDescent="0.25">
      <c r="A29" s="3">
        <v>1990</v>
      </c>
      <c r="B29" s="3">
        <v>1.9</v>
      </c>
      <c r="C29" s="3">
        <v>1</v>
      </c>
      <c r="D29" s="3">
        <v>0.7</v>
      </c>
      <c r="E29" s="3">
        <v>0.77</v>
      </c>
      <c r="F29" s="3">
        <v>1.07</v>
      </c>
      <c r="G29" s="3">
        <v>0.4</v>
      </c>
      <c r="H29" s="3">
        <v>0.38</v>
      </c>
      <c r="I29" s="3">
        <v>0.48</v>
      </c>
      <c r="J29" s="3">
        <v>0.38</v>
      </c>
      <c r="K29" s="3">
        <v>0.55000000000000004</v>
      </c>
      <c r="L29" s="3">
        <v>2.79</v>
      </c>
      <c r="M29" s="3">
        <v>1.37</v>
      </c>
      <c r="N29" s="3">
        <v>0.38</v>
      </c>
    </row>
    <row r="30" spans="1:14" x14ac:dyDescent="0.25">
      <c r="A30" s="3">
        <v>1992</v>
      </c>
      <c r="B30" s="3">
        <v>0.23</v>
      </c>
      <c r="C30" s="3">
        <v>0.21</v>
      </c>
      <c r="D30" s="3">
        <v>0.18</v>
      </c>
      <c r="E30" s="3">
        <v>0.18</v>
      </c>
      <c r="F30" s="3">
        <v>0.28000000000000003</v>
      </c>
      <c r="G30" s="3">
        <v>0.23</v>
      </c>
      <c r="H30" s="3">
        <v>0.21</v>
      </c>
      <c r="I30" s="3">
        <v>0.21</v>
      </c>
      <c r="J30" s="3">
        <v>0.24</v>
      </c>
      <c r="K30" s="3">
        <v>1.29</v>
      </c>
      <c r="L30" s="3">
        <v>0.88</v>
      </c>
      <c r="M30" s="3">
        <v>0.66</v>
      </c>
      <c r="N30" s="3">
        <v>0.18</v>
      </c>
    </row>
    <row r="31" spans="1:14" x14ac:dyDescent="0.25">
      <c r="A31" s="3">
        <v>1993</v>
      </c>
      <c r="B31" s="3">
        <v>0.28999999999999998</v>
      </c>
      <c r="C31" s="3">
        <v>0.26</v>
      </c>
      <c r="D31" s="3">
        <v>0.23</v>
      </c>
      <c r="E31" s="3">
        <v>0.24</v>
      </c>
      <c r="F31" s="3">
        <v>1</v>
      </c>
      <c r="G31" s="3">
        <v>0.74</v>
      </c>
      <c r="H31" s="3">
        <v>0.28000000000000003</v>
      </c>
      <c r="I31" s="3">
        <v>0.2</v>
      </c>
      <c r="J31" s="3">
        <v>0.28000000000000003</v>
      </c>
      <c r="K31" s="3">
        <v>0.28999999999999998</v>
      </c>
      <c r="L31" s="3">
        <v>0.28000000000000003</v>
      </c>
      <c r="M31" s="3">
        <v>0.23</v>
      </c>
      <c r="N31" s="3">
        <v>0.2</v>
      </c>
    </row>
    <row r="32" spans="1:14" x14ac:dyDescent="0.25">
      <c r="A32" s="3">
        <v>1994</v>
      </c>
      <c r="B32" s="3">
        <v>7.0000000000000007E-2</v>
      </c>
      <c r="C32" s="3">
        <v>0.13</v>
      </c>
      <c r="D32" s="3">
        <v>0.12</v>
      </c>
      <c r="E32" s="3">
        <v>0.01</v>
      </c>
      <c r="F32" s="3">
        <v>0.21</v>
      </c>
      <c r="G32" s="3">
        <v>0.28000000000000003</v>
      </c>
      <c r="H32" s="3">
        <v>1.92</v>
      </c>
      <c r="I32" s="3">
        <v>2.56</v>
      </c>
      <c r="J32" s="3">
        <v>1.86</v>
      </c>
      <c r="K32" s="3">
        <v>2.37</v>
      </c>
      <c r="L32" s="3">
        <v>6.42</v>
      </c>
      <c r="M32" s="3">
        <v>4.16</v>
      </c>
      <c r="N32" s="3">
        <v>0.01</v>
      </c>
    </row>
    <row r="33" spans="1:14" x14ac:dyDescent="0.25">
      <c r="A33" s="3">
        <v>1995</v>
      </c>
      <c r="B33" s="3">
        <v>2.2400000000000002</v>
      </c>
      <c r="C33" s="3">
        <v>1.6</v>
      </c>
      <c r="D33" s="3">
        <v>1.6</v>
      </c>
      <c r="E33" s="3">
        <v>1.6</v>
      </c>
      <c r="J33" s="3">
        <v>29.18</v>
      </c>
      <c r="K33" s="3">
        <v>43.24</v>
      </c>
      <c r="L33" s="3">
        <v>37.409999999999997</v>
      </c>
      <c r="M33" s="3">
        <v>30.39</v>
      </c>
      <c r="N33" s="3">
        <v>1.6</v>
      </c>
    </row>
    <row r="34" spans="1:14" x14ac:dyDescent="0.25">
      <c r="A34" s="3">
        <v>1996</v>
      </c>
      <c r="B34" s="3">
        <v>10.55</v>
      </c>
      <c r="C34" s="3">
        <v>6.65</v>
      </c>
      <c r="D34" s="3">
        <v>0.03</v>
      </c>
      <c r="E34" s="3">
        <v>0.03</v>
      </c>
      <c r="F34" s="3">
        <v>0.35</v>
      </c>
      <c r="G34" s="3">
        <v>0.55300000000000005</v>
      </c>
      <c r="H34" s="3">
        <v>0.81499999999999995</v>
      </c>
      <c r="I34" s="3">
        <v>0.2</v>
      </c>
      <c r="J34" s="3">
        <v>1.1419999999999999</v>
      </c>
      <c r="K34" s="3">
        <v>2.6150000000000002</v>
      </c>
      <c r="L34" s="3">
        <v>1.95</v>
      </c>
      <c r="M34" s="3">
        <v>1.37</v>
      </c>
      <c r="N34" s="3">
        <v>0.03</v>
      </c>
    </row>
    <row r="35" spans="1:14" x14ac:dyDescent="0.25">
      <c r="A35" s="3">
        <v>1997</v>
      </c>
      <c r="B35" s="3">
        <v>0.56999999999999995</v>
      </c>
      <c r="C35" s="3">
        <v>0.35</v>
      </c>
      <c r="D35" s="3">
        <v>0.125</v>
      </c>
      <c r="E35" s="3">
        <v>3.7999999999999999E-2</v>
      </c>
      <c r="F35" s="3">
        <v>2.5999999999999999E-2</v>
      </c>
      <c r="G35" s="3">
        <v>0.33500000000000002</v>
      </c>
      <c r="H35" s="3">
        <v>4.0000000000000001E-3</v>
      </c>
      <c r="I35" s="3" t="s">
        <v>55</v>
      </c>
      <c r="J35" s="3">
        <v>2E-3</v>
      </c>
      <c r="K35" s="3">
        <v>0.05</v>
      </c>
      <c r="L35" s="3">
        <v>0.155</v>
      </c>
      <c r="M35" s="3">
        <v>9.5000000000000001E-2</v>
      </c>
      <c r="N35" s="3">
        <v>0</v>
      </c>
    </row>
    <row r="36" spans="1:14" x14ac:dyDescent="0.25">
      <c r="A36" s="3">
        <v>1998</v>
      </c>
      <c r="B36" s="3" t="s">
        <v>55</v>
      </c>
      <c r="C36" s="3">
        <v>0.03</v>
      </c>
      <c r="D36" s="3">
        <v>2.1999999999999999E-2</v>
      </c>
      <c r="E36" s="3">
        <v>0.76300000000000001</v>
      </c>
      <c r="F36" s="3">
        <v>0.69199999999999995</v>
      </c>
      <c r="G36" s="3">
        <v>0.85</v>
      </c>
      <c r="H36" s="3">
        <v>0.5</v>
      </c>
      <c r="I36" s="3">
        <v>0.44</v>
      </c>
      <c r="J36" s="3">
        <v>2.25</v>
      </c>
      <c r="K36" s="3">
        <v>3.133</v>
      </c>
      <c r="L36" s="3">
        <v>1.2729999999999999</v>
      </c>
      <c r="M36" s="3">
        <v>2.6150000000000002</v>
      </c>
      <c r="N36" s="3">
        <v>0.02</v>
      </c>
    </row>
    <row r="37" spans="1:14" x14ac:dyDescent="0.25">
      <c r="A37" s="3">
        <v>1999</v>
      </c>
      <c r="B37" s="3">
        <v>0.27500000000000002</v>
      </c>
      <c r="C37" s="3">
        <v>8.9999999999999993E-3</v>
      </c>
      <c r="D37" s="3">
        <v>0.02</v>
      </c>
      <c r="E37" s="3">
        <v>0.35</v>
      </c>
      <c r="F37" s="3">
        <v>0.30499999999999999</v>
      </c>
      <c r="G37" s="3">
        <v>0.39500000000000002</v>
      </c>
      <c r="H37" s="3">
        <v>0.623</v>
      </c>
      <c r="I37" s="3">
        <v>0.58699999999999997</v>
      </c>
      <c r="J37" s="3">
        <v>1.95</v>
      </c>
      <c r="K37" s="3">
        <v>5.77</v>
      </c>
      <c r="L37" s="3">
        <v>10.24</v>
      </c>
      <c r="M37" s="3">
        <v>4</v>
      </c>
      <c r="N37" s="3">
        <v>0.01</v>
      </c>
    </row>
    <row r="38" spans="1:14" x14ac:dyDescent="0.25">
      <c r="A38" s="3">
        <v>2000</v>
      </c>
      <c r="B38" s="3">
        <v>0.64</v>
      </c>
      <c r="C38" s="3">
        <v>0.04</v>
      </c>
      <c r="D38" s="3">
        <v>1.6E-2</v>
      </c>
      <c r="E38" s="3">
        <v>0.04</v>
      </c>
      <c r="F38" s="3">
        <v>1.0449999999999999</v>
      </c>
      <c r="G38" s="3">
        <v>1.2070000000000001</v>
      </c>
      <c r="H38" s="3">
        <v>2.1</v>
      </c>
      <c r="I38" s="3">
        <v>2.25</v>
      </c>
      <c r="J38" s="3">
        <v>4.63</v>
      </c>
      <c r="K38" s="3">
        <v>3.4769999999999999</v>
      </c>
      <c r="L38" s="3">
        <v>4.49</v>
      </c>
      <c r="M38" s="3">
        <v>2.0499999999999998</v>
      </c>
      <c r="N38" s="3">
        <v>0.02</v>
      </c>
    </row>
    <row r="39" spans="1:14" x14ac:dyDescent="0.25">
      <c r="A39" s="3">
        <v>2001</v>
      </c>
      <c r="B39" s="3">
        <v>0.58699999999999997</v>
      </c>
      <c r="C39" s="3">
        <v>0.17799999999999999</v>
      </c>
      <c r="D39" s="3">
        <v>0.94699999999999995</v>
      </c>
      <c r="E39" s="3">
        <v>0.45500000000000002</v>
      </c>
      <c r="F39" s="3">
        <v>0.42499999999999999</v>
      </c>
      <c r="G39" s="3">
        <v>0.27500000000000002</v>
      </c>
      <c r="H39" s="3">
        <v>0.02</v>
      </c>
      <c r="I39" s="3">
        <v>0.10199999999999999</v>
      </c>
      <c r="J39" s="3">
        <v>7.1999999999999995E-2</v>
      </c>
      <c r="K39" s="3">
        <v>0.33500000000000002</v>
      </c>
      <c r="L39" s="3">
        <v>12.77</v>
      </c>
      <c r="M39" s="3">
        <v>0.55300000000000005</v>
      </c>
      <c r="N39" s="3">
        <v>0.02</v>
      </c>
    </row>
    <row r="40" spans="1:14" x14ac:dyDescent="0.25">
      <c r="A40" s="3">
        <v>2002</v>
      </c>
      <c r="B40" s="3">
        <v>7.0000000000000001E-3</v>
      </c>
      <c r="C40" s="3">
        <v>0.215</v>
      </c>
      <c r="D40" s="3">
        <v>8.6999999999999994E-2</v>
      </c>
      <c r="E40" s="3">
        <v>0.03</v>
      </c>
      <c r="F40" s="3">
        <v>0.30499999999999999</v>
      </c>
      <c r="G40" s="3">
        <v>3.133</v>
      </c>
      <c r="H40" s="3">
        <v>0.10199999999999999</v>
      </c>
      <c r="I40" s="3">
        <v>8.6999999999999994E-2</v>
      </c>
      <c r="J40" s="3">
        <v>8.6999999999999994E-2</v>
      </c>
      <c r="K40" s="3">
        <v>0.33500000000000002</v>
      </c>
      <c r="L40" s="3">
        <v>1.3380000000000001</v>
      </c>
      <c r="M40" s="3">
        <v>8.6999999999999994E-2</v>
      </c>
      <c r="N40" s="3">
        <v>0.01</v>
      </c>
    </row>
    <row r="41" spans="1:14" x14ac:dyDescent="0.25">
      <c r="A41" s="3">
        <v>2003</v>
      </c>
      <c r="B41" s="3">
        <v>1E-3</v>
      </c>
      <c r="C41" s="3">
        <v>1E-3</v>
      </c>
      <c r="D41" s="3">
        <v>1E-3</v>
      </c>
      <c r="E41" s="3">
        <v>1.6E-2</v>
      </c>
      <c r="F41" s="3">
        <v>0.245</v>
      </c>
      <c r="G41" s="3">
        <v>0.30499999999999999</v>
      </c>
      <c r="H41" s="3">
        <v>3.5999999999999997E-2</v>
      </c>
      <c r="I41" s="3">
        <v>2.4E-2</v>
      </c>
      <c r="J41" s="3">
        <v>1.6E-2</v>
      </c>
      <c r="K41" s="3">
        <v>0.55300000000000005</v>
      </c>
      <c r="L41" s="3">
        <v>0.13200000000000001</v>
      </c>
      <c r="M41" s="3">
        <v>1.0129999999999999</v>
      </c>
      <c r="N41" s="3">
        <v>0</v>
      </c>
    </row>
    <row r="42" spans="1:14" x14ac:dyDescent="0.25">
      <c r="A42" s="3">
        <v>2004</v>
      </c>
      <c r="B42" s="3">
        <v>0.245</v>
      </c>
      <c r="C42" s="3">
        <v>0</v>
      </c>
      <c r="D42" s="3" t="s">
        <v>55</v>
      </c>
      <c r="E42" s="3">
        <v>0.13200000000000001</v>
      </c>
      <c r="F42" s="3">
        <v>0.13200000000000001</v>
      </c>
      <c r="G42" s="3">
        <v>0.13200000000000001</v>
      </c>
      <c r="H42" s="3">
        <v>0.13200000000000001</v>
      </c>
      <c r="I42" s="3">
        <v>0.11700000000000001</v>
      </c>
      <c r="J42" s="3">
        <v>0.125</v>
      </c>
      <c r="K42" s="3">
        <v>9.5250000000000004</v>
      </c>
      <c r="L42" s="3">
        <v>5.21</v>
      </c>
      <c r="M42" s="3">
        <v>1.04</v>
      </c>
      <c r="N42" s="3">
        <v>0</v>
      </c>
    </row>
    <row r="43" spans="1:14" x14ac:dyDescent="0.25">
      <c r="A43" s="3">
        <v>2005</v>
      </c>
      <c r="B43" s="3">
        <v>0.56999999999999995</v>
      </c>
      <c r="C43" s="3">
        <v>0.41</v>
      </c>
      <c r="D43" s="3">
        <v>0.215</v>
      </c>
      <c r="E43" s="3">
        <v>0.245</v>
      </c>
      <c r="F43" s="3">
        <v>0.42499999999999999</v>
      </c>
      <c r="G43" s="3">
        <v>0.30499999999999999</v>
      </c>
      <c r="H43" s="3">
        <v>0.27500000000000002</v>
      </c>
      <c r="I43" s="3">
        <v>0.192</v>
      </c>
      <c r="J43" s="3">
        <v>0.38</v>
      </c>
      <c r="K43" s="3">
        <v>0.45500000000000002</v>
      </c>
      <c r="L43" s="3">
        <v>11.81</v>
      </c>
      <c r="M43" s="3">
        <v>14.27</v>
      </c>
      <c r="N43" s="3">
        <v>0.19</v>
      </c>
    </row>
    <row r="44" spans="1:14" x14ac:dyDescent="0.25">
      <c r="A44" s="3">
        <v>2006</v>
      </c>
      <c r="B44" s="3">
        <v>0.91500000000000004</v>
      </c>
      <c r="C44" s="3">
        <v>0.155</v>
      </c>
      <c r="D44" s="3">
        <v>1.6E-2</v>
      </c>
      <c r="E44" s="3">
        <v>0.14799999999999999</v>
      </c>
      <c r="F44" s="3">
        <v>1.75</v>
      </c>
      <c r="G44" s="3">
        <v>0.215</v>
      </c>
      <c r="H44" s="3">
        <v>3.7999999999999999E-2</v>
      </c>
      <c r="I44" s="3">
        <v>0.26</v>
      </c>
      <c r="J44" s="3">
        <v>0.27500000000000002</v>
      </c>
      <c r="K44" s="3">
        <v>0.83199999999999996</v>
      </c>
      <c r="L44" s="3">
        <v>14.9</v>
      </c>
      <c r="M44" s="3">
        <v>1.65</v>
      </c>
      <c r="N44" s="3">
        <v>0.02</v>
      </c>
    </row>
    <row r="45" spans="1:14" x14ac:dyDescent="0.25">
      <c r="A45" s="3">
        <v>2007</v>
      </c>
      <c r="B45" s="3">
        <v>4.2000000000000003E-2</v>
      </c>
      <c r="C45" s="3">
        <v>0.745</v>
      </c>
      <c r="D45" s="3">
        <v>0.745</v>
      </c>
      <c r="E45" s="3">
        <v>0.94699999999999995</v>
      </c>
      <c r="F45" s="3">
        <v>1.95</v>
      </c>
      <c r="G45" s="3">
        <v>2.25</v>
      </c>
      <c r="H45" s="3">
        <v>0.11</v>
      </c>
      <c r="I45" s="3">
        <v>0.01</v>
      </c>
      <c r="J45" s="3">
        <v>3.4769999999999999</v>
      </c>
      <c r="K45" s="3">
        <v>5.45</v>
      </c>
      <c r="L45" s="3">
        <v>8.6020000000000003</v>
      </c>
      <c r="M45" s="3">
        <v>5.69</v>
      </c>
      <c r="N45" s="3">
        <v>0.01</v>
      </c>
    </row>
    <row r="46" spans="1:14" x14ac:dyDescent="0.25">
      <c r="A46" s="3">
        <v>2008</v>
      </c>
      <c r="B46" s="3">
        <v>1.1599999999999999</v>
      </c>
      <c r="C46" s="3">
        <v>1.1399999999999999</v>
      </c>
      <c r="D46" s="3">
        <v>1.1399999999999999</v>
      </c>
      <c r="E46" s="3">
        <v>1</v>
      </c>
      <c r="F46" s="3">
        <v>1.425</v>
      </c>
      <c r="G46" s="3">
        <v>1.6</v>
      </c>
      <c r="H46" s="3">
        <v>1.7749999999999999</v>
      </c>
      <c r="I46" s="3">
        <v>1.7250000000000001</v>
      </c>
      <c r="J46" s="3">
        <v>4.0350000000000001</v>
      </c>
      <c r="K46" s="3">
        <v>10.8</v>
      </c>
      <c r="L46" s="3">
        <v>6.03</v>
      </c>
      <c r="M46" s="3">
        <v>2.93</v>
      </c>
      <c r="N46" s="3">
        <v>1</v>
      </c>
    </row>
    <row r="47" spans="1:14" x14ac:dyDescent="0.25">
      <c r="A47" s="3">
        <v>2009</v>
      </c>
      <c r="B47" s="3">
        <v>1.8</v>
      </c>
      <c r="C47" s="3">
        <v>1.6</v>
      </c>
      <c r="D47" s="3">
        <v>1.44</v>
      </c>
      <c r="E47" s="3">
        <v>1.47</v>
      </c>
      <c r="F47" s="3">
        <v>2</v>
      </c>
      <c r="G47" s="3">
        <v>1.75</v>
      </c>
      <c r="H47" s="3">
        <v>1.95</v>
      </c>
      <c r="I47" s="3">
        <v>1.7749999999999999</v>
      </c>
      <c r="J47" s="3">
        <v>1.32</v>
      </c>
      <c r="K47" s="3">
        <v>1.32</v>
      </c>
      <c r="L47" s="3">
        <v>2.04</v>
      </c>
      <c r="M47" s="3">
        <v>1.23</v>
      </c>
      <c r="N47" s="3">
        <v>1.23</v>
      </c>
    </row>
    <row r="48" spans="1:14" x14ac:dyDescent="0.25">
      <c r="A48" s="3">
        <v>2010</v>
      </c>
      <c r="B48" s="3">
        <v>1.1000000000000001</v>
      </c>
      <c r="C48" s="3">
        <v>1.06</v>
      </c>
      <c r="D48" s="3">
        <v>1.06</v>
      </c>
      <c r="E48" s="3">
        <v>1.06</v>
      </c>
      <c r="F48" s="3">
        <v>1.08</v>
      </c>
      <c r="G48" s="3">
        <v>1.5</v>
      </c>
      <c r="H48" s="3">
        <v>1.5149999999999999</v>
      </c>
      <c r="I48" s="3">
        <v>3.24</v>
      </c>
      <c r="J48" s="3">
        <v>4.8369999999999997</v>
      </c>
      <c r="K48" s="3">
        <v>4.32</v>
      </c>
      <c r="L48" s="3">
        <v>7</v>
      </c>
      <c r="M48" s="3">
        <v>5.835</v>
      </c>
      <c r="N48" s="3">
        <v>1.06</v>
      </c>
    </row>
    <row r="49" spans="1:14" x14ac:dyDescent="0.25">
      <c r="A49" s="3">
        <v>2011</v>
      </c>
      <c r="B49" s="3">
        <v>2.61</v>
      </c>
      <c r="C49" s="3">
        <v>1.8</v>
      </c>
      <c r="D49" s="3">
        <v>1.74</v>
      </c>
      <c r="E49" s="3">
        <v>1.65</v>
      </c>
      <c r="F49" s="3">
        <v>1.86</v>
      </c>
      <c r="G49" s="3">
        <v>3.88</v>
      </c>
      <c r="H49" s="3">
        <v>2.79</v>
      </c>
      <c r="I49" s="3">
        <v>2.64</v>
      </c>
      <c r="J49" s="3">
        <v>3.16</v>
      </c>
      <c r="K49" s="3">
        <v>3.28</v>
      </c>
      <c r="L49" s="3">
        <v>3.2</v>
      </c>
      <c r="M49" s="3">
        <v>3.01</v>
      </c>
      <c r="N49" s="3">
        <v>1.65</v>
      </c>
    </row>
    <row r="50" spans="1:14" x14ac:dyDescent="0.25">
      <c r="A50" s="3">
        <v>2012</v>
      </c>
      <c r="B50" s="3">
        <v>2.8</v>
      </c>
      <c r="C50" s="3">
        <v>2.0499999999999998</v>
      </c>
      <c r="D50" s="3">
        <v>1.5249999999999999</v>
      </c>
      <c r="E50" s="3">
        <v>1.45</v>
      </c>
      <c r="F50" s="3">
        <v>3.5</v>
      </c>
      <c r="G50" s="3">
        <v>2.0499999999999998</v>
      </c>
      <c r="H50" s="3">
        <v>0.151</v>
      </c>
      <c r="I50" s="3">
        <v>1.788</v>
      </c>
      <c r="J50" s="3">
        <v>2.0880000000000001</v>
      </c>
      <c r="K50" s="3">
        <v>1.6</v>
      </c>
      <c r="L50" s="3">
        <v>2.9</v>
      </c>
      <c r="M50" s="3">
        <v>1.45</v>
      </c>
      <c r="N50" s="3">
        <v>0.15</v>
      </c>
    </row>
    <row r="51" spans="1:14" x14ac:dyDescent="0.25">
      <c r="A51" s="3">
        <v>2013</v>
      </c>
      <c r="B51" s="3">
        <v>0.95</v>
      </c>
      <c r="C51" s="3">
        <v>0.875</v>
      </c>
      <c r="D51" s="3">
        <v>0.81299999999999994</v>
      </c>
      <c r="E51" s="3">
        <v>0.57499999999999996</v>
      </c>
      <c r="F51" s="3">
        <v>1.2250000000000001</v>
      </c>
      <c r="G51" s="3">
        <v>0.77500000000000002</v>
      </c>
      <c r="H51" s="3">
        <v>0.75</v>
      </c>
      <c r="I51" s="3">
        <v>0.6</v>
      </c>
      <c r="J51" s="3">
        <v>1.1879999999999999</v>
      </c>
      <c r="K51" s="3">
        <v>0.97499999999999998</v>
      </c>
      <c r="L51" s="3">
        <v>1.6</v>
      </c>
      <c r="M51" s="3">
        <v>0.8</v>
      </c>
      <c r="N51" s="3">
        <v>0.57999999999999996</v>
      </c>
    </row>
    <row r="52" spans="1:14" ht="15.75" thickBot="1" x14ac:dyDescent="0.3"/>
    <row r="53" spans="1:14" ht="15.75" thickBot="1" x14ac:dyDescent="0.3">
      <c r="A53" s="14" t="s">
        <v>159</v>
      </c>
      <c r="B53" s="19" t="s">
        <v>162</v>
      </c>
      <c r="C53" s="20" t="s">
        <v>163</v>
      </c>
      <c r="D53" s="20" t="s">
        <v>91</v>
      </c>
      <c r="E53" s="20" t="s">
        <v>164</v>
      </c>
      <c r="F53" s="20" t="s">
        <v>165</v>
      </c>
      <c r="G53" s="20" t="s">
        <v>166</v>
      </c>
      <c r="H53" s="20" t="s">
        <v>167</v>
      </c>
      <c r="I53" s="20" t="s">
        <v>168</v>
      </c>
      <c r="J53" s="20" t="s">
        <v>169</v>
      </c>
      <c r="K53" s="20" t="s">
        <v>170</v>
      </c>
      <c r="L53" s="20" t="s">
        <v>171</v>
      </c>
      <c r="M53" s="20" t="s">
        <v>172</v>
      </c>
      <c r="N53" s="21" t="s">
        <v>161</v>
      </c>
    </row>
    <row r="54" spans="1:14" x14ac:dyDescent="0.25">
      <c r="A54" s="12" t="s">
        <v>73</v>
      </c>
      <c r="B54" s="9">
        <v>1.268</v>
      </c>
      <c r="C54" s="4">
        <v>0.89600000000000002</v>
      </c>
      <c r="D54" s="4">
        <v>0.63</v>
      </c>
      <c r="E54" s="4">
        <v>0.59799999999999998</v>
      </c>
      <c r="F54" s="4">
        <v>1.2290000000000001</v>
      </c>
      <c r="G54" s="4">
        <v>1.298</v>
      </c>
      <c r="H54" s="4">
        <v>0.88500000000000001</v>
      </c>
      <c r="I54" s="4">
        <v>1.069</v>
      </c>
      <c r="J54" s="4">
        <v>2.7040000000000002</v>
      </c>
      <c r="K54" s="4">
        <v>3.9830000000000001</v>
      </c>
      <c r="L54" s="4">
        <v>5.5960000000000001</v>
      </c>
      <c r="M54" s="4">
        <v>3.137</v>
      </c>
      <c r="N54" s="8">
        <v>1.94</v>
      </c>
    </row>
    <row r="55" spans="1:14" x14ac:dyDescent="0.25">
      <c r="A55" s="11" t="s">
        <v>74</v>
      </c>
      <c r="B55" s="6">
        <v>10.55</v>
      </c>
      <c r="C55" s="2">
        <v>6.65</v>
      </c>
      <c r="D55" s="2">
        <v>1.74</v>
      </c>
      <c r="E55" s="2">
        <v>1.65</v>
      </c>
      <c r="F55" s="2">
        <v>6.94</v>
      </c>
      <c r="G55" s="2">
        <v>7.27</v>
      </c>
      <c r="H55" s="2">
        <v>3.32</v>
      </c>
      <c r="I55" s="2">
        <v>3.3</v>
      </c>
      <c r="J55" s="2">
        <v>29.18</v>
      </c>
      <c r="K55" s="2">
        <v>43.24</v>
      </c>
      <c r="L55" s="2">
        <v>37.409999999999997</v>
      </c>
      <c r="M55" s="2">
        <v>30.39</v>
      </c>
      <c r="N55" s="7">
        <v>43.24</v>
      </c>
    </row>
    <row r="56" spans="1:14" x14ac:dyDescent="0.25">
      <c r="A56" s="11" t="s">
        <v>75</v>
      </c>
      <c r="B56" s="6">
        <v>1E-3</v>
      </c>
      <c r="C56" s="2">
        <v>0</v>
      </c>
      <c r="D56" s="2">
        <v>1E-3</v>
      </c>
      <c r="E56" s="2">
        <v>0.01</v>
      </c>
      <c r="F56" s="2">
        <v>2.5999999999999999E-2</v>
      </c>
      <c r="G56" s="2">
        <v>0.13200000000000001</v>
      </c>
      <c r="H56" s="2">
        <v>4.0000000000000001E-3</v>
      </c>
      <c r="I56" s="2">
        <v>0.01</v>
      </c>
      <c r="J56" s="2">
        <v>2E-3</v>
      </c>
      <c r="K56" s="2">
        <v>0.05</v>
      </c>
      <c r="L56" s="2">
        <v>0.13200000000000001</v>
      </c>
      <c r="M56" s="2">
        <v>8.6999999999999994E-2</v>
      </c>
      <c r="N56" s="7">
        <v>0</v>
      </c>
    </row>
    <row r="57" spans="1:14" ht="15.75" thickBot="1" x14ac:dyDescent="0.3">
      <c r="A57" s="10" t="s">
        <v>160</v>
      </c>
      <c r="B57" s="15">
        <f>B54/('AREA DE DRENAJE'!$D$2)</f>
        <v>2.9835294117647061E-3</v>
      </c>
      <c r="C57" s="15">
        <f>C54/('AREA DE DRENAJE'!$D$2)</f>
        <v>2.1082352941176473E-3</v>
      </c>
      <c r="D57" s="15">
        <f>D54/('AREA DE DRENAJE'!$D$2)</f>
        <v>1.4823529411764707E-3</v>
      </c>
      <c r="E57" s="15">
        <f>E54/('AREA DE DRENAJE'!$D$2)</f>
        <v>1.4070588235294116E-3</v>
      </c>
      <c r="F57" s="15">
        <f>F54/('AREA DE DRENAJE'!$D$2)</f>
        <v>2.8917647058823532E-3</v>
      </c>
      <c r="G57" s="15">
        <f>G54/('AREA DE DRENAJE'!$D$2)</f>
        <v>3.0541176470588235E-3</v>
      </c>
      <c r="H57" s="15">
        <f>H54/('AREA DE DRENAJE'!$D$2)</f>
        <v>2.0823529411764705E-3</v>
      </c>
      <c r="I57" s="15">
        <f>I54/('AREA DE DRENAJE'!$D$2)</f>
        <v>2.5152941176470587E-3</v>
      </c>
      <c r="J57" s="15">
        <f>J54/('AREA DE DRENAJE'!$D$2)</f>
        <v>6.3623529411764709E-3</v>
      </c>
      <c r="K57" s="15">
        <f>K54/('AREA DE DRENAJE'!$D$2)</f>
        <v>9.3717647058823537E-3</v>
      </c>
      <c r="L57" s="15">
        <f>L54/('AREA DE DRENAJE'!$D$2)</f>
        <v>1.3167058823529412E-2</v>
      </c>
      <c r="M57" s="15">
        <f>M54/('AREA DE DRENAJE'!$D$2)</f>
        <v>7.3811764705882356E-3</v>
      </c>
      <c r="N57" s="24">
        <f>N54/('AREA DE DRENAJE'!$D$2)</f>
        <v>4.5647058823529412E-3</v>
      </c>
    </row>
    <row r="79" spans="1:16" ht="15.75" thickBot="1" x14ac:dyDescent="0.3"/>
    <row r="80" spans="1:16" ht="15.75" thickBot="1" x14ac:dyDescent="0.3">
      <c r="A80" s="124" t="s">
        <v>188</v>
      </c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6"/>
      <c r="P80" s="127" t="s">
        <v>181</v>
      </c>
    </row>
    <row r="81" spans="1:19" ht="15.75" thickBot="1" x14ac:dyDescent="0.3">
      <c r="A81" s="25" t="s">
        <v>144</v>
      </c>
      <c r="B81" s="18" t="s">
        <v>173</v>
      </c>
      <c r="C81" s="22" t="s">
        <v>162</v>
      </c>
      <c r="D81" s="22" t="s">
        <v>163</v>
      </c>
      <c r="E81" s="22" t="s">
        <v>91</v>
      </c>
      <c r="F81" s="22" t="s">
        <v>164</v>
      </c>
      <c r="G81" s="22" t="s">
        <v>165</v>
      </c>
      <c r="H81" s="22" t="s">
        <v>166</v>
      </c>
      <c r="I81" s="22" t="s">
        <v>167</v>
      </c>
      <c r="J81" s="22" t="s">
        <v>168</v>
      </c>
      <c r="K81" s="22" t="s">
        <v>169</v>
      </c>
      <c r="L81" s="22" t="s">
        <v>170</v>
      </c>
      <c r="M81" s="22" t="s">
        <v>171</v>
      </c>
      <c r="N81" s="22" t="s">
        <v>172</v>
      </c>
      <c r="O81" s="23" t="s">
        <v>161</v>
      </c>
      <c r="P81" s="128"/>
    </row>
    <row r="82" spans="1:19" x14ac:dyDescent="0.25">
      <c r="A82" s="56">
        <v>2502708</v>
      </c>
      <c r="B82" s="57" t="s">
        <v>147</v>
      </c>
      <c r="C82" s="58">
        <v>1.268</v>
      </c>
      <c r="D82" s="59">
        <v>0.89600000000000002</v>
      </c>
      <c r="E82" s="59">
        <v>0.63</v>
      </c>
      <c r="F82" s="59">
        <v>0.59799999999999998</v>
      </c>
      <c r="G82" s="59">
        <v>1.2290000000000001</v>
      </c>
      <c r="H82" s="59">
        <v>1.298</v>
      </c>
      <c r="I82" s="59">
        <v>0.88500000000000001</v>
      </c>
      <c r="J82" s="59">
        <v>1.069</v>
      </c>
      <c r="K82" s="59">
        <v>2.7040000000000002</v>
      </c>
      <c r="L82" s="59">
        <v>3.9830000000000001</v>
      </c>
      <c r="M82" s="59">
        <v>5.5960000000000001</v>
      </c>
      <c r="N82" s="59">
        <v>3.137</v>
      </c>
      <c r="O82" s="60">
        <v>1.94</v>
      </c>
      <c r="P82" s="61">
        <v>425</v>
      </c>
    </row>
    <row r="83" spans="1:19" x14ac:dyDescent="0.25">
      <c r="A83" s="30">
        <v>2502763</v>
      </c>
      <c r="B83" s="2" t="s">
        <v>148</v>
      </c>
      <c r="C83" s="9">
        <v>2041</v>
      </c>
      <c r="D83" s="4">
        <v>1798</v>
      </c>
      <c r="E83" s="4">
        <v>1850</v>
      </c>
      <c r="F83" s="4">
        <v>2177</v>
      </c>
      <c r="G83" s="4">
        <v>2881</v>
      </c>
      <c r="H83" s="4">
        <v>3025</v>
      </c>
      <c r="I83" s="4">
        <v>2606</v>
      </c>
      <c r="J83" s="4">
        <v>2440</v>
      </c>
      <c r="K83" s="4">
        <v>2558</v>
      </c>
      <c r="L83" s="4">
        <v>2981</v>
      </c>
      <c r="M83" s="4">
        <v>3493</v>
      </c>
      <c r="N83" s="4">
        <v>2868</v>
      </c>
      <c r="O83" s="8">
        <v>2559.75</v>
      </c>
      <c r="P83" s="26">
        <v>163542</v>
      </c>
    </row>
    <row r="84" spans="1:19" x14ac:dyDescent="0.25">
      <c r="A84" s="30">
        <v>2502768</v>
      </c>
      <c r="B84" s="2" t="s">
        <v>149</v>
      </c>
      <c r="C84" s="9">
        <v>4066</v>
      </c>
      <c r="D84" s="4">
        <v>3298</v>
      </c>
      <c r="E84" s="4">
        <v>3009</v>
      </c>
      <c r="F84" s="4">
        <v>3377</v>
      </c>
      <c r="G84" s="4">
        <v>4706</v>
      </c>
      <c r="H84" s="4">
        <v>5722</v>
      </c>
      <c r="I84" s="4">
        <v>5418</v>
      </c>
      <c r="J84" s="4">
        <v>5226</v>
      </c>
      <c r="K84" s="4">
        <v>5415</v>
      </c>
      <c r="L84" s="4">
        <v>6038</v>
      </c>
      <c r="M84" s="4">
        <v>6946</v>
      </c>
      <c r="N84" s="4">
        <v>6321</v>
      </c>
      <c r="O84" s="8">
        <v>4961.84</v>
      </c>
      <c r="P84" s="26">
        <v>246771</v>
      </c>
    </row>
    <row r="85" spans="1:19" x14ac:dyDescent="0.25">
      <c r="A85" s="30">
        <v>2801711</v>
      </c>
      <c r="B85" s="2" t="s">
        <v>150</v>
      </c>
      <c r="C85" s="9">
        <v>3.3210000000000002</v>
      </c>
      <c r="D85" s="4">
        <v>2.5840000000000001</v>
      </c>
      <c r="E85" s="4">
        <v>2.2480000000000002</v>
      </c>
      <c r="F85" s="4">
        <v>2.149</v>
      </c>
      <c r="G85" s="4">
        <v>4.3979999999999997</v>
      </c>
      <c r="H85" s="4">
        <v>4.835</v>
      </c>
      <c r="I85" s="4">
        <v>3.4590000000000001</v>
      </c>
      <c r="J85" s="4">
        <v>3.363</v>
      </c>
      <c r="K85" s="4">
        <v>4.8230000000000004</v>
      </c>
      <c r="L85" s="4">
        <v>6.5449999999999999</v>
      </c>
      <c r="M85" s="4">
        <v>7.6589999999999998</v>
      </c>
      <c r="N85" s="4">
        <v>4.4909999999999997</v>
      </c>
      <c r="O85" s="8">
        <v>4.16</v>
      </c>
      <c r="P85" s="26">
        <v>474</v>
      </c>
    </row>
    <row r="86" spans="1:19" x14ac:dyDescent="0.25">
      <c r="A86" s="30">
        <v>2802703</v>
      </c>
      <c r="B86" s="2" t="s">
        <v>151</v>
      </c>
      <c r="C86" s="9">
        <v>0.61399999999999999</v>
      </c>
      <c r="D86" s="4">
        <v>0.48499999999999999</v>
      </c>
      <c r="E86" s="4">
        <v>0.44600000000000001</v>
      </c>
      <c r="F86" s="4">
        <v>0.73599999999999999</v>
      </c>
      <c r="G86" s="4">
        <v>2.5939999999999999</v>
      </c>
      <c r="H86" s="4">
        <v>2.0649999999999999</v>
      </c>
      <c r="I86" s="4">
        <v>1.097</v>
      </c>
      <c r="J86" s="4">
        <v>1.022</v>
      </c>
      <c r="K86" s="4">
        <v>1.6359999999999999</v>
      </c>
      <c r="L86" s="4">
        <v>2.246</v>
      </c>
      <c r="M86" s="4">
        <v>3.36</v>
      </c>
      <c r="N86" s="4">
        <v>1.726</v>
      </c>
      <c r="O86" s="8">
        <v>1.5</v>
      </c>
      <c r="P86" s="26">
        <v>373</v>
      </c>
    </row>
    <row r="87" spans="1:19" x14ac:dyDescent="0.25">
      <c r="A87" s="30">
        <v>2803703</v>
      </c>
      <c r="B87" s="2" t="s">
        <v>152</v>
      </c>
      <c r="C87" s="9">
        <v>5.3940000000000001</v>
      </c>
      <c r="D87" s="4">
        <v>3.0720000000000001</v>
      </c>
      <c r="E87" s="4">
        <v>2.3860000000000001</v>
      </c>
      <c r="F87" s="4">
        <v>2.9569999999999999</v>
      </c>
      <c r="G87" s="4">
        <v>13.6</v>
      </c>
      <c r="H87" s="4">
        <v>15.53</v>
      </c>
      <c r="I87" s="4">
        <v>9.23</v>
      </c>
      <c r="J87" s="4">
        <v>10</v>
      </c>
      <c r="K87" s="4">
        <v>18.82</v>
      </c>
      <c r="L87" s="4">
        <v>28.5</v>
      </c>
      <c r="M87" s="4">
        <v>28.8</v>
      </c>
      <c r="N87" s="4">
        <v>14.25</v>
      </c>
      <c r="O87" s="8">
        <v>12.71</v>
      </c>
      <c r="P87" s="26">
        <v>3754</v>
      </c>
    </row>
    <row r="88" spans="1:19" x14ac:dyDescent="0.25">
      <c r="A88" s="30">
        <v>2803706</v>
      </c>
      <c r="B88" s="2" t="s">
        <v>153</v>
      </c>
      <c r="C88" s="9">
        <v>0.34599999999999997</v>
      </c>
      <c r="D88" s="4">
        <v>0.27700000000000002</v>
      </c>
      <c r="E88" s="4">
        <v>0.224</v>
      </c>
      <c r="F88" s="4">
        <v>0.26200000000000001</v>
      </c>
      <c r="G88" s="4">
        <v>0.48499999999999999</v>
      </c>
      <c r="H88" s="4">
        <v>0.54400000000000004</v>
      </c>
      <c r="I88" s="4">
        <v>0.439</v>
      </c>
      <c r="J88" s="4">
        <v>0.76200000000000001</v>
      </c>
      <c r="K88" s="4">
        <v>0.747</v>
      </c>
      <c r="L88" s="4">
        <v>0.9</v>
      </c>
      <c r="M88" s="4">
        <v>1.19</v>
      </c>
      <c r="N88" s="4">
        <v>0.85199999999999998</v>
      </c>
      <c r="O88" s="8">
        <v>0.59</v>
      </c>
      <c r="P88" s="26">
        <v>106</v>
      </c>
    </row>
    <row r="89" spans="1:19" x14ac:dyDescent="0.25">
      <c r="A89" s="30">
        <v>2803709</v>
      </c>
      <c r="B89" s="2" t="s">
        <v>154</v>
      </c>
      <c r="C89" s="9">
        <v>11.67</v>
      </c>
      <c r="D89" s="4">
        <v>7.657</v>
      </c>
      <c r="E89" s="4">
        <v>6.3730000000000002</v>
      </c>
      <c r="F89" s="4">
        <v>8.5399999999999991</v>
      </c>
      <c r="G89" s="4">
        <v>26.95</v>
      </c>
      <c r="H89" s="4">
        <v>42.78</v>
      </c>
      <c r="I89" s="4">
        <v>23.55</v>
      </c>
      <c r="J89" s="4">
        <v>24.92</v>
      </c>
      <c r="K89" s="4">
        <v>46.23</v>
      </c>
      <c r="L89" s="4">
        <v>73.150000000000006</v>
      </c>
      <c r="M89" s="4">
        <v>78.59</v>
      </c>
      <c r="N89" s="4">
        <v>33.43</v>
      </c>
      <c r="O89" s="8">
        <v>31.99</v>
      </c>
      <c r="P89" s="26">
        <v>10080</v>
      </c>
    </row>
    <row r="90" spans="1:19" x14ac:dyDescent="0.25">
      <c r="A90" s="30">
        <v>2903702</v>
      </c>
      <c r="B90" s="2" t="s">
        <v>155</v>
      </c>
      <c r="C90" s="9">
        <v>5145</v>
      </c>
      <c r="D90" s="4">
        <v>3854</v>
      </c>
      <c r="E90" s="4">
        <v>3619</v>
      </c>
      <c r="F90" s="4">
        <v>4085</v>
      </c>
      <c r="G90" s="4">
        <v>5857</v>
      </c>
      <c r="H90" s="4">
        <v>7533</v>
      </c>
      <c r="I90" s="4">
        <v>7283</v>
      </c>
      <c r="J90" s="4">
        <v>6832</v>
      </c>
      <c r="K90" s="4">
        <v>7001</v>
      </c>
      <c r="L90" s="4">
        <v>7806</v>
      </c>
      <c r="M90" s="4">
        <v>9222</v>
      </c>
      <c r="N90" s="4">
        <v>8614</v>
      </c>
      <c r="O90" s="8">
        <v>6404.08</v>
      </c>
      <c r="P90" s="26">
        <v>257438</v>
      </c>
    </row>
    <row r="91" spans="1:19" x14ac:dyDescent="0.25">
      <c r="A91" s="30">
        <v>2906706</v>
      </c>
      <c r="B91" s="2" t="s">
        <v>156</v>
      </c>
      <c r="C91" s="9">
        <v>12.55</v>
      </c>
      <c r="D91" s="4">
        <v>10.91</v>
      </c>
      <c r="E91" s="4">
        <v>10</v>
      </c>
      <c r="F91" s="4">
        <v>10.98</v>
      </c>
      <c r="G91" s="4">
        <v>17.25</v>
      </c>
      <c r="H91" s="4">
        <v>17.93</v>
      </c>
      <c r="I91" s="4">
        <v>15.47</v>
      </c>
      <c r="J91" s="4">
        <v>16.329999999999998</v>
      </c>
      <c r="K91" s="4">
        <v>20.46</v>
      </c>
      <c r="L91" s="4">
        <v>23.32</v>
      </c>
      <c r="M91" s="4">
        <v>24.37</v>
      </c>
      <c r="N91" s="4">
        <v>16.760000000000002</v>
      </c>
      <c r="O91" s="8">
        <v>16.36</v>
      </c>
      <c r="P91" s="26">
        <v>957</v>
      </c>
    </row>
    <row r="92" spans="1:19" x14ac:dyDescent="0.25">
      <c r="A92" s="30">
        <v>2906712</v>
      </c>
      <c r="B92" s="2" t="s">
        <v>157</v>
      </c>
      <c r="C92" s="9">
        <v>10.6</v>
      </c>
      <c r="D92" s="4">
        <v>8.9909999999999997</v>
      </c>
      <c r="E92" s="4">
        <v>8.4350000000000005</v>
      </c>
      <c r="F92" s="4">
        <v>9.6579999999999995</v>
      </c>
      <c r="G92" s="4">
        <v>15.37</v>
      </c>
      <c r="H92" s="4">
        <v>16.420000000000002</v>
      </c>
      <c r="I92" s="4">
        <v>14.19</v>
      </c>
      <c r="J92" s="4">
        <v>15.09</v>
      </c>
      <c r="K92" s="4">
        <v>19.55</v>
      </c>
      <c r="L92" s="4">
        <v>23.05</v>
      </c>
      <c r="M92" s="4">
        <v>22.68</v>
      </c>
      <c r="N92" s="4">
        <v>16.54</v>
      </c>
      <c r="O92" s="8">
        <v>15.05</v>
      </c>
      <c r="P92" s="26">
        <v>992</v>
      </c>
    </row>
    <row r="93" spans="1:19" ht="15.75" thickBot="1" x14ac:dyDescent="0.3">
      <c r="A93" s="31">
        <v>2906715</v>
      </c>
      <c r="B93" s="1" t="s">
        <v>158</v>
      </c>
      <c r="C93" s="38">
        <v>6.8330000000000002</v>
      </c>
      <c r="D93" s="39">
        <v>5.58</v>
      </c>
      <c r="E93" s="39">
        <v>4.9059999999999997</v>
      </c>
      <c r="F93" s="39">
        <v>5.4740000000000002</v>
      </c>
      <c r="G93" s="39">
        <v>9.6460000000000008</v>
      </c>
      <c r="H93" s="39">
        <v>11.16</v>
      </c>
      <c r="I93" s="39">
        <v>9.2430000000000003</v>
      </c>
      <c r="J93" s="39">
        <v>10.39</v>
      </c>
      <c r="K93" s="39">
        <v>13.63</v>
      </c>
      <c r="L93" s="39">
        <v>16.72</v>
      </c>
      <c r="M93" s="39">
        <v>16.07</v>
      </c>
      <c r="N93" s="39">
        <v>9.6219999999999999</v>
      </c>
      <c r="O93" s="40">
        <v>9.94</v>
      </c>
      <c r="P93" s="28">
        <v>705</v>
      </c>
    </row>
    <row r="94" spans="1:19" x14ac:dyDescent="0.25">
      <c r="A94" s="35"/>
      <c r="B94" s="32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</row>
    <row r="95" spans="1:19" ht="15.75" thickBot="1" x14ac:dyDescent="0.3">
      <c r="A95" s="35"/>
      <c r="B95" s="32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</row>
    <row r="96" spans="1:19" x14ac:dyDescent="0.25">
      <c r="A96" s="41" t="s">
        <v>175</v>
      </c>
      <c r="B96" s="18" t="s">
        <v>176</v>
      </c>
      <c r="C96" s="22" t="s">
        <v>162</v>
      </c>
      <c r="D96" s="22" t="s">
        <v>163</v>
      </c>
      <c r="E96" s="22" t="s">
        <v>91</v>
      </c>
      <c r="F96" s="22" t="s">
        <v>164</v>
      </c>
      <c r="G96" s="22" t="s">
        <v>165</v>
      </c>
      <c r="H96" s="22" t="s">
        <v>166</v>
      </c>
      <c r="I96" s="22" t="s">
        <v>167</v>
      </c>
      <c r="J96" s="22" t="s">
        <v>168</v>
      </c>
      <c r="K96" s="22" t="s">
        <v>169</v>
      </c>
      <c r="L96" s="22" t="s">
        <v>170</v>
      </c>
      <c r="M96" s="22" t="s">
        <v>171</v>
      </c>
      <c r="N96" s="22" t="s">
        <v>172</v>
      </c>
      <c r="O96" s="23" t="s">
        <v>179</v>
      </c>
      <c r="P96"/>
      <c r="Q96"/>
      <c r="R96"/>
      <c r="S96"/>
    </row>
    <row r="97" spans="1:19" x14ac:dyDescent="0.25">
      <c r="A97" s="129" t="s">
        <v>148</v>
      </c>
      <c r="B97" s="42" t="s">
        <v>182</v>
      </c>
      <c r="C97" s="43">
        <f>+C83</f>
        <v>2041</v>
      </c>
      <c r="D97" s="43">
        <f t="shared" ref="D97:N97" si="0">+D83</f>
        <v>1798</v>
      </c>
      <c r="E97" s="43">
        <f t="shared" si="0"/>
        <v>1850</v>
      </c>
      <c r="F97" s="43">
        <f t="shared" si="0"/>
        <v>2177</v>
      </c>
      <c r="G97" s="43">
        <f t="shared" si="0"/>
        <v>2881</v>
      </c>
      <c r="H97" s="43">
        <f t="shared" si="0"/>
        <v>3025</v>
      </c>
      <c r="I97" s="43">
        <f t="shared" si="0"/>
        <v>2606</v>
      </c>
      <c r="J97" s="43">
        <f t="shared" si="0"/>
        <v>2440</v>
      </c>
      <c r="K97" s="43">
        <f t="shared" si="0"/>
        <v>2558</v>
      </c>
      <c r="L97" s="43">
        <f t="shared" si="0"/>
        <v>2981</v>
      </c>
      <c r="M97" s="43">
        <f t="shared" si="0"/>
        <v>3493</v>
      </c>
      <c r="N97" s="43">
        <f t="shared" si="0"/>
        <v>2868</v>
      </c>
      <c r="O97" s="44">
        <f t="shared" ref="O97:O105" si="1">AVERAGE(C97:N97)</f>
        <v>2559.8333333333335</v>
      </c>
      <c r="P97"/>
      <c r="Q97"/>
      <c r="R97"/>
      <c r="S97"/>
    </row>
    <row r="98" spans="1:19" x14ac:dyDescent="0.25">
      <c r="A98" s="130"/>
      <c r="B98" s="45">
        <v>3</v>
      </c>
      <c r="C98" s="2">
        <f>C$82*($P$83/$P$82)</f>
        <v>487.93236705882356</v>
      </c>
      <c r="D98" s="2">
        <f t="shared" ref="D98:N98" si="2">D$82*($P$83/$P$82)</f>
        <v>344.78501647058823</v>
      </c>
      <c r="E98" s="2">
        <f t="shared" si="2"/>
        <v>242.42696470588237</v>
      </c>
      <c r="F98" s="2">
        <f t="shared" si="2"/>
        <v>230.11321411764706</v>
      </c>
      <c r="G98" s="2">
        <f t="shared" si="2"/>
        <v>472.9249835294118</v>
      </c>
      <c r="H98" s="2">
        <f t="shared" si="2"/>
        <v>499.47650823529415</v>
      </c>
      <c r="I98" s="2">
        <f t="shared" si="2"/>
        <v>340.55216470588238</v>
      </c>
      <c r="J98" s="2">
        <f t="shared" si="2"/>
        <v>411.35623058823529</v>
      </c>
      <c r="K98" s="2">
        <f t="shared" si="2"/>
        <v>1040.5119247058824</v>
      </c>
      <c r="L98" s="2">
        <f t="shared" si="2"/>
        <v>1532.6771435294118</v>
      </c>
      <c r="M98" s="2">
        <f t="shared" si="2"/>
        <v>2153.3671341176473</v>
      </c>
      <c r="N98" s="2">
        <f t="shared" si="2"/>
        <v>1207.1323623529413</v>
      </c>
      <c r="O98" s="44">
        <f t="shared" si="1"/>
        <v>746.93800117647049</v>
      </c>
      <c r="P98"/>
      <c r="Q98"/>
      <c r="R98"/>
      <c r="S98"/>
    </row>
    <row r="99" spans="1:19" x14ac:dyDescent="0.25">
      <c r="A99" s="130"/>
      <c r="B99" s="45" t="s">
        <v>177</v>
      </c>
      <c r="C99" s="46">
        <f>ABS((C98-C97)/C97)</f>
        <v>0.7609346560221345</v>
      </c>
      <c r="D99" s="46">
        <f t="shared" ref="D99:N99" si="3">ABS((D98-D97)/D97)</f>
        <v>0.80823970162926129</v>
      </c>
      <c r="E99" s="46">
        <f t="shared" si="3"/>
        <v>0.8689583974562799</v>
      </c>
      <c r="F99" s="46">
        <f t="shared" si="3"/>
        <v>0.89429801831986822</v>
      </c>
      <c r="G99" s="46">
        <f t="shared" si="3"/>
        <v>0.83584693386691711</v>
      </c>
      <c r="H99" s="46">
        <f t="shared" si="3"/>
        <v>0.83488379893048126</v>
      </c>
      <c r="I99" s="46">
        <f t="shared" si="3"/>
        <v>0.86931996749582419</v>
      </c>
      <c r="J99" s="46">
        <f t="shared" si="3"/>
        <v>0.83141138090646094</v>
      </c>
      <c r="K99" s="46">
        <f t="shared" si="3"/>
        <v>0.59323224210090597</v>
      </c>
      <c r="L99" s="46">
        <f t="shared" si="3"/>
        <v>0.48585134400221008</v>
      </c>
      <c r="M99" s="46">
        <f t="shared" si="3"/>
        <v>0.38351928596689172</v>
      </c>
      <c r="N99" s="46">
        <f t="shared" si="3"/>
        <v>0.57910308146689637</v>
      </c>
      <c r="O99" s="62">
        <f>AVERAGE(C99:N99)</f>
        <v>0.72879990068034439</v>
      </c>
      <c r="P99"/>
      <c r="Q99"/>
      <c r="R99"/>
      <c r="S99"/>
    </row>
    <row r="100" spans="1:19" x14ac:dyDescent="0.25">
      <c r="A100" s="130"/>
      <c r="B100" s="45">
        <v>4</v>
      </c>
      <c r="C100" s="2">
        <f>C$82*TAN($P$83/$P$82)</f>
        <v>31.373583739350334</v>
      </c>
      <c r="D100" s="2">
        <f t="shared" ref="D100:N100" si="4">D$82*TAN($P$83/$P$82)</f>
        <v>22.169346238531467</v>
      </c>
      <c r="E100" s="2">
        <f t="shared" si="4"/>
        <v>15.587821573967437</v>
      </c>
      <c r="F100" s="2">
        <f t="shared" si="4"/>
        <v>14.796059208305598</v>
      </c>
      <c r="G100" s="2">
        <f t="shared" si="4"/>
        <v>30.408623356199971</v>
      </c>
      <c r="H100" s="2">
        <f t="shared" si="4"/>
        <v>32.115860957158311</v>
      </c>
      <c r="I100" s="2">
        <f t="shared" si="4"/>
        <v>21.89717792533521</v>
      </c>
      <c r="J100" s="2">
        <f t="shared" si="4"/>
        <v>26.449811527890777</v>
      </c>
      <c r="K100" s="2">
        <f t="shared" si="4"/>
        <v>66.903919898425329</v>
      </c>
      <c r="L100" s="2">
        <f t="shared" si="4"/>
        <v>98.549671950971913</v>
      </c>
      <c r="M100" s="2">
        <f t="shared" si="4"/>
        <v>138.45944369511395</v>
      </c>
      <c r="N100" s="2">
        <f t="shared" si="4"/>
        <v>77.617454408787069</v>
      </c>
      <c r="O100" s="44">
        <f t="shared" si="1"/>
        <v>48.02739787333644</v>
      </c>
      <c r="P100"/>
      <c r="Q100"/>
      <c r="R100"/>
      <c r="S100"/>
    </row>
    <row r="101" spans="1:19" x14ac:dyDescent="0.25">
      <c r="A101" s="130"/>
      <c r="B101" s="45" t="s">
        <v>177</v>
      </c>
      <c r="C101" s="46">
        <f>ABS((C100-C97)/C97)</f>
        <v>0.98462832741825068</v>
      </c>
      <c r="D101" s="46">
        <f t="shared" ref="D101:N101" si="5">ABS((D100-D97)/D97)</f>
        <v>0.98766999653029397</v>
      </c>
      <c r="E101" s="46">
        <f t="shared" si="5"/>
        <v>0.99157415050055819</v>
      </c>
      <c r="F101" s="46">
        <f t="shared" si="5"/>
        <v>0.99320346384551883</v>
      </c>
      <c r="G101" s="46">
        <f t="shared" si="5"/>
        <v>0.98944511511412714</v>
      </c>
      <c r="H101" s="46">
        <f t="shared" si="5"/>
        <v>0.98938318646044343</v>
      </c>
      <c r="I101" s="46">
        <f t="shared" si="5"/>
        <v>0.99159739910769951</v>
      </c>
      <c r="J101" s="46">
        <f t="shared" si="5"/>
        <v>0.98915991330824149</v>
      </c>
      <c r="K101" s="46">
        <f t="shared" si="5"/>
        <v>0.97384522287004471</v>
      </c>
      <c r="L101" s="46">
        <f t="shared" si="5"/>
        <v>0.96694073399833214</v>
      </c>
      <c r="M101" s="46">
        <f t="shared" si="5"/>
        <v>0.9603608807056645</v>
      </c>
      <c r="N101" s="46">
        <f t="shared" si="5"/>
        <v>0.97293673137768932</v>
      </c>
      <c r="O101" s="62">
        <f>AVERAGE(C101:N101)</f>
        <v>0.98256209343640533</v>
      </c>
      <c r="P101"/>
      <c r="Q101"/>
      <c r="R101"/>
      <c r="S101"/>
    </row>
    <row r="102" spans="1:19" ht="15.75" thickBot="1" x14ac:dyDescent="0.3">
      <c r="A102" s="130"/>
      <c r="B102" s="45">
        <v>5</v>
      </c>
      <c r="C102" s="2">
        <f>C$82*ATAN($P$83/$P$82)</f>
        <v>1.9884745717966394</v>
      </c>
      <c r="D102" s="2">
        <f t="shared" ref="D102:N102" si="6">D$82*ATAN($P$83/$P$82)</f>
        <v>1.4051050601969943</v>
      </c>
      <c r="E102" s="2">
        <f t="shared" si="6"/>
        <v>0.98796449545101173</v>
      </c>
      <c r="F102" s="2">
        <f t="shared" si="6"/>
        <v>0.93778217187254753</v>
      </c>
      <c r="G102" s="2">
        <f t="shared" si="6"/>
        <v>1.9273148649353864</v>
      </c>
      <c r="H102" s="2">
        <f t="shared" si="6"/>
        <v>2.0355205001514496</v>
      </c>
      <c r="I102" s="2">
        <f t="shared" si="6"/>
        <v>1.3878548864668974</v>
      </c>
      <c r="J102" s="2">
        <f t="shared" si="6"/>
        <v>1.6764032470430659</v>
      </c>
      <c r="K102" s="2">
        <f t="shared" si="6"/>
        <v>4.2404063423802159</v>
      </c>
      <c r="L102" s="2">
        <f t="shared" si="6"/>
        <v>6.246131087906952</v>
      </c>
      <c r="M102" s="2">
        <f t="shared" si="6"/>
        <v>8.775633835783907</v>
      </c>
      <c r="N102" s="2">
        <f t="shared" si="6"/>
        <v>4.9194359083013071</v>
      </c>
      <c r="O102" s="44">
        <f t="shared" si="1"/>
        <v>3.0440022476905315</v>
      </c>
      <c r="P102"/>
      <c r="Q102"/>
      <c r="R102"/>
      <c r="S102"/>
    </row>
    <row r="103" spans="1:19" x14ac:dyDescent="0.25">
      <c r="A103" s="130"/>
      <c r="B103" s="45" t="s">
        <v>177</v>
      </c>
      <c r="C103" s="46">
        <f>ABS((C102-C97)/C97)</f>
        <v>0.99902573514365678</v>
      </c>
      <c r="D103" s="46">
        <f t="shared" ref="D103:N103" si="7">ABS((D102-D97)/D97)</f>
        <v>0.99921851776407289</v>
      </c>
      <c r="E103" s="46">
        <f t="shared" si="7"/>
        <v>0.999465965137594</v>
      </c>
      <c r="F103" s="46">
        <f t="shared" si="7"/>
        <v>0.99956923189165248</v>
      </c>
      <c r="G103" s="46">
        <f t="shared" si="7"/>
        <v>0.99933102573240706</v>
      </c>
      <c r="H103" s="46">
        <f t="shared" si="7"/>
        <v>0.99932710066110697</v>
      </c>
      <c r="I103" s="46">
        <f t="shared" si="7"/>
        <v>0.99946743864678944</v>
      </c>
      <c r="J103" s="46">
        <f t="shared" si="7"/>
        <v>0.99931294948891669</v>
      </c>
      <c r="K103" s="46">
        <f t="shared" si="7"/>
        <v>0.99834229619140735</v>
      </c>
      <c r="L103" s="46">
        <f t="shared" si="7"/>
        <v>0.9979046859819164</v>
      </c>
      <c r="M103" s="46">
        <f t="shared" si="7"/>
        <v>0.99748765134961814</v>
      </c>
      <c r="N103" s="46">
        <f t="shared" si="7"/>
        <v>0.99828471551314457</v>
      </c>
      <c r="O103" s="62">
        <f>AVERAGE(C103:N103)</f>
        <v>0.99889477612519018</v>
      </c>
      <c r="P103"/>
      <c r="Q103" s="47" t="s">
        <v>183</v>
      </c>
      <c r="R103"/>
      <c r="S103"/>
    </row>
    <row r="104" spans="1:19" ht="15.75" thickBot="1" x14ac:dyDescent="0.3">
      <c r="A104" s="130"/>
      <c r="B104" s="45" t="s">
        <v>184</v>
      </c>
      <c r="C104" s="2">
        <f>LN(C$83/C$82)/LN($P$83/$P$82)</f>
        <v>1.2403967471631254</v>
      </c>
      <c r="D104" s="2">
        <f t="shared" ref="D104:N104" si="8">LN(D$83/D$82)/LN($P$83/$P$82)</f>
        <v>1.2774369881825223</v>
      </c>
      <c r="E104" s="2">
        <f t="shared" si="8"/>
        <v>1.3413960315446041</v>
      </c>
      <c r="F104" s="2">
        <f t="shared" si="8"/>
        <v>1.3774956016362758</v>
      </c>
      <c r="G104" s="2">
        <f t="shared" si="8"/>
        <v>1.3035504971330427</v>
      </c>
      <c r="H104" s="2">
        <f t="shared" si="8"/>
        <v>1.3025677301552105</v>
      </c>
      <c r="I104" s="2">
        <f t="shared" si="8"/>
        <v>1.3418601902128431</v>
      </c>
      <c r="J104" s="2">
        <f t="shared" si="8"/>
        <v>1.2990715115894931</v>
      </c>
      <c r="K104" s="2">
        <f t="shared" si="8"/>
        <v>1.1511091510951785</v>
      </c>
      <c r="L104" s="2">
        <f t="shared" si="8"/>
        <v>1.1117541324079014</v>
      </c>
      <c r="M104" s="2">
        <f t="shared" si="8"/>
        <v>1.0812614979191064</v>
      </c>
      <c r="N104" s="2">
        <f t="shared" si="8"/>
        <v>1.1453730405496125</v>
      </c>
      <c r="O104" s="48">
        <f t="shared" si="1"/>
        <v>1.2477727599657431</v>
      </c>
      <c r="P104"/>
      <c r="Q104" s="49">
        <v>1.1499999999999999</v>
      </c>
      <c r="R104"/>
      <c r="S104"/>
    </row>
    <row r="105" spans="1:19" x14ac:dyDescent="0.25">
      <c r="A105" s="130"/>
      <c r="B105" s="45" t="s">
        <v>185</v>
      </c>
      <c r="C105" s="2">
        <f>C$82*($P$83/$P$82)^$O$104</f>
        <v>2132.6116179882874</v>
      </c>
      <c r="D105" s="2">
        <f t="shared" ref="D105:N105" si="9">D$82*($P$83/$P$82)^$O$104</f>
        <v>1506.955843625793</v>
      </c>
      <c r="E105" s="2">
        <f t="shared" si="9"/>
        <v>1059.5783275493857</v>
      </c>
      <c r="F105" s="2">
        <f t="shared" si="9"/>
        <v>1005.7584759913217</v>
      </c>
      <c r="G105" s="2">
        <f t="shared" si="9"/>
        <v>2067.0186739018973</v>
      </c>
      <c r="H105" s="2">
        <f t="shared" si="9"/>
        <v>2183.0677288239726</v>
      </c>
      <c r="I105" s="2">
        <f t="shared" si="9"/>
        <v>1488.4552696527085</v>
      </c>
      <c r="J105" s="2">
        <f t="shared" si="9"/>
        <v>1797.9194161115768</v>
      </c>
      <c r="K105" s="2">
        <f t="shared" si="9"/>
        <v>4547.7774566564112</v>
      </c>
      <c r="L105" s="2">
        <f t="shared" si="9"/>
        <v>6698.8896486177837</v>
      </c>
      <c r="M105" s="2">
        <f t="shared" si="9"/>
        <v>9411.7465412164493</v>
      </c>
      <c r="N105" s="2">
        <f t="shared" si="9"/>
        <v>5276.0273230514649</v>
      </c>
      <c r="O105" s="44">
        <f t="shared" si="1"/>
        <v>3264.6505269322547</v>
      </c>
      <c r="P105"/>
      <c r="Q105"/>
      <c r="R105"/>
      <c r="S105"/>
    </row>
    <row r="106" spans="1:19" x14ac:dyDescent="0.25">
      <c r="A106" s="130"/>
      <c r="B106" s="45" t="s">
        <v>177</v>
      </c>
      <c r="C106" s="46">
        <f>ABS((C105-C97)/C97)</f>
        <v>4.488565310548135E-2</v>
      </c>
      <c r="D106" s="46">
        <f t="shared" ref="D106:N106" si="10">ABS((D105-D97)/D97)</f>
        <v>0.16187105471312957</v>
      </c>
      <c r="E106" s="46">
        <f t="shared" si="10"/>
        <v>0.42725495808141317</v>
      </c>
      <c r="F106" s="46">
        <f t="shared" si="10"/>
        <v>0.53800713091808838</v>
      </c>
      <c r="G106" s="46">
        <f t="shared" si="10"/>
        <v>0.28253430270673474</v>
      </c>
      <c r="H106" s="46">
        <f t="shared" si="10"/>
        <v>0.2783247177441413</v>
      </c>
      <c r="I106" s="46">
        <f t="shared" si="10"/>
        <v>0.42883527641876112</v>
      </c>
      <c r="J106" s="46">
        <f t="shared" si="10"/>
        <v>0.2631477802821407</v>
      </c>
      <c r="K106" s="46">
        <f t="shared" si="10"/>
        <v>0.77786452566708808</v>
      </c>
      <c r="L106" s="46">
        <f t="shared" si="10"/>
        <v>1.2471954540817791</v>
      </c>
      <c r="M106" s="46">
        <f t="shared" si="10"/>
        <v>1.6944593590656882</v>
      </c>
      <c r="N106" s="46">
        <f t="shared" si="10"/>
        <v>0.83961901082687063</v>
      </c>
      <c r="O106" s="62">
        <f>AVERAGE(C106:N106)</f>
        <v>0.58199993530094307</v>
      </c>
      <c r="P106"/>
      <c r="Q106" s="50"/>
      <c r="R106"/>
      <c r="S106"/>
    </row>
    <row r="107" spans="1:19" x14ac:dyDescent="0.25">
      <c r="A107" s="130"/>
      <c r="B107" s="42" t="s">
        <v>186</v>
      </c>
      <c r="C107" s="4">
        <f>C$82*($P$83/$P$82)^$Q$104</f>
        <v>1191.6416775796722</v>
      </c>
      <c r="D107" s="4">
        <f t="shared" ref="D107:N107" si="11">D$82*($P$83/$P$82)^$Q$104</f>
        <v>842.04333052948436</v>
      </c>
      <c r="E107" s="4">
        <f t="shared" si="11"/>
        <v>592.06171677854377</v>
      </c>
      <c r="F107" s="4">
        <f t="shared" si="11"/>
        <v>561.98874068820498</v>
      </c>
      <c r="G107" s="4">
        <f t="shared" si="11"/>
        <v>1154.9902379695718</v>
      </c>
      <c r="H107" s="4">
        <f t="shared" si="11"/>
        <v>1219.8350926643648</v>
      </c>
      <c r="I107" s="4">
        <f t="shared" si="11"/>
        <v>831.70574499843042</v>
      </c>
      <c r="J107" s="4">
        <f t="shared" si="11"/>
        <v>1004.6253575178781</v>
      </c>
      <c r="K107" s="4">
        <f t="shared" si="11"/>
        <v>2541.1664796336227</v>
      </c>
      <c r="L107" s="4">
        <f t="shared" si="11"/>
        <v>3743.1457427443488</v>
      </c>
      <c r="M107" s="4">
        <f t="shared" si="11"/>
        <v>5259.0116937979856</v>
      </c>
      <c r="N107" s="4">
        <f t="shared" si="11"/>
        <v>2948.0914373560186</v>
      </c>
      <c r="O107" s="51">
        <f>AVERAGE(C107:N107)</f>
        <v>1824.1922710215104</v>
      </c>
      <c r="P107"/>
      <c r="Q107" s="50"/>
      <c r="R107"/>
      <c r="S107"/>
    </row>
    <row r="108" spans="1:19" ht="15.75" thickBot="1" x14ac:dyDescent="0.3">
      <c r="A108" s="131"/>
      <c r="B108" s="52" t="s">
        <v>177</v>
      </c>
      <c r="C108" s="53">
        <f>ABS((C107-C97)/C97)</f>
        <v>0.41614812465474171</v>
      </c>
      <c r="D108" s="53">
        <f t="shared" ref="D108:N108" si="12">ABS((D107-D97)/D97)</f>
        <v>0.531677791696616</v>
      </c>
      <c r="E108" s="53">
        <f t="shared" si="12"/>
        <v>0.67996663957916548</v>
      </c>
      <c r="F108" s="53">
        <f t="shared" si="12"/>
        <v>0.7418517497987116</v>
      </c>
      <c r="G108" s="53">
        <f t="shared" si="12"/>
        <v>0.59910092399528925</v>
      </c>
      <c r="H108" s="53">
        <f t="shared" si="12"/>
        <v>0.59674872969773063</v>
      </c>
      <c r="I108" s="53">
        <f t="shared" si="12"/>
        <v>0.68084967574887556</v>
      </c>
      <c r="J108" s="53">
        <f t="shared" si="12"/>
        <v>0.58826829609923037</v>
      </c>
      <c r="K108" s="53">
        <f t="shared" si="12"/>
        <v>6.5807350924070923E-3</v>
      </c>
      <c r="L108" s="53">
        <f t="shared" si="12"/>
        <v>0.25566781038052627</v>
      </c>
      <c r="M108" s="53">
        <f t="shared" si="12"/>
        <v>0.50558594153964664</v>
      </c>
      <c r="N108" s="53">
        <f t="shared" si="12"/>
        <v>2.7925884712698242E-2</v>
      </c>
      <c r="O108" s="63">
        <f>AVERAGE(C108:N108)</f>
        <v>0.46919769191630328</v>
      </c>
      <c r="P108"/>
      <c r="Q108"/>
      <c r="R108"/>
      <c r="S108"/>
    </row>
    <row r="109" spans="1:19" x14ac:dyDescent="0.25">
      <c r="A109"/>
      <c r="B109" s="54"/>
      <c r="C109" s="55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</row>
    <row r="110" spans="1:19" x14ac:dyDescent="0.25">
      <c r="A110"/>
      <c r="B110" s="54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</row>
    <row r="111" spans="1:19" x14ac:dyDescent="0.25">
      <c r="A111"/>
      <c r="B111" s="54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</row>
    <row r="112" spans="1:19" x14ac:dyDescent="0.25">
      <c r="A112"/>
      <c r="B112" s="54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</row>
    <row r="113" spans="1:19" x14ac:dyDescent="0.25">
      <c r="A113"/>
      <c r="B113" s="54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spans="1:19" x14ac:dyDescent="0.25">
      <c r="A114"/>
      <c r="B114" s="5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spans="1:19" x14ac:dyDescent="0.25">
      <c r="A115"/>
      <c r="B115" s="54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spans="1:19" x14ac:dyDescent="0.25">
      <c r="A116"/>
      <c r="B116" s="54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spans="1:19" x14ac:dyDescent="0.25">
      <c r="A117"/>
      <c r="B117" s="54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 x14ac:dyDescent="0.25">
      <c r="A118"/>
      <c r="B118" s="54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 x14ac:dyDescent="0.25">
      <c r="A119"/>
      <c r="B119" s="54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x14ac:dyDescent="0.25">
      <c r="A120"/>
      <c r="B120" s="54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x14ac:dyDescent="0.25">
      <c r="A121"/>
      <c r="B121" s="54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x14ac:dyDescent="0.25">
      <c r="A122"/>
      <c r="B122" s="54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x14ac:dyDescent="0.25">
      <c r="A123"/>
      <c r="B123" s="54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x14ac:dyDescent="0.25">
      <c r="A124"/>
      <c r="B124" s="5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 s="54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 s="54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 s="54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ht="15.75" thickBot="1" x14ac:dyDescent="0.3">
      <c r="A128"/>
      <c r="B128" s="54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 s="41" t="s">
        <v>175</v>
      </c>
      <c r="B129" s="18" t="s">
        <v>176</v>
      </c>
      <c r="C129" s="22" t="s">
        <v>162</v>
      </c>
      <c r="D129" s="22" t="s">
        <v>163</v>
      </c>
      <c r="E129" s="22" t="s">
        <v>91</v>
      </c>
      <c r="F129" s="22" t="s">
        <v>164</v>
      </c>
      <c r="G129" s="22" t="s">
        <v>165</v>
      </c>
      <c r="H129" s="22" t="s">
        <v>166</v>
      </c>
      <c r="I129" s="22" t="s">
        <v>167</v>
      </c>
      <c r="J129" s="22" t="s">
        <v>168</v>
      </c>
      <c r="K129" s="22" t="s">
        <v>169</v>
      </c>
      <c r="L129" s="22" t="s">
        <v>170</v>
      </c>
      <c r="M129" s="22" t="s">
        <v>171</v>
      </c>
      <c r="N129" s="22" t="s">
        <v>172</v>
      </c>
      <c r="O129" s="23" t="s">
        <v>179</v>
      </c>
    </row>
    <row r="130" spans="1:19" x14ac:dyDescent="0.25">
      <c r="A130" s="132" t="s">
        <v>178</v>
      </c>
      <c r="B130" s="42" t="s">
        <v>182</v>
      </c>
      <c r="C130" s="43">
        <f>C$84</f>
        <v>4066</v>
      </c>
      <c r="D130" s="43">
        <f t="shared" ref="D130:N130" si="13">D$84</f>
        <v>3298</v>
      </c>
      <c r="E130" s="43">
        <f t="shared" si="13"/>
        <v>3009</v>
      </c>
      <c r="F130" s="43">
        <f t="shared" si="13"/>
        <v>3377</v>
      </c>
      <c r="G130" s="43">
        <f t="shared" si="13"/>
        <v>4706</v>
      </c>
      <c r="H130" s="43">
        <f t="shared" si="13"/>
        <v>5722</v>
      </c>
      <c r="I130" s="43">
        <f t="shared" si="13"/>
        <v>5418</v>
      </c>
      <c r="J130" s="43">
        <f t="shared" si="13"/>
        <v>5226</v>
      </c>
      <c r="K130" s="43">
        <f t="shared" si="13"/>
        <v>5415</v>
      </c>
      <c r="L130" s="43">
        <f t="shared" si="13"/>
        <v>6038</v>
      </c>
      <c r="M130" s="43">
        <f t="shared" si="13"/>
        <v>6946</v>
      </c>
      <c r="N130" s="43">
        <f t="shared" si="13"/>
        <v>6321</v>
      </c>
      <c r="O130" s="44">
        <f t="shared" ref="O130:O138" si="14">AVERAGE(C130:N130)</f>
        <v>4961.833333333333</v>
      </c>
    </row>
    <row r="131" spans="1:19" x14ac:dyDescent="0.25">
      <c r="A131" s="133"/>
      <c r="B131" s="45">
        <v>3</v>
      </c>
      <c r="C131" s="2">
        <f>C$82*($P$84/$P$82)</f>
        <v>736.24853647058819</v>
      </c>
      <c r="D131" s="2">
        <f t="shared" ref="D131:N131" si="15">D$82*($P$84/$P$82)</f>
        <v>520.25133176470592</v>
      </c>
      <c r="E131" s="2">
        <f t="shared" si="15"/>
        <v>365.80171764705881</v>
      </c>
      <c r="F131" s="2">
        <f t="shared" si="15"/>
        <v>347.22131294117645</v>
      </c>
      <c r="G131" s="2">
        <f t="shared" si="15"/>
        <v>713.60366823529421</v>
      </c>
      <c r="H131" s="2">
        <f t="shared" si="15"/>
        <v>753.66766588235294</v>
      </c>
      <c r="I131" s="2">
        <f t="shared" si="15"/>
        <v>513.86431764705878</v>
      </c>
      <c r="J131" s="2">
        <f t="shared" si="15"/>
        <v>620.70164470588236</v>
      </c>
      <c r="K131" s="2">
        <f t="shared" si="15"/>
        <v>1570.0441976470588</v>
      </c>
      <c r="L131" s="2">
        <f t="shared" si="15"/>
        <v>2312.679748235294</v>
      </c>
      <c r="M131" s="2">
        <f t="shared" si="15"/>
        <v>3249.2482729411763</v>
      </c>
      <c r="N131" s="2">
        <f t="shared" si="15"/>
        <v>1821.4602988235295</v>
      </c>
      <c r="O131" s="44">
        <f t="shared" si="14"/>
        <v>1127.0660594117646</v>
      </c>
    </row>
    <row r="132" spans="1:19" x14ac:dyDescent="0.25">
      <c r="A132" s="133"/>
      <c r="B132" s="45" t="s">
        <v>177</v>
      </c>
      <c r="C132" s="46">
        <f>ABS((C131-C130)/C130)</f>
        <v>0.81892559358814854</v>
      </c>
      <c r="D132" s="46">
        <f t="shared" ref="D132" si="16">ABS((D131-D130)/D130)</f>
        <v>0.84225247672386117</v>
      </c>
      <c r="E132" s="46">
        <f t="shared" ref="E132" si="17">ABS((E131-E130)/E130)</f>
        <v>0.87843080171250953</v>
      </c>
      <c r="F132" s="46">
        <f t="shared" ref="F132" si="18">ABS((F131-F130)/F130)</f>
        <v>0.89718054103015199</v>
      </c>
      <c r="G132" s="46">
        <f t="shared" ref="G132" si="19">ABS((G131-G130)/G130)</f>
        <v>0.84836301142471437</v>
      </c>
      <c r="H132" s="46">
        <f t="shared" ref="H132" si="20">ABS((H131-H130)/H130)</f>
        <v>0.86828597240783767</v>
      </c>
      <c r="I132" s="46">
        <f t="shared" ref="I132" si="21">ABS((I131-I130)/I130)</f>
        <v>0.90515608755129962</v>
      </c>
      <c r="J132" s="46">
        <f t="shared" ref="J132" si="22">ABS((J131-J130)/J130)</f>
        <v>0.88122815830350509</v>
      </c>
      <c r="K132" s="46">
        <f t="shared" ref="K132" si="23">ABS((K131-K130)/K130)</f>
        <v>0.71005647319537235</v>
      </c>
      <c r="L132" s="46">
        <f t="shared" ref="L132" si="24">ABS((L131-L130)/L130)</f>
        <v>0.61697917385967305</v>
      </c>
      <c r="M132" s="46">
        <f t="shared" ref="M132" si="25">ABS((M131-M130)/M130)</f>
        <v>0.53221303297708378</v>
      </c>
      <c r="N132" s="46">
        <f t="shared" ref="N132" si="26">ABS((N131-N130)/N130)</f>
        <v>0.71183985147547391</v>
      </c>
      <c r="O132" s="62">
        <f>AVERAGE(C132:N132)</f>
        <v>0.79257593118746927</v>
      </c>
    </row>
    <row r="133" spans="1:19" x14ac:dyDescent="0.25">
      <c r="A133" s="133"/>
      <c r="B133" s="45">
        <v>4</v>
      </c>
      <c r="C133" s="2">
        <f>C$82*TAN($P$84/$P$82)</f>
        <v>-0.78967190752981231</v>
      </c>
      <c r="D133" s="2">
        <f t="shared" ref="D133:N133" si="27">D$82*TAN($P$84/$P$82)</f>
        <v>-0.55800160027343204</v>
      </c>
      <c r="E133" s="2">
        <f t="shared" si="27"/>
        <v>-0.39234487519225691</v>
      </c>
      <c r="F133" s="2">
        <f t="shared" si="27"/>
        <v>-0.37241624661106287</v>
      </c>
      <c r="G133" s="2">
        <f t="shared" si="27"/>
        <v>-0.76538389144648211</v>
      </c>
      <c r="H133" s="2">
        <f t="shared" si="27"/>
        <v>-0.8083549968246817</v>
      </c>
      <c r="I133" s="2">
        <f t="shared" si="27"/>
        <v>-0.55115113419864659</v>
      </c>
      <c r="J133" s="2">
        <f t="shared" si="27"/>
        <v>-0.66574074854051202</v>
      </c>
      <c r="K133" s="2">
        <f t="shared" si="27"/>
        <v>-1.6839691151108933</v>
      </c>
      <c r="L133" s="2">
        <f t="shared" si="27"/>
        <v>-2.480491488715491</v>
      </c>
      <c r="M133" s="2">
        <f t="shared" si="27"/>
        <v>-3.4850189231363009</v>
      </c>
      <c r="N133" s="2">
        <f t="shared" si="27"/>
        <v>-1.9536283706001745</v>
      </c>
      <c r="O133" s="44">
        <f t="shared" si="14"/>
        <v>-1.2088477748483122</v>
      </c>
    </row>
    <row r="134" spans="1:19" x14ac:dyDescent="0.25">
      <c r="A134" s="133"/>
      <c r="B134" s="45" t="s">
        <v>177</v>
      </c>
      <c r="C134" s="46">
        <f>ABS((C133-C130)/C130)</f>
        <v>1.0001942134548769</v>
      </c>
      <c r="D134" s="46">
        <f t="shared" ref="D134:N134" si="28">ABS((D133-D130)/D130)</f>
        <v>1.0001691939358015</v>
      </c>
      <c r="E134" s="46">
        <f t="shared" si="28"/>
        <v>1.0001303904537029</v>
      </c>
      <c r="F134" s="46">
        <f t="shared" si="28"/>
        <v>1.0001102802033197</v>
      </c>
      <c r="G134" s="46">
        <f t="shared" si="28"/>
        <v>1.000162640010932</v>
      </c>
      <c r="H134" s="46">
        <f t="shared" si="28"/>
        <v>1.0001412714080435</v>
      </c>
      <c r="I134" s="46">
        <f t="shared" si="28"/>
        <v>1.0001017259383902</v>
      </c>
      <c r="J134" s="46">
        <f t="shared" si="28"/>
        <v>1.0001273901164449</v>
      </c>
      <c r="K134" s="46">
        <f t="shared" si="28"/>
        <v>1.0003109822927259</v>
      </c>
      <c r="L134" s="46">
        <f t="shared" si="28"/>
        <v>1.0004108134297309</v>
      </c>
      <c r="M134" s="46">
        <f t="shared" si="28"/>
        <v>1.000501730337336</v>
      </c>
      <c r="N134" s="46">
        <f t="shared" si="28"/>
        <v>1.0003090695096661</v>
      </c>
      <c r="O134" s="62">
        <f>AVERAGE(C134:N134)</f>
        <v>1.0002224750909141</v>
      </c>
    </row>
    <row r="135" spans="1:19" ht="15.75" thickBot="1" x14ac:dyDescent="0.3">
      <c r="A135" s="133"/>
      <c r="B135" s="45">
        <v>5</v>
      </c>
      <c r="C135" s="2">
        <f>C$82*ATAN($P$84/$P$82)</f>
        <v>1.989585938496276</v>
      </c>
      <c r="D135" s="2">
        <f t="shared" ref="D135:N135" si="29">D$82*ATAN($P$84/$P$82)</f>
        <v>1.4058903792528892</v>
      </c>
      <c r="E135" s="2">
        <f t="shared" si="29"/>
        <v>0.98851667291218759</v>
      </c>
      <c r="F135" s="2">
        <f t="shared" si="29"/>
        <v>0.93830630222458444</v>
      </c>
      <c r="G135" s="2">
        <f t="shared" si="29"/>
        <v>1.9283920492207598</v>
      </c>
      <c r="H135" s="2">
        <f t="shared" si="29"/>
        <v>2.0366581610159042</v>
      </c>
      <c r="I135" s="2">
        <f t="shared" si="29"/>
        <v>1.3886305643290255</v>
      </c>
      <c r="J135" s="2">
        <f t="shared" si="29"/>
        <v>1.6773401957827436</v>
      </c>
      <c r="K135" s="2">
        <f t="shared" si="29"/>
        <v>4.2427763231024693</v>
      </c>
      <c r="L135" s="2">
        <f t="shared" si="29"/>
        <v>6.2496220765226083</v>
      </c>
      <c r="M135" s="2">
        <f t="shared" si="29"/>
        <v>8.7805385739946065</v>
      </c>
      <c r="N135" s="2">
        <f t="shared" si="29"/>
        <v>4.9221854014690996</v>
      </c>
      <c r="O135" s="44">
        <f t="shared" si="14"/>
        <v>3.0457035531935968</v>
      </c>
    </row>
    <row r="136" spans="1:19" x14ac:dyDescent="0.25">
      <c r="A136" s="133"/>
      <c r="B136" s="45" t="s">
        <v>177</v>
      </c>
      <c r="C136" s="46">
        <f>ABS((C135-C130)/C130)</f>
        <v>0.99951067733927779</v>
      </c>
      <c r="D136" s="46">
        <f t="shared" ref="D136:N136" si="30">ABS((D135-D130)/D130)</f>
        <v>0.99957371425735209</v>
      </c>
      <c r="E136" s="46">
        <f t="shared" si="30"/>
        <v>0.99967148000235551</v>
      </c>
      <c r="F136" s="46">
        <f t="shared" si="30"/>
        <v>0.99972214797091363</v>
      </c>
      <c r="G136" s="46">
        <f t="shared" si="30"/>
        <v>0.99959022693386723</v>
      </c>
      <c r="H136" s="46">
        <f t="shared" si="30"/>
        <v>0.99964406533362182</v>
      </c>
      <c r="I136" s="46">
        <f t="shared" si="30"/>
        <v>0.99974370052337969</v>
      </c>
      <c r="J136" s="46">
        <f t="shared" si="30"/>
        <v>0.99967903938083003</v>
      </c>
      <c r="K136" s="46">
        <f t="shared" si="30"/>
        <v>0.99921647713331441</v>
      </c>
      <c r="L136" s="46">
        <f t="shared" si="30"/>
        <v>0.99896495162694232</v>
      </c>
      <c r="M136" s="46">
        <f t="shared" si="30"/>
        <v>0.9987358856069688</v>
      </c>
      <c r="N136" s="46">
        <f t="shared" si="30"/>
        <v>0.99922129640856361</v>
      </c>
      <c r="O136" s="62">
        <f>AVERAGE(C136:N136)</f>
        <v>0.99943947187644888</v>
      </c>
      <c r="Q136" s="47" t="s">
        <v>183</v>
      </c>
    </row>
    <row r="137" spans="1:19" ht="15.75" thickBot="1" x14ac:dyDescent="0.3">
      <c r="A137" s="133"/>
      <c r="B137" s="45" t="s">
        <v>184</v>
      </c>
      <c r="C137" s="2">
        <f>LN(C$84/C$82)/LN($P$84/$P$82)</f>
        <v>1.2685124411050359</v>
      </c>
      <c r="D137" s="2">
        <f t="shared" ref="D137:N137" si="31">LN(D$84/D$82)/LN($P$84/$P$82)</f>
        <v>1.2901826927063427</v>
      </c>
      <c r="E137" s="2">
        <f t="shared" si="31"/>
        <v>1.3311171636174775</v>
      </c>
      <c r="F137" s="2">
        <f t="shared" si="31"/>
        <v>1.3574379790342566</v>
      </c>
      <c r="G137" s="2">
        <f t="shared" si="31"/>
        <v>1.2963903579921656</v>
      </c>
      <c r="H137" s="2">
        <f t="shared" si="31"/>
        <v>1.3185232159684896</v>
      </c>
      <c r="I137" s="2">
        <f t="shared" si="31"/>
        <v>1.3701250471244091</v>
      </c>
      <c r="J137" s="2">
        <f t="shared" si="31"/>
        <v>1.3347750538841661</v>
      </c>
      <c r="K137" s="2">
        <f t="shared" si="31"/>
        <v>1.194538721697459</v>
      </c>
      <c r="L137" s="2">
        <f t="shared" si="31"/>
        <v>1.150793020213255</v>
      </c>
      <c r="M137" s="2">
        <f t="shared" si="31"/>
        <v>1.1193788713462607</v>
      </c>
      <c r="N137" s="2">
        <f t="shared" si="31"/>
        <v>1.1955081825700855</v>
      </c>
      <c r="O137" s="48">
        <f t="shared" si="14"/>
        <v>1.2689402289382834</v>
      </c>
      <c r="Q137" s="49">
        <v>1.2</v>
      </c>
    </row>
    <row r="138" spans="1:19" x14ac:dyDescent="0.25">
      <c r="A138" s="133"/>
      <c r="B138" s="45" t="s">
        <v>185</v>
      </c>
      <c r="C138" s="2">
        <f>C$82*($P$84/$P$82)^$O$137</f>
        <v>4077.0847512016294</v>
      </c>
      <c r="D138" s="2">
        <f t="shared" ref="D138:N138" si="32">D$82*($P$84/$P$82)^$O$137</f>
        <v>2880.9684046345897</v>
      </c>
      <c r="E138" s="2">
        <f t="shared" si="32"/>
        <v>2025.680909508696</v>
      </c>
      <c r="F138" s="2">
        <f t="shared" si="32"/>
        <v>1922.7891807717463</v>
      </c>
      <c r="G138" s="2">
        <f t="shared" si="32"/>
        <v>3951.6854568034723</v>
      </c>
      <c r="H138" s="2">
        <f t="shared" si="32"/>
        <v>4173.5457468925197</v>
      </c>
      <c r="I138" s="2">
        <f t="shared" si="32"/>
        <v>2845.5993728812632</v>
      </c>
      <c r="J138" s="2">
        <f t="shared" si="32"/>
        <v>3437.2268131187234</v>
      </c>
      <c r="K138" s="2">
        <f t="shared" si="32"/>
        <v>8694.3510782722442</v>
      </c>
      <c r="L138" s="2">
        <f t="shared" si="32"/>
        <v>12806.8048612272</v>
      </c>
      <c r="M138" s="2">
        <f t="shared" si="32"/>
        <v>17993.191062874066</v>
      </c>
      <c r="N138" s="2">
        <f t="shared" si="32"/>
        <v>10086.604782744094</v>
      </c>
      <c r="O138" s="44">
        <f t="shared" si="14"/>
        <v>6241.2943684108541</v>
      </c>
    </row>
    <row r="139" spans="1:19" x14ac:dyDescent="0.25">
      <c r="A139" s="133"/>
      <c r="B139" s="45" t="s">
        <v>177</v>
      </c>
      <c r="C139" s="46">
        <f>ABS((C138-C130)/C130)</f>
        <v>2.726205411123804E-3</v>
      </c>
      <c r="D139" s="46">
        <f t="shared" ref="D139:N139" si="33">ABS((D138-D130)/D130)</f>
        <v>0.12644984698769265</v>
      </c>
      <c r="E139" s="46">
        <f t="shared" si="33"/>
        <v>0.32679265220714654</v>
      </c>
      <c r="F139" s="46">
        <f t="shared" si="33"/>
        <v>0.43062209630685633</v>
      </c>
      <c r="G139" s="46">
        <f t="shared" si="33"/>
        <v>0.16028783323343129</v>
      </c>
      <c r="H139" s="46">
        <f t="shared" si="33"/>
        <v>0.27061416517082842</v>
      </c>
      <c r="I139" s="46">
        <f t="shared" si="33"/>
        <v>0.47478786030246156</v>
      </c>
      <c r="J139" s="46">
        <f t="shared" si="33"/>
        <v>0.34228342649852211</v>
      </c>
      <c r="K139" s="46">
        <f t="shared" si="33"/>
        <v>0.60560500060429256</v>
      </c>
      <c r="L139" s="46">
        <f t="shared" si="33"/>
        <v>1.1210342598918848</v>
      </c>
      <c r="M139" s="46">
        <f t="shared" si="33"/>
        <v>1.5904392546608215</v>
      </c>
      <c r="N139" s="46">
        <f t="shared" si="33"/>
        <v>0.59572928061131059</v>
      </c>
      <c r="O139" s="62">
        <f>AVERAGE(C139:N139)</f>
        <v>0.50394765682386433</v>
      </c>
    </row>
    <row r="140" spans="1:19" x14ac:dyDescent="0.25">
      <c r="A140" s="133"/>
      <c r="B140" s="42" t="s">
        <v>186</v>
      </c>
      <c r="C140" s="4">
        <f>C$82*($P$84/$P$82)^$Q$137</f>
        <v>2629.090177941458</v>
      </c>
      <c r="D140" s="4">
        <f t="shared" ref="D140:N140" si="34">D$82*($P$84/$P$82)^$Q$137</f>
        <v>1857.7798102803993</v>
      </c>
      <c r="E140" s="4">
        <f t="shared" si="34"/>
        <v>1306.2514291034058</v>
      </c>
      <c r="F140" s="4">
        <f t="shared" si="34"/>
        <v>1239.9021501648201</v>
      </c>
      <c r="G140" s="4">
        <f t="shared" si="34"/>
        <v>2548.2269942350567</v>
      </c>
      <c r="H140" s="4">
        <f t="shared" si="34"/>
        <v>2691.2926269463819</v>
      </c>
      <c r="I140" s="4">
        <f t="shared" si="34"/>
        <v>1834.9722456452605</v>
      </c>
      <c r="J140" s="4">
        <f t="shared" si="34"/>
        <v>2216.4805995421279</v>
      </c>
      <c r="K140" s="4">
        <f t="shared" si="34"/>
        <v>5606.5140703104908</v>
      </c>
      <c r="L140" s="4">
        <f t="shared" si="34"/>
        <v>8258.4118128870869</v>
      </c>
      <c r="M140" s="4">
        <f t="shared" si="34"/>
        <v>11602.830154385172</v>
      </c>
      <c r="N140" s="4">
        <f t="shared" si="34"/>
        <v>6504.3027509482281</v>
      </c>
      <c r="O140" s="51">
        <f>AVERAGE(C140:N140)</f>
        <v>4024.6712351991573</v>
      </c>
    </row>
    <row r="141" spans="1:19" ht="15.75" thickBot="1" x14ac:dyDescent="0.3">
      <c r="A141" s="134"/>
      <c r="B141" s="52" t="s">
        <v>177</v>
      </c>
      <c r="C141" s="53">
        <f>ABS((C140-C130)/C130)</f>
        <v>0.35339641467253863</v>
      </c>
      <c r="D141" s="53">
        <f t="shared" ref="D141:N141" si="35">ABS((D140-D130)/D130)</f>
        <v>0.43669502417210454</v>
      </c>
      <c r="E141" s="53">
        <f t="shared" si="35"/>
        <v>0.56588520136144704</v>
      </c>
      <c r="F141" s="53">
        <f t="shared" si="35"/>
        <v>0.63283916192928036</v>
      </c>
      <c r="G141" s="53">
        <f t="shared" si="35"/>
        <v>0.45851530084252939</v>
      </c>
      <c r="H141" s="53">
        <f t="shared" si="35"/>
        <v>0.52965875097057291</v>
      </c>
      <c r="I141" s="53">
        <f t="shared" si="35"/>
        <v>0.66131926067824653</v>
      </c>
      <c r="J141" s="53">
        <f t="shared" si="35"/>
        <v>0.57587435906197326</v>
      </c>
      <c r="K141" s="53">
        <f t="shared" si="35"/>
        <v>3.5367326003784075E-2</v>
      </c>
      <c r="L141" s="53">
        <f t="shared" si="35"/>
        <v>0.36773961790114057</v>
      </c>
      <c r="M141" s="53">
        <f t="shared" si="35"/>
        <v>0.67043336515766949</v>
      </c>
      <c r="N141" s="53">
        <f t="shared" si="35"/>
        <v>2.8999011382412291E-2</v>
      </c>
      <c r="O141" s="63">
        <f>AVERAGE(C141:N141)</f>
        <v>0.44306023284447482</v>
      </c>
    </row>
    <row r="142" spans="1:19" x14ac:dyDescent="0.25">
      <c r="A142"/>
      <c r="B142" s="54"/>
      <c r="C142" s="55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x14ac:dyDescent="0.25">
      <c r="A143"/>
      <c r="B143" s="54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x14ac:dyDescent="0.25">
      <c r="A144"/>
      <c r="B144" s="5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x14ac:dyDescent="0.25">
      <c r="A145"/>
      <c r="B145" s="54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x14ac:dyDescent="0.25">
      <c r="A146"/>
      <c r="B146" s="54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x14ac:dyDescent="0.25">
      <c r="A147"/>
      <c r="B147" s="54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x14ac:dyDescent="0.25">
      <c r="A148"/>
      <c r="B148" s="54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x14ac:dyDescent="0.25">
      <c r="A149"/>
      <c r="B149" s="54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x14ac:dyDescent="0.25">
      <c r="A150"/>
      <c r="B150" s="54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x14ac:dyDescent="0.25">
      <c r="A151"/>
      <c r="B151" s="54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x14ac:dyDescent="0.25">
      <c r="A152"/>
      <c r="B152" s="54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x14ac:dyDescent="0.25">
      <c r="A153"/>
      <c r="B153" s="54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x14ac:dyDescent="0.25">
      <c r="A154"/>
      <c r="B154" s="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x14ac:dyDescent="0.25">
      <c r="A155"/>
      <c r="B155" s="54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x14ac:dyDescent="0.25">
      <c r="A156"/>
      <c r="B156" s="54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x14ac:dyDescent="0.25">
      <c r="A157"/>
      <c r="B157" s="54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 s="54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 s="54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 s="54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ht="15.75" thickBot="1" x14ac:dyDescent="0.3"/>
    <row r="162" spans="1:19" x14ac:dyDescent="0.25">
      <c r="A162" s="41" t="s">
        <v>175</v>
      </c>
      <c r="B162" s="18" t="s">
        <v>176</v>
      </c>
      <c r="C162" s="22" t="s">
        <v>162</v>
      </c>
      <c r="D162" s="22" t="s">
        <v>163</v>
      </c>
      <c r="E162" s="22" t="s">
        <v>91</v>
      </c>
      <c r="F162" s="22" t="s">
        <v>164</v>
      </c>
      <c r="G162" s="22" t="s">
        <v>165</v>
      </c>
      <c r="H162" s="22" t="s">
        <v>166</v>
      </c>
      <c r="I162" s="22" t="s">
        <v>167</v>
      </c>
      <c r="J162" s="22" t="s">
        <v>168</v>
      </c>
      <c r="K162" s="22" t="s">
        <v>169</v>
      </c>
      <c r="L162" s="22" t="s">
        <v>170</v>
      </c>
      <c r="M162" s="22" t="s">
        <v>171</v>
      </c>
      <c r="N162" s="22" t="s">
        <v>172</v>
      </c>
      <c r="O162" s="23" t="s">
        <v>179</v>
      </c>
    </row>
    <row r="163" spans="1:19" x14ac:dyDescent="0.25">
      <c r="A163" s="132" t="s">
        <v>150</v>
      </c>
      <c r="B163" s="42" t="s">
        <v>182</v>
      </c>
      <c r="C163" s="43">
        <f>C$85</f>
        <v>3.3210000000000002</v>
      </c>
      <c r="D163" s="43">
        <f t="shared" ref="D163:N163" si="36">D$85</f>
        <v>2.5840000000000001</v>
      </c>
      <c r="E163" s="43">
        <f t="shared" si="36"/>
        <v>2.2480000000000002</v>
      </c>
      <c r="F163" s="43">
        <f t="shared" si="36"/>
        <v>2.149</v>
      </c>
      <c r="G163" s="43">
        <f t="shared" si="36"/>
        <v>4.3979999999999997</v>
      </c>
      <c r="H163" s="43">
        <f t="shared" si="36"/>
        <v>4.835</v>
      </c>
      <c r="I163" s="43">
        <f t="shared" si="36"/>
        <v>3.4590000000000001</v>
      </c>
      <c r="J163" s="43">
        <f t="shared" si="36"/>
        <v>3.363</v>
      </c>
      <c r="K163" s="43">
        <f t="shared" si="36"/>
        <v>4.8230000000000004</v>
      </c>
      <c r="L163" s="43">
        <f t="shared" si="36"/>
        <v>6.5449999999999999</v>
      </c>
      <c r="M163" s="43">
        <f t="shared" si="36"/>
        <v>7.6589999999999998</v>
      </c>
      <c r="N163" s="43">
        <f t="shared" si="36"/>
        <v>4.4909999999999997</v>
      </c>
      <c r="O163" s="44">
        <f t="shared" ref="O163:O171" si="37">AVERAGE(C163:N163)</f>
        <v>4.15625</v>
      </c>
    </row>
    <row r="164" spans="1:19" x14ac:dyDescent="0.25">
      <c r="A164" s="133"/>
      <c r="B164" s="45">
        <v>3</v>
      </c>
      <c r="C164" s="2">
        <f>C$82*($P$85/$P$82)</f>
        <v>1.4141929411764704</v>
      </c>
      <c r="D164" s="2">
        <f t="shared" ref="D164:N164" si="38">D$82*($P$85/$P$82)</f>
        <v>0.9993035294117647</v>
      </c>
      <c r="E164" s="2">
        <f t="shared" si="38"/>
        <v>0.70263529411764702</v>
      </c>
      <c r="F164" s="2">
        <f t="shared" si="38"/>
        <v>0.66694588235294117</v>
      </c>
      <c r="G164" s="2">
        <f t="shared" si="38"/>
        <v>1.3706964705882354</v>
      </c>
      <c r="H164" s="2">
        <f t="shared" si="38"/>
        <v>1.4476517647058824</v>
      </c>
      <c r="I164" s="2">
        <f t="shared" si="38"/>
        <v>0.98703529411764701</v>
      </c>
      <c r="J164" s="2">
        <f t="shared" si="38"/>
        <v>1.1922494117647058</v>
      </c>
      <c r="K164" s="2">
        <f t="shared" si="38"/>
        <v>3.0157552941176471</v>
      </c>
      <c r="L164" s="2">
        <f t="shared" si="38"/>
        <v>4.4422164705882352</v>
      </c>
      <c r="M164" s="2">
        <f t="shared" si="38"/>
        <v>6.2411858823529407</v>
      </c>
      <c r="N164" s="2">
        <f t="shared" si="38"/>
        <v>3.4986776470588232</v>
      </c>
      <c r="O164" s="44">
        <f t="shared" si="37"/>
        <v>2.1648788235294116</v>
      </c>
    </row>
    <row r="165" spans="1:19" x14ac:dyDescent="0.25">
      <c r="A165" s="133"/>
      <c r="B165" s="45" t="s">
        <v>177</v>
      </c>
      <c r="C165" s="46">
        <f>ABS((C164-C163)/C163)</f>
        <v>0.57416653382220106</v>
      </c>
      <c r="D165" s="46">
        <f t="shared" ref="D165" si="39">ABS((D164-D163)/D163)</f>
        <v>0.61327262793662363</v>
      </c>
      <c r="E165" s="46">
        <f t="shared" ref="E165" si="40">ABS((E164-E163)/E163)</f>
        <v>0.68743981578396485</v>
      </c>
      <c r="F165" s="46">
        <f t="shared" ref="F165" si="41">ABS((F164-F163)/F163)</f>
        <v>0.68964826321408046</v>
      </c>
      <c r="G165" s="46">
        <f t="shared" ref="G165" si="42">ABS((G164-G163)/G163)</f>
        <v>0.68833640959794551</v>
      </c>
      <c r="H165" s="46">
        <f t="shared" ref="H165" si="43">ABS((H164-H163)/H163)</f>
        <v>0.70058908692742872</v>
      </c>
      <c r="I165" s="46">
        <f t="shared" ref="I165" si="44">ABS((I164-I163)/I163)</f>
        <v>0.71464721187694513</v>
      </c>
      <c r="J165" s="46">
        <f t="shared" ref="J165" si="45">ABS((J164-J163)/J163)</f>
        <v>0.64548040090255554</v>
      </c>
      <c r="K165" s="46">
        <f t="shared" ref="K165" si="46">ABS((K164-K163)/K163)</f>
        <v>0.37471381005232285</v>
      </c>
      <c r="L165" s="46">
        <f t="shared" ref="L165" si="47">ABS((L164-L163)/L163)</f>
        <v>0.32128090594526582</v>
      </c>
      <c r="M165" s="46">
        <f t="shared" ref="M165" si="48">ABS((M164-M163)/M163)</f>
        <v>0.18511739360844223</v>
      </c>
      <c r="N165" s="46">
        <f t="shared" ref="N165" si="49">ABS((N164-N163)/N163)</f>
        <v>0.22095799442021299</v>
      </c>
      <c r="O165" s="62">
        <f>AVERAGE(C165:N165)</f>
        <v>0.5346375378406657</v>
      </c>
    </row>
    <row r="166" spans="1:19" x14ac:dyDescent="0.25">
      <c r="A166" s="133"/>
      <c r="B166" s="45">
        <v>4</v>
      </c>
      <c r="C166" s="2">
        <f>C$82*TAN($P$85/$P$82)</f>
        <v>2.5884982343363219</v>
      </c>
      <c r="D166" s="2">
        <f t="shared" ref="D166:N166" si="50">D$82*TAN($P$85/$P$82)</f>
        <v>1.8290965441367069</v>
      </c>
      <c r="E166" s="2">
        <f t="shared" si="50"/>
        <v>1.2860835075961219</v>
      </c>
      <c r="F166" s="2">
        <f t="shared" si="50"/>
        <v>1.2207586310198109</v>
      </c>
      <c r="G166" s="2">
        <f t="shared" si="50"/>
        <v>2.508883541008943</v>
      </c>
      <c r="H166" s="2">
        <f t="shared" si="50"/>
        <v>2.6497403061266134</v>
      </c>
      <c r="I166" s="2">
        <f t="shared" si="50"/>
        <v>1.8066411178135999</v>
      </c>
      <c r="J166" s="2">
        <f t="shared" si="50"/>
        <v>2.1822591581273878</v>
      </c>
      <c r="K166" s="2">
        <f t="shared" si="50"/>
        <v>5.5199520706982765</v>
      </c>
      <c r="L166" s="2">
        <f t="shared" si="50"/>
        <v>8.1309057313577053</v>
      </c>
      <c r="M166" s="2">
        <f t="shared" si="50"/>
        <v>11.423687791282379</v>
      </c>
      <c r="N166" s="2">
        <f t="shared" si="50"/>
        <v>6.4038793068714837</v>
      </c>
      <c r="O166" s="44">
        <f t="shared" si="37"/>
        <v>3.9625321616979452</v>
      </c>
    </row>
    <row r="167" spans="1:19" x14ac:dyDescent="0.25">
      <c r="A167" s="133"/>
      <c r="B167" s="45" t="s">
        <v>177</v>
      </c>
      <c r="C167" s="46">
        <f>ABS((C166-C163)/C163)</f>
        <v>0.22056662621610307</v>
      </c>
      <c r="D167" s="46">
        <f t="shared" ref="D167:N167" si="51">ABS((D166-D163)/D163)</f>
        <v>0.29214530025669239</v>
      </c>
      <c r="E167" s="46">
        <f t="shared" si="51"/>
        <v>0.42789879555332661</v>
      </c>
      <c r="F167" s="46">
        <f t="shared" si="51"/>
        <v>0.43194107444401542</v>
      </c>
      <c r="G167" s="46">
        <f t="shared" si="51"/>
        <v>0.42953989517759367</v>
      </c>
      <c r="H167" s="46">
        <f t="shared" si="51"/>
        <v>0.45196684464806341</v>
      </c>
      <c r="I167" s="46">
        <f t="shared" si="51"/>
        <v>0.47769843370523274</v>
      </c>
      <c r="J167" s="46">
        <f t="shared" si="51"/>
        <v>0.35109748494576631</v>
      </c>
      <c r="K167" s="46">
        <f t="shared" si="51"/>
        <v>0.14450592384372302</v>
      </c>
      <c r="L167" s="46">
        <f t="shared" si="51"/>
        <v>0.24230798034495118</v>
      </c>
      <c r="M167" s="46">
        <f t="shared" si="51"/>
        <v>0.49153777141694471</v>
      </c>
      <c r="N167" s="46">
        <f t="shared" si="51"/>
        <v>0.42593616274136809</v>
      </c>
      <c r="O167" s="62">
        <f>AVERAGE(C167:N167)</f>
        <v>0.36559519110781508</v>
      </c>
    </row>
    <row r="168" spans="1:19" ht="15.75" thickBot="1" x14ac:dyDescent="0.3">
      <c r="A168" s="133"/>
      <c r="B168" s="45">
        <v>5</v>
      </c>
      <c r="C168" s="2">
        <f>C$82*ATAN($P$85/$P$82)</f>
        <v>1.0649289004210327</v>
      </c>
      <c r="D168" s="2">
        <f t="shared" ref="D168:N168" si="52">D$82*ATAN($P$85/$P$82)</f>
        <v>0.75250496433536695</v>
      </c>
      <c r="E168" s="2">
        <f t="shared" si="52"/>
        <v>0.52910505304830491</v>
      </c>
      <c r="F168" s="2">
        <f t="shared" si="52"/>
        <v>0.50222987575061318</v>
      </c>
      <c r="G168" s="2">
        <f t="shared" si="52"/>
        <v>1.032174778089471</v>
      </c>
      <c r="H168" s="2">
        <f t="shared" si="52"/>
        <v>1.0901243791376187</v>
      </c>
      <c r="I168" s="2">
        <f t="shared" si="52"/>
        <v>0.74326662213928552</v>
      </c>
      <c r="J168" s="2">
        <f t="shared" si="52"/>
        <v>0.89779889160101256</v>
      </c>
      <c r="K168" s="2">
        <f t="shared" si="52"/>
        <v>2.2709524816549469</v>
      </c>
      <c r="L168" s="2">
        <f t="shared" si="52"/>
        <v>3.3451197242720609</v>
      </c>
      <c r="M168" s="2">
        <f t="shared" si="52"/>
        <v>4.6997966299338323</v>
      </c>
      <c r="N168" s="2">
        <f t="shared" si="52"/>
        <v>2.6346072244643373</v>
      </c>
      <c r="O168" s="44">
        <f t="shared" si="37"/>
        <v>1.6302174604039903</v>
      </c>
    </row>
    <row r="169" spans="1:19" x14ac:dyDescent="0.25">
      <c r="A169" s="133"/>
      <c r="B169" s="45" t="s">
        <v>177</v>
      </c>
      <c r="C169" s="46">
        <f>ABS((C168-C163)/C163)</f>
        <v>0.67933486888857797</v>
      </c>
      <c r="D169" s="46">
        <f t="shared" ref="D169:N169" si="53">ABS((D168-D163)/D163)</f>
        <v>0.70878290853894466</v>
      </c>
      <c r="E169" s="46">
        <f t="shared" si="53"/>
        <v>0.76463298351943743</v>
      </c>
      <c r="F169" s="46">
        <f t="shared" si="53"/>
        <v>0.76629600942270215</v>
      </c>
      <c r="G169" s="46">
        <f t="shared" si="53"/>
        <v>0.76530814504559552</v>
      </c>
      <c r="H169" s="46">
        <f t="shared" si="53"/>
        <v>0.7745347716364801</v>
      </c>
      <c r="I169" s="46">
        <f t="shared" si="53"/>
        <v>0.78512095341448807</v>
      </c>
      <c r="J169" s="46">
        <f t="shared" si="53"/>
        <v>0.7330363093663359</v>
      </c>
      <c r="K169" s="46">
        <f t="shared" si="53"/>
        <v>0.52914109855796254</v>
      </c>
      <c r="L169" s="46">
        <f t="shared" si="53"/>
        <v>0.48890454938547578</v>
      </c>
      <c r="M169" s="46">
        <f t="shared" si="53"/>
        <v>0.3863694176871873</v>
      </c>
      <c r="N169" s="46">
        <f t="shared" si="53"/>
        <v>0.41335844478638667</v>
      </c>
      <c r="O169" s="62">
        <f>AVERAGE(C169:N169)</f>
        <v>0.6495683716874644</v>
      </c>
      <c r="Q169" s="47" t="s">
        <v>183</v>
      </c>
    </row>
    <row r="170" spans="1:19" ht="15.75" thickBot="1" x14ac:dyDescent="0.3">
      <c r="A170" s="133"/>
      <c r="B170" s="45" t="s">
        <v>184</v>
      </c>
      <c r="C170" s="2">
        <f>LN(C$85/C$82)/LN($P$85/$P$82)</f>
        <v>8.8236930513587826</v>
      </c>
      <c r="D170" s="2">
        <f t="shared" ref="D170:N170" si="54">LN(D$85/D$82)/LN($P$85/$P$82)</f>
        <v>9.7064826065526475</v>
      </c>
      <c r="E170" s="2">
        <f t="shared" si="54"/>
        <v>11.657788913468918</v>
      </c>
      <c r="F170" s="2">
        <f t="shared" si="54"/>
        <v>11.722771236609768</v>
      </c>
      <c r="G170" s="2">
        <f t="shared" si="54"/>
        <v>11.684115146526638</v>
      </c>
      <c r="H170" s="2">
        <f t="shared" si="54"/>
        <v>12.05167497095827</v>
      </c>
      <c r="I170" s="2">
        <f t="shared" si="54"/>
        <v>12.492395896714363</v>
      </c>
      <c r="J170" s="2">
        <f t="shared" si="54"/>
        <v>10.503383457416792</v>
      </c>
      <c r="K170" s="2">
        <f t="shared" si="54"/>
        <v>5.3030954814853875</v>
      </c>
      <c r="L170" s="2">
        <f t="shared" si="54"/>
        <v>4.5516358419870802</v>
      </c>
      <c r="M170" s="2">
        <f t="shared" si="54"/>
        <v>2.8760509791969837</v>
      </c>
      <c r="N170" s="2">
        <f t="shared" si="54"/>
        <v>3.2882564063487205</v>
      </c>
      <c r="O170" s="48">
        <f t="shared" si="37"/>
        <v>8.7217786657186966</v>
      </c>
      <c r="Q170" s="49">
        <v>5.31</v>
      </c>
    </row>
    <row r="171" spans="1:19" x14ac:dyDescent="0.25">
      <c r="A171" s="133"/>
      <c r="B171" s="45" t="s">
        <v>185</v>
      </c>
      <c r="C171" s="2">
        <f>C$82*($P$85/$P$82)^$O170</f>
        <v>3.2842727189611325</v>
      </c>
      <c r="D171" s="2">
        <f t="shared" ref="D171:N171" si="55">D$82*($P$85/$P$82)^$O170</f>
        <v>2.3207479149756898</v>
      </c>
      <c r="E171" s="2">
        <f t="shared" si="55"/>
        <v>1.6317758777172819</v>
      </c>
      <c r="F171" s="2">
        <f t="shared" si="55"/>
        <v>1.5488920236110073</v>
      </c>
      <c r="G171" s="2">
        <f t="shared" si="55"/>
        <v>3.1832580217691104</v>
      </c>
      <c r="H171" s="2">
        <f t="shared" si="55"/>
        <v>3.3619763321857654</v>
      </c>
      <c r="I171" s="2">
        <f t="shared" si="55"/>
        <v>2.2922565901266578</v>
      </c>
      <c r="J171" s="2">
        <f t="shared" si="55"/>
        <v>2.768838751237737</v>
      </c>
      <c r="K171" s="2">
        <f t="shared" si="55"/>
        <v>7.0036856719802074</v>
      </c>
      <c r="L171" s="2">
        <f t="shared" si="55"/>
        <v>10.316449715790371</v>
      </c>
      <c r="M171" s="2">
        <f t="shared" si="55"/>
        <v>14.494313986834777</v>
      </c>
      <c r="N171" s="2">
        <f t="shared" si="55"/>
        <v>8.1252078228557352</v>
      </c>
      <c r="O171" s="44">
        <f t="shared" si="37"/>
        <v>5.0276396190037893</v>
      </c>
    </row>
    <row r="172" spans="1:19" x14ac:dyDescent="0.25">
      <c r="A172" s="133"/>
      <c r="B172" s="45" t="s">
        <v>177</v>
      </c>
      <c r="C172" s="46">
        <f>ABS((C171-C163)/C163)</f>
        <v>1.1059102992733419E-2</v>
      </c>
      <c r="D172" s="46">
        <f t="shared" ref="D172:N172" si="56">ABS((D171-D163)/D163)</f>
        <v>0.10187774188247302</v>
      </c>
      <c r="E172" s="46">
        <f t="shared" si="56"/>
        <v>0.2741210508375081</v>
      </c>
      <c r="F172" s="46">
        <f t="shared" si="56"/>
        <v>0.27924987267984769</v>
      </c>
      <c r="G172" s="46">
        <f t="shared" si="56"/>
        <v>0.27620326926577748</v>
      </c>
      <c r="H172" s="46">
        <f t="shared" si="56"/>
        <v>0.30465846283644976</v>
      </c>
      <c r="I172" s="46">
        <f t="shared" si="56"/>
        <v>0.33730656544473614</v>
      </c>
      <c r="J172" s="46">
        <f t="shared" si="56"/>
        <v>0.17667595859716412</v>
      </c>
      <c r="K172" s="46">
        <f t="shared" si="56"/>
        <v>0.452142996471119</v>
      </c>
      <c r="L172" s="46">
        <f t="shared" si="56"/>
        <v>0.5762337228098352</v>
      </c>
      <c r="M172" s="46">
        <f t="shared" si="56"/>
        <v>0.8924551490840551</v>
      </c>
      <c r="N172" s="46">
        <f t="shared" si="56"/>
        <v>0.80922017876992558</v>
      </c>
      <c r="O172" s="62">
        <f>AVERAGE(C172:N172)</f>
        <v>0.3742670059726354</v>
      </c>
    </row>
    <row r="173" spans="1:19" x14ac:dyDescent="0.25">
      <c r="A173" s="133"/>
      <c r="B173" s="42" t="s">
        <v>186</v>
      </c>
      <c r="C173" s="4">
        <f>C$82*($P$85/$P$82)^$Q170</f>
        <v>2.2633776822561575</v>
      </c>
      <c r="D173" s="4">
        <f t="shared" ref="D173:N173" si="57">D$82*($P$85/$P$82)^$Q170</f>
        <v>1.5993583622251712</v>
      </c>
      <c r="E173" s="4">
        <f t="shared" si="57"/>
        <v>1.1245488484395734</v>
      </c>
      <c r="F173" s="4">
        <f t="shared" si="57"/>
        <v>1.0674289069315317</v>
      </c>
      <c r="G173" s="4">
        <f t="shared" si="57"/>
        <v>2.1937627535432314</v>
      </c>
      <c r="H173" s="4">
        <f t="shared" si="57"/>
        <v>2.3169276274199468</v>
      </c>
      <c r="I173" s="4">
        <f t="shared" si="57"/>
        <v>1.5797233823317818</v>
      </c>
      <c r="J173" s="4">
        <f t="shared" si="57"/>
        <v>1.9081630460030221</v>
      </c>
      <c r="K173" s="4">
        <f t="shared" si="57"/>
        <v>4.8266350574295345</v>
      </c>
      <c r="L173" s="4">
        <f t="shared" si="57"/>
        <v>7.1096477195790815</v>
      </c>
      <c r="M173" s="4">
        <f t="shared" si="57"/>
        <v>9.9888497712188151</v>
      </c>
      <c r="N173" s="4">
        <f t="shared" si="57"/>
        <v>5.5995392659602254</v>
      </c>
      <c r="O173" s="51">
        <f>AVERAGE(C173:N173)</f>
        <v>3.4648302019448391</v>
      </c>
    </row>
    <row r="174" spans="1:19" ht="15.75" thickBot="1" x14ac:dyDescent="0.3">
      <c r="A174" s="134"/>
      <c r="B174" s="52" t="s">
        <v>177</v>
      </c>
      <c r="C174" s="53">
        <f>ABS((C173-C163)/C163)</f>
        <v>0.31846501588191584</v>
      </c>
      <c r="D174" s="53">
        <f t="shared" ref="D174:N174" si="58">ABS((D173-D163)/D163)</f>
        <v>0.3810532653927356</v>
      </c>
      <c r="E174" s="53">
        <f t="shared" si="58"/>
        <v>0.49975585033826814</v>
      </c>
      <c r="F174" s="53">
        <f t="shared" si="58"/>
        <v>0.50329041092064608</v>
      </c>
      <c r="G174" s="53">
        <f t="shared" si="58"/>
        <v>0.50119082456952446</v>
      </c>
      <c r="H174" s="53">
        <f t="shared" si="58"/>
        <v>0.52080090435988691</v>
      </c>
      <c r="I174" s="53">
        <f t="shared" si="58"/>
        <v>0.54330055439960057</v>
      </c>
      <c r="J174" s="53">
        <f t="shared" si="58"/>
        <v>0.43260093785220871</v>
      </c>
      <c r="K174" s="53">
        <f t="shared" si="58"/>
        <v>7.5369218941199914E-4</v>
      </c>
      <c r="L174" s="53">
        <f t="shared" si="58"/>
        <v>8.6271614908950578E-2</v>
      </c>
      <c r="M174" s="53">
        <f t="shared" si="58"/>
        <v>0.30419764606591138</v>
      </c>
      <c r="N174" s="53">
        <f t="shared" si="58"/>
        <v>0.24683573056339922</v>
      </c>
      <c r="O174" s="63">
        <f>AVERAGE(C174:N174)</f>
        <v>0.36154303728687159</v>
      </c>
    </row>
    <row r="175" spans="1:19" x14ac:dyDescent="0.25">
      <c r="A175"/>
      <c r="B175" s="54"/>
      <c r="C175" s="5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x14ac:dyDescent="0.25">
      <c r="A176"/>
      <c r="B176" s="54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x14ac:dyDescent="0.25">
      <c r="A177"/>
      <c r="B177" s="54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x14ac:dyDescent="0.25">
      <c r="A178"/>
      <c r="B178" s="54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x14ac:dyDescent="0.25">
      <c r="A179"/>
      <c r="B179" s="54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x14ac:dyDescent="0.25">
      <c r="A180"/>
      <c r="B180" s="54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x14ac:dyDescent="0.25">
      <c r="A181"/>
      <c r="B181" s="54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x14ac:dyDescent="0.25">
      <c r="A182"/>
      <c r="B182" s="54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x14ac:dyDescent="0.25">
      <c r="A183"/>
      <c r="B183" s="54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x14ac:dyDescent="0.25">
      <c r="A184"/>
      <c r="B184" s="5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x14ac:dyDescent="0.25">
      <c r="A185"/>
      <c r="B185" s="54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x14ac:dyDescent="0.25">
      <c r="A186"/>
      <c r="B186" s="54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x14ac:dyDescent="0.25">
      <c r="A187"/>
      <c r="B187" s="54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x14ac:dyDescent="0.25">
      <c r="A188"/>
      <c r="B188" s="54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 s="54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x14ac:dyDescent="0.25">
      <c r="A190"/>
      <c r="B190" s="54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 s="54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 s="54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 s="54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ht="15.75" thickBot="1" x14ac:dyDescent="0.3"/>
    <row r="195" spans="1:19" x14ac:dyDescent="0.25">
      <c r="A195" s="41" t="s">
        <v>175</v>
      </c>
      <c r="B195" s="18" t="s">
        <v>176</v>
      </c>
      <c r="C195" s="22" t="s">
        <v>162</v>
      </c>
      <c r="D195" s="22" t="s">
        <v>163</v>
      </c>
      <c r="E195" s="22" t="s">
        <v>91</v>
      </c>
      <c r="F195" s="22" t="s">
        <v>164</v>
      </c>
      <c r="G195" s="22" t="s">
        <v>165</v>
      </c>
      <c r="H195" s="22" t="s">
        <v>166</v>
      </c>
      <c r="I195" s="22" t="s">
        <v>167</v>
      </c>
      <c r="J195" s="22" t="s">
        <v>168</v>
      </c>
      <c r="K195" s="22" t="s">
        <v>169</v>
      </c>
      <c r="L195" s="22" t="s">
        <v>170</v>
      </c>
      <c r="M195" s="22" t="s">
        <v>171</v>
      </c>
      <c r="N195" s="22" t="s">
        <v>172</v>
      </c>
      <c r="O195" s="23" t="s">
        <v>179</v>
      </c>
    </row>
    <row r="196" spans="1:19" x14ac:dyDescent="0.25">
      <c r="A196" s="132" t="s">
        <v>180</v>
      </c>
      <c r="B196" s="42" t="s">
        <v>182</v>
      </c>
      <c r="C196" s="43">
        <f>C$86</f>
        <v>0.61399999999999999</v>
      </c>
      <c r="D196" s="43">
        <f t="shared" ref="D196:N196" si="59">D$86</f>
        <v>0.48499999999999999</v>
      </c>
      <c r="E196" s="43">
        <f t="shared" si="59"/>
        <v>0.44600000000000001</v>
      </c>
      <c r="F196" s="43">
        <f t="shared" si="59"/>
        <v>0.73599999999999999</v>
      </c>
      <c r="G196" s="43">
        <f t="shared" si="59"/>
        <v>2.5939999999999999</v>
      </c>
      <c r="H196" s="43">
        <f t="shared" si="59"/>
        <v>2.0649999999999999</v>
      </c>
      <c r="I196" s="43">
        <f t="shared" si="59"/>
        <v>1.097</v>
      </c>
      <c r="J196" s="43">
        <f t="shared" si="59"/>
        <v>1.022</v>
      </c>
      <c r="K196" s="43">
        <f t="shared" si="59"/>
        <v>1.6359999999999999</v>
      </c>
      <c r="L196" s="43">
        <f t="shared" si="59"/>
        <v>2.246</v>
      </c>
      <c r="M196" s="43">
        <f t="shared" si="59"/>
        <v>3.36</v>
      </c>
      <c r="N196" s="43">
        <f t="shared" si="59"/>
        <v>1.726</v>
      </c>
      <c r="O196" s="44">
        <f t="shared" ref="O196:O204" si="60">AVERAGE(C196:N196)</f>
        <v>1.5022499999999999</v>
      </c>
    </row>
    <row r="197" spans="1:19" x14ac:dyDescent="0.25">
      <c r="A197" s="133"/>
      <c r="B197" s="45">
        <v>3</v>
      </c>
      <c r="C197" s="2">
        <f>C$82*($P$86/$P$82)</f>
        <v>1.1128564705882353</v>
      </c>
      <c r="D197" s="2">
        <f t="shared" ref="D197:N197" si="61">D$82*($P$86/$P$82)</f>
        <v>0.78637176470588244</v>
      </c>
      <c r="E197" s="2">
        <f t="shared" si="61"/>
        <v>0.55291764705882351</v>
      </c>
      <c r="F197" s="2">
        <f t="shared" si="61"/>
        <v>0.52483294117647061</v>
      </c>
      <c r="G197" s="2">
        <f t="shared" si="61"/>
        <v>1.0786282352941177</v>
      </c>
      <c r="H197" s="2">
        <f t="shared" si="61"/>
        <v>1.1391858823529413</v>
      </c>
      <c r="I197" s="2">
        <f t="shared" si="61"/>
        <v>0.77671764705882351</v>
      </c>
      <c r="J197" s="2">
        <f t="shared" si="61"/>
        <v>0.93820470588235294</v>
      </c>
      <c r="K197" s="2">
        <f t="shared" si="61"/>
        <v>2.3731576470588238</v>
      </c>
      <c r="L197" s="2">
        <f t="shared" si="61"/>
        <v>3.4956682352941177</v>
      </c>
      <c r="M197" s="2">
        <f t="shared" si="61"/>
        <v>4.9113129411764707</v>
      </c>
      <c r="N197" s="2">
        <f t="shared" si="61"/>
        <v>2.7531788235294119</v>
      </c>
      <c r="O197" s="44">
        <f t="shared" si="60"/>
        <v>1.7035860784313723</v>
      </c>
    </row>
    <row r="198" spans="1:19" x14ac:dyDescent="0.25">
      <c r="A198" s="133"/>
      <c r="B198" s="45" t="s">
        <v>177</v>
      </c>
      <c r="C198" s="46">
        <f>ABS((C197-C196)/C196)</f>
        <v>0.81246982180494354</v>
      </c>
      <c r="D198" s="46">
        <f t="shared" ref="D198" si="62">ABS((D197-D196)/D196)</f>
        <v>0.62138508186779884</v>
      </c>
      <c r="E198" s="46">
        <f t="shared" ref="E198" si="63">ABS((E197-E196)/E196)</f>
        <v>0.23972566605117376</v>
      </c>
      <c r="F198" s="46">
        <f t="shared" ref="F198" si="64">ABS((F197-F196)/F196)</f>
        <v>0.28691176470588231</v>
      </c>
      <c r="G198" s="46">
        <f t="shared" ref="G198" si="65">ABS((G197-G196)/G196)</f>
        <v>0.5841834096784434</v>
      </c>
      <c r="H198" s="46">
        <f t="shared" ref="H198" si="66">ABS((H197-H196)/H196)</f>
        <v>0.44833613445378145</v>
      </c>
      <c r="I198" s="46">
        <f t="shared" ref="I198" si="67">ABS((I197-I196)/I196)</f>
        <v>0.29196203549788191</v>
      </c>
      <c r="J198" s="46">
        <f t="shared" ref="J198" si="68">ABS((J197-J196)/J196)</f>
        <v>8.1991481524116519E-2</v>
      </c>
      <c r="K198" s="46">
        <f t="shared" ref="K198" si="69">ABS((K197-K196)/K196)</f>
        <v>0.45058535883791195</v>
      </c>
      <c r="L198" s="46">
        <f t="shared" ref="L198" si="70">ABS((L197-L196)/L196)</f>
        <v>0.55639725525116557</v>
      </c>
      <c r="M198" s="46">
        <f t="shared" ref="M198" si="71">ABS((M197-M196)/M196)</f>
        <v>0.46170028011204489</v>
      </c>
      <c r="N198" s="46">
        <f t="shared" ref="N198" si="72">ABS((N197-N196)/N196)</f>
        <v>0.59512098698111926</v>
      </c>
      <c r="O198" s="62">
        <f>AVERAGE(C198:N198)</f>
        <v>0.45256410639718864</v>
      </c>
    </row>
    <row r="199" spans="1:19" x14ac:dyDescent="0.25">
      <c r="A199" s="133"/>
      <c r="B199" s="45">
        <v>4</v>
      </c>
      <c r="C199" s="2">
        <f>C$82*TAN($P$86/$P$82)</f>
        <v>1.5265256607727899</v>
      </c>
      <c r="D199" s="2">
        <f t="shared" ref="D199:N199" si="73">D$82*TAN($P$86/$P$82)</f>
        <v>1.0786805931012775</v>
      </c>
      <c r="E199" s="2">
        <f t="shared" si="73"/>
        <v>0.7584472920243357</v>
      </c>
      <c r="F199" s="2">
        <f t="shared" si="73"/>
        <v>0.71992298512786146</v>
      </c>
      <c r="G199" s="2">
        <f t="shared" si="73"/>
        <v>1.4795741617427121</v>
      </c>
      <c r="H199" s="2">
        <f t="shared" si="73"/>
        <v>1.5626421984882346</v>
      </c>
      <c r="I199" s="2">
        <f t="shared" si="73"/>
        <v>1.0654378626056145</v>
      </c>
      <c r="J199" s="2">
        <f t="shared" si="73"/>
        <v>1.2869526272603409</v>
      </c>
      <c r="K199" s="2">
        <f t="shared" si="73"/>
        <v>3.2553039327520694</v>
      </c>
      <c r="L199" s="2">
        <f t="shared" si="73"/>
        <v>4.7950723240205226</v>
      </c>
      <c r="M199" s="2">
        <f t="shared" si="73"/>
        <v>6.7369381685209246</v>
      </c>
      <c r="N199" s="2">
        <f t="shared" si="73"/>
        <v>3.7765859604449856</v>
      </c>
      <c r="O199" s="44">
        <f t="shared" si="60"/>
        <v>2.3368403139051392</v>
      </c>
    </row>
    <row r="200" spans="1:19" x14ac:dyDescent="0.25">
      <c r="A200" s="133"/>
      <c r="B200" s="45" t="s">
        <v>177</v>
      </c>
      <c r="C200" s="46">
        <f>ABS((C199-C196)/C196)</f>
        <v>1.4861981445810912</v>
      </c>
      <c r="D200" s="46">
        <f t="shared" ref="D200:N200" si="74">ABS((D199-D196)/D196)</f>
        <v>1.2240836971160363</v>
      </c>
      <c r="E200" s="46">
        <f t="shared" si="74"/>
        <v>0.70055446642227737</v>
      </c>
      <c r="F200" s="46">
        <f t="shared" si="74"/>
        <v>2.1843770206709957E-2</v>
      </c>
      <c r="G200" s="46">
        <f t="shared" si="74"/>
        <v>0.42961674566587815</v>
      </c>
      <c r="H200" s="46">
        <f t="shared" si="74"/>
        <v>0.24327254310497112</v>
      </c>
      <c r="I200" s="46">
        <f t="shared" si="74"/>
        <v>2.8771319411472665E-2</v>
      </c>
      <c r="J200" s="46">
        <f t="shared" si="74"/>
        <v>0.25924914604730026</v>
      </c>
      <c r="K200" s="46">
        <f t="shared" si="74"/>
        <v>0.98979457992180297</v>
      </c>
      <c r="L200" s="46">
        <f t="shared" si="74"/>
        <v>1.1349387017010342</v>
      </c>
      <c r="M200" s="46">
        <f t="shared" si="74"/>
        <v>1.0050411215836086</v>
      </c>
      <c r="N200" s="46">
        <f t="shared" si="74"/>
        <v>1.1880567557618689</v>
      </c>
      <c r="O200" s="62">
        <f>AVERAGE(C200:N200)</f>
        <v>0.7259517492936709</v>
      </c>
    </row>
    <row r="201" spans="1:19" ht="15.75" thickBot="1" x14ac:dyDescent="0.3">
      <c r="A201" s="133"/>
      <c r="B201" s="45">
        <v>5</v>
      </c>
      <c r="C201" s="2">
        <f>C$82*ATAN($P$86/$P$82)</f>
        <v>0.9133749574826735</v>
      </c>
      <c r="D201" s="2">
        <f t="shared" ref="D201:N201" si="75">D$82*ATAN($P$86/$P$82)</f>
        <v>0.64541321916756733</v>
      </c>
      <c r="E201" s="2">
        <f t="shared" si="75"/>
        <v>0.45380616972719579</v>
      </c>
      <c r="F201" s="2">
        <f t="shared" si="75"/>
        <v>0.43075569761406834</v>
      </c>
      <c r="G201" s="2">
        <f t="shared" si="75"/>
        <v>0.88528219459479951</v>
      </c>
      <c r="H201" s="2">
        <f t="shared" si="75"/>
        <v>0.93498477508873046</v>
      </c>
      <c r="I201" s="2">
        <f t="shared" si="75"/>
        <v>0.63748961937867976</v>
      </c>
      <c r="J201" s="2">
        <f t="shared" si="75"/>
        <v>0.77002983402916236</v>
      </c>
      <c r="K201" s="2">
        <f t="shared" si="75"/>
        <v>1.947764893559266</v>
      </c>
      <c r="L201" s="2">
        <f t="shared" si="75"/>
        <v>2.8690634508308266</v>
      </c>
      <c r="M201" s="2">
        <f t="shared" si="75"/>
        <v>4.0309513107831547</v>
      </c>
      <c r="N201" s="2">
        <f t="shared" si="75"/>
        <v>2.2596665943400209</v>
      </c>
      <c r="O201" s="44">
        <f t="shared" si="60"/>
        <v>1.3982152263830123</v>
      </c>
    </row>
    <row r="202" spans="1:19" x14ac:dyDescent="0.25">
      <c r="A202" s="133"/>
      <c r="B202" s="45" t="s">
        <v>177</v>
      </c>
      <c r="C202" s="46">
        <f>ABS((C201-C196)/C196)</f>
        <v>0.4875813639782956</v>
      </c>
      <c r="D202" s="46">
        <f t="shared" ref="D202:N202" si="76">ABS((D201-D196)/D196)</f>
        <v>0.33074890550013886</v>
      </c>
      <c r="E202" s="46">
        <f t="shared" si="76"/>
        <v>1.7502622706716989E-2</v>
      </c>
      <c r="F202" s="46">
        <f t="shared" si="76"/>
        <v>0.41473410650262454</v>
      </c>
      <c r="G202" s="46">
        <f t="shared" si="76"/>
        <v>0.65871927733431013</v>
      </c>
      <c r="H202" s="46">
        <f t="shared" si="76"/>
        <v>0.54722286920642582</v>
      </c>
      <c r="I202" s="46">
        <f t="shared" si="76"/>
        <v>0.41887910722089355</v>
      </c>
      <c r="J202" s="46">
        <f t="shared" si="76"/>
        <v>0.24654615065639693</v>
      </c>
      <c r="K202" s="46">
        <f t="shared" si="76"/>
        <v>0.1905653383614096</v>
      </c>
      <c r="L202" s="46">
        <f t="shared" si="76"/>
        <v>0.27741026305913918</v>
      </c>
      <c r="M202" s="46">
        <f t="shared" si="76"/>
        <v>0.19968789011403418</v>
      </c>
      <c r="N202" s="46">
        <f t="shared" si="76"/>
        <v>0.30919269660487886</v>
      </c>
      <c r="O202" s="62">
        <f>AVERAGE(C202:N202)</f>
        <v>0.34156588260377202</v>
      </c>
      <c r="Q202" s="47" t="s">
        <v>183</v>
      </c>
    </row>
    <row r="203" spans="1:19" ht="15.75" thickBot="1" x14ac:dyDescent="0.3">
      <c r="A203" s="133"/>
      <c r="B203" s="45" t="s">
        <v>184</v>
      </c>
      <c r="C203" s="2">
        <f>LN(C$86/C$82)/LN($P$86/$P$82)</f>
        <v>5.5566396702759615</v>
      </c>
      <c r="D203" s="2">
        <f t="shared" ref="D203:N203" si="77">LN(D$86/D$82)/LN($P$86/$P$82)</f>
        <v>4.7029959250159603</v>
      </c>
      <c r="E203" s="2">
        <f t="shared" si="77"/>
        <v>2.6465319467509461</v>
      </c>
      <c r="F203" s="2">
        <f t="shared" si="77"/>
        <v>-1.5909751949382722</v>
      </c>
      <c r="G203" s="2">
        <f t="shared" si="77"/>
        <v>-5.7236684290600897</v>
      </c>
      <c r="H203" s="2">
        <f t="shared" si="77"/>
        <v>-3.5576043405653093</v>
      </c>
      <c r="I203" s="2">
        <f t="shared" si="77"/>
        <v>-1.6454339313123538</v>
      </c>
      <c r="J203" s="2">
        <f t="shared" si="77"/>
        <v>0.34450909606476704</v>
      </c>
      <c r="K203" s="2">
        <f t="shared" si="77"/>
        <v>3.8500883855920773</v>
      </c>
      <c r="L203" s="2">
        <f t="shared" si="77"/>
        <v>4.3895575731585188</v>
      </c>
      <c r="M203" s="2">
        <f t="shared" si="77"/>
        <v>3.908575237211847</v>
      </c>
      <c r="N203" s="2">
        <f t="shared" si="77"/>
        <v>4.577863048374283</v>
      </c>
      <c r="O203" s="48">
        <f t="shared" si="60"/>
        <v>1.4549232488806947</v>
      </c>
      <c r="Q203" s="49">
        <v>3.9</v>
      </c>
    </row>
    <row r="204" spans="1:19" x14ac:dyDescent="0.25">
      <c r="A204" s="133"/>
      <c r="B204" s="45" t="s">
        <v>185</v>
      </c>
      <c r="C204" s="2">
        <f>C$82*($P$86/$P$82)^$O203</f>
        <v>1.0487067440012521</v>
      </c>
      <c r="D204" s="2">
        <f t="shared" ref="D204:N204" si="78">D$82*($P$86/$P$82)^$O203</f>
        <v>0.74104198945198885</v>
      </c>
      <c r="E204" s="2">
        <f t="shared" si="78"/>
        <v>0.52104514883342967</v>
      </c>
      <c r="F204" s="2">
        <f t="shared" si="78"/>
        <v>0.49457936349585863</v>
      </c>
      <c r="G204" s="2">
        <f t="shared" si="78"/>
        <v>1.0164515681210875</v>
      </c>
      <c r="H204" s="2">
        <f t="shared" si="78"/>
        <v>1.0735184177552251</v>
      </c>
      <c r="I204" s="2">
        <f t="shared" si="78"/>
        <v>0.73194437574219884</v>
      </c>
      <c r="J204" s="2">
        <f t="shared" si="78"/>
        <v>0.88412264143323216</v>
      </c>
      <c r="K204" s="2">
        <f t="shared" si="78"/>
        <v>2.2363588610247525</v>
      </c>
      <c r="L204" s="2">
        <f t="shared" si="78"/>
        <v>3.2941632187357945</v>
      </c>
      <c r="M204" s="2">
        <f t="shared" si="78"/>
        <v>4.6282042109077342</v>
      </c>
      <c r="N204" s="2">
        <f t="shared" si="78"/>
        <v>2.5944740188737603</v>
      </c>
      <c r="O204" s="44">
        <f t="shared" si="60"/>
        <v>1.6053842131980263</v>
      </c>
    </row>
    <row r="205" spans="1:19" x14ac:dyDescent="0.25">
      <c r="A205" s="133"/>
      <c r="B205" s="45" t="s">
        <v>177</v>
      </c>
      <c r="C205" s="46">
        <f>ABS((C204-C196)/C196)</f>
        <v>0.70799143974145295</v>
      </c>
      <c r="D205" s="46">
        <f t="shared" ref="D205:N205" si="79">ABS((D204-D196)/D196)</f>
        <v>0.52792162773605955</v>
      </c>
      <c r="E205" s="46">
        <f t="shared" si="79"/>
        <v>0.16826266554580643</v>
      </c>
      <c r="F205" s="46">
        <f t="shared" si="79"/>
        <v>0.32801716916323553</v>
      </c>
      <c r="G205" s="46">
        <f t="shared" si="79"/>
        <v>0.60815282647606494</v>
      </c>
      <c r="H205" s="46">
        <f t="shared" si="79"/>
        <v>0.48013635944056898</v>
      </c>
      <c r="I205" s="46">
        <f t="shared" si="79"/>
        <v>0.33277632111011957</v>
      </c>
      <c r="J205" s="46">
        <f t="shared" si="79"/>
        <v>0.13490935280505661</v>
      </c>
      <c r="K205" s="46">
        <f t="shared" si="79"/>
        <v>0.36696751896378521</v>
      </c>
      <c r="L205" s="46">
        <f t="shared" si="79"/>
        <v>0.46667997272297174</v>
      </c>
      <c r="M205" s="46">
        <f t="shared" si="79"/>
        <v>0.37744172943682569</v>
      </c>
      <c r="N205" s="46">
        <f t="shared" si="79"/>
        <v>0.50317150572060276</v>
      </c>
      <c r="O205" s="62">
        <f>AVERAGE(C205:N205)</f>
        <v>0.41686904073854586</v>
      </c>
    </row>
    <row r="206" spans="1:19" x14ac:dyDescent="0.25">
      <c r="A206" s="133"/>
      <c r="B206" s="42" t="s">
        <v>186</v>
      </c>
      <c r="C206" s="4">
        <f>C$82*($P$86/$P$82)^$Q203</f>
        <v>0.76219636001822089</v>
      </c>
      <c r="D206" s="4">
        <f t="shared" ref="D206:N206" si="80">D$82*($P$86/$P$82)^$Q203</f>
        <v>0.53858670234726014</v>
      </c>
      <c r="E206" s="4">
        <f t="shared" si="80"/>
        <v>0.37869377508791729</v>
      </c>
      <c r="F206" s="4">
        <f t="shared" si="80"/>
        <v>0.35945853571837227</v>
      </c>
      <c r="G206" s="4">
        <f t="shared" si="80"/>
        <v>0.73875341203658795</v>
      </c>
      <c r="H206" s="4">
        <f t="shared" si="80"/>
        <v>0.78022939692716931</v>
      </c>
      <c r="I206" s="4">
        <f t="shared" si="80"/>
        <v>0.53197458881397908</v>
      </c>
      <c r="J206" s="4">
        <f t="shared" si="80"/>
        <v>0.64257721518886279</v>
      </c>
      <c r="K206" s="4">
        <f t="shared" si="80"/>
        <v>1.6253777267265532</v>
      </c>
      <c r="L206" s="4">
        <f t="shared" si="80"/>
        <v>2.394186200278055</v>
      </c>
      <c r="M206" s="4">
        <f t="shared" si="80"/>
        <v>3.3637624847491829</v>
      </c>
      <c r="N206" s="4">
        <f t="shared" si="80"/>
        <v>1.8856545594457088</v>
      </c>
      <c r="O206" s="51">
        <f>AVERAGE(C206:N206)</f>
        <v>1.1667875797781557</v>
      </c>
    </row>
    <row r="207" spans="1:19" ht="15.75" thickBot="1" x14ac:dyDescent="0.3">
      <c r="A207" s="134"/>
      <c r="B207" s="52" t="s">
        <v>177</v>
      </c>
      <c r="C207" s="53">
        <f>ABS((C206-C196)/C196)</f>
        <v>0.24136214986680929</v>
      </c>
      <c r="D207" s="53">
        <f t="shared" ref="D207:N207" si="81">ABS((D206-D196)/D196)</f>
        <v>0.11048804607682505</v>
      </c>
      <c r="E207" s="53">
        <f t="shared" si="81"/>
        <v>0.15091081818852625</v>
      </c>
      <c r="F207" s="53">
        <f t="shared" si="81"/>
        <v>0.51160525038264637</v>
      </c>
      <c r="G207" s="53">
        <f t="shared" si="81"/>
        <v>0.71520685734904088</v>
      </c>
      <c r="H207" s="53">
        <f t="shared" si="81"/>
        <v>0.62216494095536601</v>
      </c>
      <c r="I207" s="53">
        <f t="shared" si="81"/>
        <v>0.51506418521970909</v>
      </c>
      <c r="J207" s="53">
        <f t="shared" si="81"/>
        <v>0.37125517104807948</v>
      </c>
      <c r="K207" s="53">
        <f t="shared" si="81"/>
        <v>6.4928320742339059E-3</v>
      </c>
      <c r="L207" s="53">
        <f t="shared" si="81"/>
        <v>6.597782737224174E-2</v>
      </c>
      <c r="M207" s="53">
        <f t="shared" si="81"/>
        <v>1.1197871277330534E-3</v>
      </c>
      <c r="N207" s="53">
        <f t="shared" si="81"/>
        <v>9.2499744754176619E-2</v>
      </c>
      <c r="O207" s="63">
        <f>AVERAGE(C207:N207)</f>
        <v>0.28367896753461563</v>
      </c>
    </row>
    <row r="208" spans="1:19" x14ac:dyDescent="0.25">
      <c r="A208"/>
      <c r="B208" s="54"/>
      <c r="C208" s="55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x14ac:dyDescent="0.25">
      <c r="A209"/>
      <c r="B209" s="54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x14ac:dyDescent="0.25">
      <c r="A210"/>
      <c r="B210" s="54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x14ac:dyDescent="0.25">
      <c r="A211"/>
      <c r="B211" s="54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x14ac:dyDescent="0.25">
      <c r="A212"/>
      <c r="B212" s="54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x14ac:dyDescent="0.25">
      <c r="A213"/>
      <c r="B213" s="54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x14ac:dyDescent="0.25">
      <c r="A214"/>
      <c r="B214" s="5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x14ac:dyDescent="0.25">
      <c r="A215"/>
      <c r="B215" s="54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x14ac:dyDescent="0.25">
      <c r="A216"/>
      <c r="B216" s="54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x14ac:dyDescent="0.25">
      <c r="A217"/>
      <c r="B217" s="54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x14ac:dyDescent="0.25">
      <c r="A218"/>
      <c r="B218" s="54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 s="54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 s="54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 s="54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 s="54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 s="54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 s="5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 s="54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 s="54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ht="15.75" thickBot="1" x14ac:dyDescent="0.3"/>
    <row r="228" spans="1:19" x14ac:dyDescent="0.25">
      <c r="A228" s="41" t="s">
        <v>175</v>
      </c>
      <c r="B228" s="18" t="s">
        <v>176</v>
      </c>
      <c r="C228" s="22" t="s">
        <v>162</v>
      </c>
      <c r="D228" s="22" t="s">
        <v>163</v>
      </c>
      <c r="E228" s="22" t="s">
        <v>91</v>
      </c>
      <c r="F228" s="22" t="s">
        <v>164</v>
      </c>
      <c r="G228" s="22" t="s">
        <v>165</v>
      </c>
      <c r="H228" s="22" t="s">
        <v>166</v>
      </c>
      <c r="I228" s="22" t="s">
        <v>167</v>
      </c>
      <c r="J228" s="22" t="s">
        <v>168</v>
      </c>
      <c r="K228" s="22" t="s">
        <v>169</v>
      </c>
      <c r="L228" s="22" t="s">
        <v>170</v>
      </c>
      <c r="M228" s="22" t="s">
        <v>171</v>
      </c>
      <c r="N228" s="22" t="s">
        <v>172</v>
      </c>
      <c r="O228" s="23" t="s">
        <v>179</v>
      </c>
    </row>
    <row r="229" spans="1:19" x14ac:dyDescent="0.25">
      <c r="A229" s="132" t="s">
        <v>152</v>
      </c>
      <c r="B229" s="42" t="s">
        <v>182</v>
      </c>
      <c r="C229" s="43">
        <f>C$87</f>
        <v>5.3940000000000001</v>
      </c>
      <c r="D229" s="43">
        <f t="shared" ref="D229:N229" si="82">D$87</f>
        <v>3.0720000000000001</v>
      </c>
      <c r="E229" s="43">
        <f t="shared" si="82"/>
        <v>2.3860000000000001</v>
      </c>
      <c r="F229" s="43">
        <f t="shared" si="82"/>
        <v>2.9569999999999999</v>
      </c>
      <c r="G229" s="43">
        <f t="shared" si="82"/>
        <v>13.6</v>
      </c>
      <c r="H229" s="43">
        <f t="shared" si="82"/>
        <v>15.53</v>
      </c>
      <c r="I229" s="43">
        <f t="shared" si="82"/>
        <v>9.23</v>
      </c>
      <c r="J229" s="43">
        <f t="shared" si="82"/>
        <v>10</v>
      </c>
      <c r="K229" s="43">
        <f t="shared" si="82"/>
        <v>18.82</v>
      </c>
      <c r="L229" s="43">
        <f t="shared" si="82"/>
        <v>28.5</v>
      </c>
      <c r="M229" s="43">
        <f t="shared" si="82"/>
        <v>28.8</v>
      </c>
      <c r="N229" s="43">
        <f t="shared" si="82"/>
        <v>14.25</v>
      </c>
      <c r="O229" s="44">
        <f t="shared" ref="O229:O237" si="83">AVERAGE(C229:N229)</f>
        <v>12.711583333333335</v>
      </c>
    </row>
    <row r="230" spans="1:19" x14ac:dyDescent="0.25">
      <c r="A230" s="133"/>
      <c r="B230" s="45">
        <v>3</v>
      </c>
      <c r="C230" s="2">
        <f>C$82*($P$87/$P$82)</f>
        <v>11.200169411764705</v>
      </c>
      <c r="D230" s="2">
        <f t="shared" ref="D230:N230" si="84">D$82*($P$87/$P$82)</f>
        <v>7.9143152941176469</v>
      </c>
      <c r="E230" s="2">
        <f t="shared" si="84"/>
        <v>5.5647529411764705</v>
      </c>
      <c r="F230" s="2">
        <f t="shared" si="84"/>
        <v>5.2820988235294113</v>
      </c>
      <c r="G230" s="2">
        <f t="shared" si="84"/>
        <v>10.855684705882354</v>
      </c>
      <c r="H230" s="2">
        <f t="shared" si="84"/>
        <v>11.465157647058822</v>
      </c>
      <c r="I230" s="2">
        <f t="shared" si="84"/>
        <v>7.8171529411764702</v>
      </c>
      <c r="J230" s="2">
        <f t="shared" si="84"/>
        <v>9.4424141176470577</v>
      </c>
      <c r="K230" s="2">
        <f t="shared" si="84"/>
        <v>23.884272941176469</v>
      </c>
      <c r="L230" s="2">
        <f t="shared" si="84"/>
        <v>35.18160470588235</v>
      </c>
      <c r="M230" s="2">
        <f t="shared" si="84"/>
        <v>49.429138823529406</v>
      </c>
      <c r="N230" s="2">
        <f t="shared" si="84"/>
        <v>27.708936470588231</v>
      </c>
      <c r="O230" s="44">
        <f t="shared" si="83"/>
        <v>17.145474901960782</v>
      </c>
    </row>
    <row r="231" spans="1:19" x14ac:dyDescent="0.25">
      <c r="A231" s="133"/>
      <c r="B231" s="45" t="s">
        <v>177</v>
      </c>
      <c r="C231" s="46">
        <f>ABS((C230-C229)/C229)</f>
        <v>1.0764125717027633</v>
      </c>
      <c r="D231" s="46">
        <f t="shared" ref="D231" si="85">ABS((D230-D229)/D229)</f>
        <v>1.5762745098039215</v>
      </c>
      <c r="E231" s="46">
        <f t="shared" ref="E231" si="86">ABS((E230-E229)/E229)</f>
        <v>1.3322518613480596</v>
      </c>
      <c r="F231" s="46">
        <f t="shared" ref="F231" si="87">ABS((F230-F229)/F229)</f>
        <v>0.78630328830889806</v>
      </c>
      <c r="G231" s="46">
        <f t="shared" ref="G231" si="88">ABS((G230-G229)/G229)</f>
        <v>0.20178788927335634</v>
      </c>
      <c r="H231" s="46">
        <f t="shared" ref="H231" si="89">ABS((H230-H229)/H229)</f>
        <v>0.26174129767811832</v>
      </c>
      <c r="I231" s="46">
        <f t="shared" ref="I231" si="90">ABS((I230-I229)/I229)</f>
        <v>0.1530711873048245</v>
      </c>
      <c r="J231" s="46">
        <f t="shared" ref="J231" si="91">ABS((J230-J229)/J229)</f>
        <v>5.5758588235294226E-2</v>
      </c>
      <c r="K231" s="46">
        <f t="shared" ref="K231" si="92">ABS((K230-K229)/K229)</f>
        <v>0.26908995436644362</v>
      </c>
      <c r="L231" s="46">
        <f t="shared" ref="L231" si="93">ABS((L230-L229)/L229)</f>
        <v>0.23444227038183685</v>
      </c>
      <c r="M231" s="46">
        <f t="shared" ref="M231" si="94">ABS((M230-M229)/M229)</f>
        <v>0.71628954248365995</v>
      </c>
      <c r="N231" s="46">
        <f t="shared" ref="N231" si="95">ABS((N230-N229)/N229)</f>
        <v>0.94448676986584079</v>
      </c>
      <c r="O231" s="62">
        <f>AVERAGE(C231:N231)</f>
        <v>0.63399247756275146</v>
      </c>
    </row>
    <row r="232" spans="1:19" x14ac:dyDescent="0.25">
      <c r="A232" s="133"/>
      <c r="B232" s="45">
        <v>4</v>
      </c>
      <c r="C232" s="2">
        <f>C$82*TAN($P$87/$P$82)</f>
        <v>-0.85237387937423559</v>
      </c>
      <c r="D232" s="2">
        <f t="shared" ref="D232:N232" si="96">D$82*TAN($P$87/$P$82)</f>
        <v>-0.60230835640324532</v>
      </c>
      <c r="E232" s="2">
        <f t="shared" si="96"/>
        <v>-0.42349806309603188</v>
      </c>
      <c r="F232" s="2">
        <f t="shared" si="96"/>
        <v>-0.40198705036734456</v>
      </c>
      <c r="G232" s="2">
        <f t="shared" si="96"/>
        <v>-0.82615733261114799</v>
      </c>
      <c r="H232" s="2">
        <f t="shared" si="96"/>
        <v>-0.87254045380737999</v>
      </c>
      <c r="I232" s="2">
        <f t="shared" si="96"/>
        <v>-0.59491394577775902</v>
      </c>
      <c r="J232" s="2">
        <f t="shared" si="96"/>
        <v>-0.71860226896771118</v>
      </c>
      <c r="K232" s="2">
        <f t="shared" si="96"/>
        <v>-1.8176805755740799</v>
      </c>
      <c r="L232" s="2">
        <f t="shared" si="96"/>
        <v>-2.6774488655738016</v>
      </c>
      <c r="M232" s="2">
        <f t="shared" si="96"/>
        <v>-3.7617383509291975</v>
      </c>
      <c r="N232" s="2">
        <f t="shared" si="96"/>
        <v>-2.1087514665591303</v>
      </c>
      <c r="O232" s="44">
        <f t="shared" si="83"/>
        <v>-1.3048333840867554</v>
      </c>
    </row>
    <row r="233" spans="1:19" x14ac:dyDescent="0.25">
      <c r="A233" s="133"/>
      <c r="B233" s="45" t="s">
        <v>177</v>
      </c>
      <c r="C233" s="46">
        <f>ABS((C232-C229)/C229)</f>
        <v>1.1580225953604442</v>
      </c>
      <c r="D233" s="46">
        <f t="shared" ref="D233:N233" si="97">ABS((D232-D229)/D229)</f>
        <v>1.1960639181000148</v>
      </c>
      <c r="E233" s="46">
        <f t="shared" si="97"/>
        <v>1.1774929015490494</v>
      </c>
      <c r="F233" s="46">
        <f t="shared" si="97"/>
        <v>1.1359442172361667</v>
      </c>
      <c r="G233" s="46">
        <f t="shared" si="97"/>
        <v>1.0607468626919963</v>
      </c>
      <c r="H233" s="46">
        <f t="shared" si="97"/>
        <v>1.056184188912259</v>
      </c>
      <c r="I233" s="46">
        <f t="shared" si="97"/>
        <v>1.0644543819910897</v>
      </c>
      <c r="J233" s="46">
        <f t="shared" si="97"/>
        <v>1.0718602268967712</v>
      </c>
      <c r="K233" s="46">
        <f t="shared" si="97"/>
        <v>1.0965823897754559</v>
      </c>
      <c r="L233" s="46">
        <f t="shared" si="97"/>
        <v>1.0939455742306596</v>
      </c>
      <c r="M233" s="46">
        <f t="shared" si="97"/>
        <v>1.1306159149628192</v>
      </c>
      <c r="N233" s="46">
        <f t="shared" si="97"/>
        <v>1.1479825590567811</v>
      </c>
      <c r="O233" s="62">
        <f>AVERAGE(C233:N233)</f>
        <v>1.1158246442302922</v>
      </c>
    </row>
    <row r="234" spans="1:19" ht="15.75" thickBot="1" x14ac:dyDescent="0.3">
      <c r="A234" s="133"/>
      <c r="B234" s="45">
        <v>5</v>
      </c>
      <c r="C234" s="2">
        <f>C$82*ATAN($P$87/$P$82)</f>
        <v>1.8488248384500952</v>
      </c>
      <c r="D234" s="2">
        <f t="shared" ref="D234:N234" si="98">D$82*ATAN($P$87/$P$82)</f>
        <v>1.3064251224379222</v>
      </c>
      <c r="E234" s="2">
        <f t="shared" si="98"/>
        <v>0.918580164214164</v>
      </c>
      <c r="F234" s="2">
        <f t="shared" si="98"/>
        <v>0.87192212412709535</v>
      </c>
      <c r="G234" s="2">
        <f t="shared" si="98"/>
        <v>1.7919603520939804</v>
      </c>
      <c r="H234" s="2">
        <f t="shared" si="98"/>
        <v>1.8925667510317221</v>
      </c>
      <c r="I234" s="2">
        <f t="shared" si="98"/>
        <v>1.2903864211579923</v>
      </c>
      <c r="J234" s="2">
        <f t="shared" si="98"/>
        <v>1.558670151658637</v>
      </c>
      <c r="K234" s="2">
        <f t="shared" si="98"/>
        <v>3.9426043873573011</v>
      </c>
      <c r="L234" s="2">
        <f t="shared" si="98"/>
        <v>5.807467927087326</v>
      </c>
      <c r="M234" s="2">
        <f t="shared" si="98"/>
        <v>8.1593247602261307</v>
      </c>
      <c r="N234" s="2">
        <f t="shared" si="98"/>
        <v>4.5739459922854486</v>
      </c>
      <c r="O234" s="44">
        <f t="shared" si="83"/>
        <v>2.8302232493439852</v>
      </c>
    </row>
    <row r="235" spans="1:19" x14ac:dyDescent="0.25">
      <c r="A235" s="133"/>
      <c r="B235" s="45" t="s">
        <v>177</v>
      </c>
      <c r="C235" s="46">
        <f>ABS((C234-C229)/C229)</f>
        <v>0.65724419012790225</v>
      </c>
      <c r="D235" s="46">
        <f t="shared" ref="D235:N235" si="99">ABS((D234-D229)/D229)</f>
        <v>0.57473140545640555</v>
      </c>
      <c r="E235" s="46">
        <f t="shared" si="99"/>
        <v>0.61501250452046774</v>
      </c>
      <c r="F235" s="46">
        <f t="shared" si="99"/>
        <v>0.70513286299388045</v>
      </c>
      <c r="G235" s="46">
        <f t="shared" si="99"/>
        <v>0.86823820940485441</v>
      </c>
      <c r="H235" s="46">
        <f t="shared" si="99"/>
        <v>0.87813478744161477</v>
      </c>
      <c r="I235" s="46">
        <f t="shared" si="99"/>
        <v>0.86019648741516885</v>
      </c>
      <c r="J235" s="46">
        <f t="shared" si="99"/>
        <v>0.84413298483413635</v>
      </c>
      <c r="K235" s="46">
        <f t="shared" si="99"/>
        <v>0.79050986252086608</v>
      </c>
      <c r="L235" s="46">
        <f t="shared" si="99"/>
        <v>0.79622919554079552</v>
      </c>
      <c r="M235" s="46">
        <f t="shared" si="99"/>
        <v>0.7166901124921482</v>
      </c>
      <c r="N235" s="46">
        <f t="shared" si="99"/>
        <v>0.67902133387470531</v>
      </c>
      <c r="O235" s="62">
        <f>AVERAGE(C235:N235)</f>
        <v>0.74877282805191214</v>
      </c>
      <c r="Q235" s="47" t="s">
        <v>183</v>
      </c>
    </row>
    <row r="236" spans="1:19" ht="15.75" thickBot="1" x14ac:dyDescent="0.3">
      <c r="A236" s="133"/>
      <c r="B236" s="45" t="s">
        <v>184</v>
      </c>
      <c r="C236" s="2">
        <f>LN(C$87/C$82)/LN($P$87/$P$82)</f>
        <v>0.664610655029371</v>
      </c>
      <c r="D236" s="2">
        <f t="shared" ref="D236:N236" si="100">LN(D$87/D$82)/LN($P$87/$P$82)</f>
        <v>0.56559579580812502</v>
      </c>
      <c r="E236" s="2">
        <f t="shared" si="100"/>
        <v>0.61127431218138017</v>
      </c>
      <c r="F236" s="2">
        <f t="shared" si="100"/>
        <v>0.73369223540442319</v>
      </c>
      <c r="G236" s="2">
        <f t="shared" si="100"/>
        <v>1.103457493888945</v>
      </c>
      <c r="H236" s="2">
        <f t="shared" si="100"/>
        <v>1.1392988916805527</v>
      </c>
      <c r="I236" s="2">
        <f t="shared" si="100"/>
        <v>1.0762632755330122</v>
      </c>
      <c r="J236" s="2">
        <f t="shared" si="100"/>
        <v>1.0263363449599485</v>
      </c>
      <c r="K236" s="2">
        <f t="shared" si="100"/>
        <v>0.8906121736862368</v>
      </c>
      <c r="L236" s="2">
        <f t="shared" si="100"/>
        <v>0.90331860424075516</v>
      </c>
      <c r="M236" s="2">
        <f t="shared" si="100"/>
        <v>0.75204604940374831</v>
      </c>
      <c r="N236" s="2">
        <f t="shared" si="100"/>
        <v>0.69474330086012914</v>
      </c>
      <c r="O236" s="48">
        <f t="shared" si="83"/>
        <v>0.8467707610563856</v>
      </c>
      <c r="Q236" s="73">
        <v>0.73</v>
      </c>
    </row>
    <row r="237" spans="1:19" x14ac:dyDescent="0.25">
      <c r="A237" s="133"/>
      <c r="B237" s="45" t="s">
        <v>185</v>
      </c>
      <c r="C237" s="2">
        <f>C$82*($P$87/$P$82)^$O236</f>
        <v>8.0214631152324962</v>
      </c>
      <c r="D237" s="2">
        <f t="shared" ref="D237:N237" si="101">D$82*($P$87/$P$82)^$O236</f>
        <v>5.668163210763657</v>
      </c>
      <c r="E237" s="2">
        <f t="shared" si="101"/>
        <v>3.9854272575681962</v>
      </c>
      <c r="F237" s="2">
        <f t="shared" si="101"/>
        <v>3.7829928571837796</v>
      </c>
      <c r="G237" s="2">
        <f t="shared" si="101"/>
        <v>7.7747461897639898</v>
      </c>
      <c r="H237" s="2">
        <f t="shared" si="101"/>
        <v>8.2112453655928874</v>
      </c>
      <c r="I237" s="2">
        <f t="shared" si="101"/>
        <v>5.5985763856315138</v>
      </c>
      <c r="J237" s="2">
        <f t="shared" si="101"/>
        <v>6.7625741878419072</v>
      </c>
      <c r="K237" s="2">
        <f t="shared" si="101"/>
        <v>17.105706832483179</v>
      </c>
      <c r="L237" s="2">
        <f t="shared" si="101"/>
        <v>25.196756772847817</v>
      </c>
      <c r="M237" s="2">
        <f t="shared" si="101"/>
        <v>35.400715767224803</v>
      </c>
      <c r="N237" s="2">
        <f t="shared" si="101"/>
        <v>19.844897312684811</v>
      </c>
      <c r="O237" s="44">
        <f t="shared" si="83"/>
        <v>12.27943877123492</v>
      </c>
    </row>
    <row r="238" spans="1:19" x14ac:dyDescent="0.25">
      <c r="A238" s="133"/>
      <c r="B238" s="45" t="s">
        <v>177</v>
      </c>
      <c r="C238" s="46">
        <f>ABS((C237-C229)/C229)</f>
        <v>0.48710847520068523</v>
      </c>
      <c r="D238" s="46">
        <f t="shared" ref="D238:N238" si="102">ABS((D237-D229)/D229)</f>
        <v>0.84510521183712795</v>
      </c>
      <c r="E238" s="46">
        <f t="shared" si="102"/>
        <v>0.67033833091709805</v>
      </c>
      <c r="F238" s="46">
        <f t="shared" si="102"/>
        <v>0.27933475048487649</v>
      </c>
      <c r="G238" s="46">
        <f t="shared" si="102"/>
        <v>0.42832748604676546</v>
      </c>
      <c r="H238" s="46">
        <f t="shared" si="102"/>
        <v>0.47126559139775354</v>
      </c>
      <c r="I238" s="46">
        <f t="shared" si="102"/>
        <v>0.39343701130752834</v>
      </c>
      <c r="J238" s="46">
        <f t="shared" si="102"/>
        <v>0.32374258121580929</v>
      </c>
      <c r="K238" s="46">
        <f t="shared" si="102"/>
        <v>9.1088903693773718E-2</v>
      </c>
      <c r="L238" s="46">
        <f t="shared" si="102"/>
        <v>0.11590327112814679</v>
      </c>
      <c r="M238" s="46">
        <f t="shared" si="102"/>
        <v>0.22919151969530563</v>
      </c>
      <c r="N238" s="46">
        <f t="shared" si="102"/>
        <v>0.39262437281998674</v>
      </c>
      <c r="O238" s="62">
        <f>AVERAGE(C238:N238)</f>
        <v>0.39395562547873814</v>
      </c>
    </row>
    <row r="239" spans="1:19" x14ac:dyDescent="0.25">
      <c r="A239" s="133"/>
      <c r="B239" s="42" t="s">
        <v>186</v>
      </c>
      <c r="C239" s="4">
        <f>C$82*($P$87/$P$82)^$Q236</f>
        <v>6.2197961395195627</v>
      </c>
      <c r="D239" s="4">
        <f t="shared" ref="D239:N239" si="103">D$82*($P$87/$P$82)^$Q236</f>
        <v>4.3950609944870092</v>
      </c>
      <c r="E239" s="4">
        <f t="shared" si="103"/>
        <v>3.0902772617486787</v>
      </c>
      <c r="F239" s="4">
        <f t="shared" si="103"/>
        <v>2.9333107976598565</v>
      </c>
      <c r="G239" s="4">
        <f t="shared" si="103"/>
        <v>6.0284932614113114</v>
      </c>
      <c r="H239" s="4">
        <f t="shared" si="103"/>
        <v>6.3669521996028333</v>
      </c>
      <c r="I239" s="4">
        <f t="shared" si="103"/>
        <v>4.3411037724564769</v>
      </c>
      <c r="J239" s="4">
        <f t="shared" si="103"/>
        <v>5.2436609409672021</v>
      </c>
      <c r="K239" s="4">
        <f t="shared" si="103"/>
        <v>13.26366621550544</v>
      </c>
      <c r="L239" s="4">
        <f t="shared" si="103"/>
        <v>19.537419577055534</v>
      </c>
      <c r="M239" s="4">
        <f t="shared" si="103"/>
        <v>27.449510407532706</v>
      </c>
      <c r="N239" s="4">
        <f t="shared" si="103"/>
        <v>15.387618682707309</v>
      </c>
      <c r="O239" s="51">
        <f>AVERAGE(C239:N239)</f>
        <v>9.5214058542211593</v>
      </c>
    </row>
    <row r="240" spans="1:19" ht="15.75" thickBot="1" x14ac:dyDescent="0.3">
      <c r="A240" s="134"/>
      <c r="B240" s="52" t="s">
        <v>177</v>
      </c>
      <c r="C240" s="53">
        <f>ABS((C239-C229)/C229)</f>
        <v>0.15309531692984102</v>
      </c>
      <c r="D240" s="53">
        <f t="shared" ref="D240:N240" si="104">ABS((D239-D229)/D229)</f>
        <v>0.43068391747623991</v>
      </c>
      <c r="E240" s="53">
        <f t="shared" si="104"/>
        <v>0.29517068807572444</v>
      </c>
      <c r="F240" s="53">
        <f t="shared" si="104"/>
        <v>8.0112283869270811E-3</v>
      </c>
      <c r="G240" s="53">
        <f t="shared" si="104"/>
        <v>0.55672843666093297</v>
      </c>
      <c r="H240" s="53">
        <f t="shared" si="104"/>
        <v>0.59002239538938617</v>
      </c>
      <c r="I240" s="53">
        <f t="shared" si="104"/>
        <v>0.52967456419756487</v>
      </c>
      <c r="J240" s="53">
        <f t="shared" si="104"/>
        <v>0.47563390590327981</v>
      </c>
      <c r="K240" s="53">
        <f t="shared" si="104"/>
        <v>0.29523558897420615</v>
      </c>
      <c r="L240" s="53">
        <f t="shared" si="104"/>
        <v>0.31447650606822686</v>
      </c>
      <c r="M240" s="53">
        <f t="shared" si="104"/>
        <v>4.6891999738447723E-2</v>
      </c>
      <c r="N240" s="53">
        <f t="shared" si="104"/>
        <v>7.9832890014548005E-2</v>
      </c>
      <c r="O240" s="63">
        <f>AVERAGE(C240:N240)</f>
        <v>0.31462145315127704</v>
      </c>
    </row>
    <row r="241" spans="1:19" x14ac:dyDescent="0.25">
      <c r="A241"/>
      <c r="B241" s="54"/>
      <c r="C241" s="55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x14ac:dyDescent="0.25">
      <c r="A242"/>
      <c r="B242" s="54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x14ac:dyDescent="0.25">
      <c r="A243"/>
      <c r="B243" s="54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x14ac:dyDescent="0.25">
      <c r="A244"/>
      <c r="B244" s="5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x14ac:dyDescent="0.25">
      <c r="A245"/>
      <c r="B245" s="54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x14ac:dyDescent="0.25">
      <c r="A246"/>
      <c r="B246" s="54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x14ac:dyDescent="0.25">
      <c r="A247"/>
      <c r="B247" s="54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x14ac:dyDescent="0.25">
      <c r="A248"/>
      <c r="B248" s="54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x14ac:dyDescent="0.25">
      <c r="A249"/>
      <c r="B249" s="54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x14ac:dyDescent="0.25">
      <c r="A250"/>
      <c r="B250" s="54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x14ac:dyDescent="0.25">
      <c r="A251"/>
      <c r="B251" s="54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 s="54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 s="54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 s="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 s="54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 s="54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 s="54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 s="54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 s="54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ht="15.75" thickBot="1" x14ac:dyDescent="0.3"/>
    <row r="261" spans="1:19" x14ac:dyDescent="0.25">
      <c r="A261" s="41" t="s">
        <v>175</v>
      </c>
      <c r="B261" s="18" t="s">
        <v>176</v>
      </c>
      <c r="C261" s="22" t="s">
        <v>162</v>
      </c>
      <c r="D261" s="22" t="s">
        <v>163</v>
      </c>
      <c r="E261" s="22" t="s">
        <v>91</v>
      </c>
      <c r="F261" s="22" t="s">
        <v>164</v>
      </c>
      <c r="G261" s="22" t="s">
        <v>165</v>
      </c>
      <c r="H261" s="22" t="s">
        <v>166</v>
      </c>
      <c r="I261" s="22" t="s">
        <v>167</v>
      </c>
      <c r="J261" s="22" t="s">
        <v>168</v>
      </c>
      <c r="K261" s="22" t="s">
        <v>169</v>
      </c>
      <c r="L261" s="22" t="s">
        <v>170</v>
      </c>
      <c r="M261" s="22" t="s">
        <v>171</v>
      </c>
      <c r="N261" s="22" t="s">
        <v>172</v>
      </c>
      <c r="O261" s="23" t="s">
        <v>179</v>
      </c>
    </row>
    <row r="262" spans="1:19" x14ac:dyDescent="0.25">
      <c r="A262" s="132" t="s">
        <v>153</v>
      </c>
      <c r="B262" s="42" t="s">
        <v>182</v>
      </c>
      <c r="C262" s="43">
        <f>C$88</f>
        <v>0.34599999999999997</v>
      </c>
      <c r="D262" s="43">
        <f t="shared" ref="D262:N262" si="105">D$88</f>
        <v>0.27700000000000002</v>
      </c>
      <c r="E262" s="43">
        <f t="shared" si="105"/>
        <v>0.224</v>
      </c>
      <c r="F262" s="43">
        <f t="shared" si="105"/>
        <v>0.26200000000000001</v>
      </c>
      <c r="G262" s="43">
        <f t="shared" si="105"/>
        <v>0.48499999999999999</v>
      </c>
      <c r="H262" s="43">
        <f t="shared" si="105"/>
        <v>0.54400000000000004</v>
      </c>
      <c r="I262" s="43">
        <f t="shared" si="105"/>
        <v>0.439</v>
      </c>
      <c r="J262" s="43">
        <f t="shared" si="105"/>
        <v>0.76200000000000001</v>
      </c>
      <c r="K262" s="43">
        <f t="shared" si="105"/>
        <v>0.747</v>
      </c>
      <c r="L262" s="43">
        <f t="shared" si="105"/>
        <v>0.9</v>
      </c>
      <c r="M262" s="43">
        <f t="shared" si="105"/>
        <v>1.19</v>
      </c>
      <c r="N262" s="43">
        <f t="shared" si="105"/>
        <v>0.85199999999999998</v>
      </c>
      <c r="O262" s="44">
        <f t="shared" ref="O262:O270" si="106">AVERAGE(C262:N262)</f>
        <v>0.58566666666666667</v>
      </c>
    </row>
    <row r="263" spans="1:19" x14ac:dyDescent="0.25">
      <c r="A263" s="133"/>
      <c r="B263" s="45">
        <v>3</v>
      </c>
      <c r="C263" s="2">
        <f>C$82*($P$88/$P$82)</f>
        <v>0.31625411764705885</v>
      </c>
      <c r="D263" s="2">
        <f t="shared" ref="D263:N263" si="107">D$82*($P$88/$P$82)</f>
        <v>0.2234729411764706</v>
      </c>
      <c r="E263" s="2">
        <f t="shared" si="107"/>
        <v>0.15712941176470588</v>
      </c>
      <c r="F263" s="2">
        <f t="shared" si="107"/>
        <v>0.14914823529411764</v>
      </c>
      <c r="G263" s="2">
        <f t="shared" si="107"/>
        <v>0.30652705882352943</v>
      </c>
      <c r="H263" s="2">
        <f t="shared" si="107"/>
        <v>0.32373647058823529</v>
      </c>
      <c r="I263" s="2">
        <f t="shared" si="107"/>
        <v>0.2207294117647059</v>
      </c>
      <c r="J263" s="2">
        <f t="shared" si="107"/>
        <v>0.26662117647058825</v>
      </c>
      <c r="K263" s="2">
        <f t="shared" si="107"/>
        <v>0.67440941176470592</v>
      </c>
      <c r="L263" s="2">
        <f t="shared" si="107"/>
        <v>0.99340705882352942</v>
      </c>
      <c r="M263" s="2">
        <f t="shared" si="107"/>
        <v>1.3957082352941177</v>
      </c>
      <c r="N263" s="2">
        <f t="shared" si="107"/>
        <v>0.782404705882353</v>
      </c>
      <c r="O263" s="44">
        <f t="shared" si="106"/>
        <v>0.48412901960784316</v>
      </c>
    </row>
    <row r="264" spans="1:19" x14ac:dyDescent="0.25">
      <c r="A264" s="133"/>
      <c r="B264" s="45" t="s">
        <v>177</v>
      </c>
      <c r="C264" s="46">
        <f>ABS((C263-C262)/C262)</f>
        <v>8.5970758245494577E-2</v>
      </c>
      <c r="D264" s="46">
        <f t="shared" ref="D264" si="108">ABS((D263-D262)/D262)</f>
        <v>0.19323847950732645</v>
      </c>
      <c r="E264" s="46">
        <f t="shared" ref="E264" si="109">ABS((E263-E262)/E262)</f>
        <v>0.29852941176470593</v>
      </c>
      <c r="F264" s="46">
        <f t="shared" ref="F264" si="110">ABS((F263-F262)/F262)</f>
        <v>0.43073192635832963</v>
      </c>
      <c r="G264" s="46">
        <f t="shared" ref="G264" si="111">ABS((G263-G262)/G262)</f>
        <v>0.36798544572468156</v>
      </c>
      <c r="H264" s="46">
        <f t="shared" ref="H264" si="112">ABS((H263-H262)/H262)</f>
        <v>0.40489619377162633</v>
      </c>
      <c r="I264" s="46">
        <f t="shared" ref="I264" si="113">ABS((I263-I262)/I262)</f>
        <v>0.49719951762025993</v>
      </c>
      <c r="J264" s="46">
        <f t="shared" ref="J264" si="114">ABS((J263-J262)/J262)</f>
        <v>0.65010344295198397</v>
      </c>
      <c r="K264" s="46">
        <f t="shared" ref="K264" si="115">ABS((K263-K262)/K262)</f>
        <v>9.7176155602803307E-2</v>
      </c>
      <c r="L264" s="46">
        <f t="shared" ref="L264" si="116">ABS((L263-L262)/L262)</f>
        <v>0.10378562091503266</v>
      </c>
      <c r="M264" s="46">
        <f t="shared" ref="M264" si="117">ABS((M263-M262)/M262)</f>
        <v>0.17286406327236786</v>
      </c>
      <c r="N264" s="46">
        <f t="shared" ref="N264" si="118">ABS((N263-N262)/N262)</f>
        <v>8.1684617508975321E-2</v>
      </c>
      <c r="O264" s="62">
        <f>AVERAGE(C264:N264)</f>
        <v>0.28201380277029892</v>
      </c>
    </row>
    <row r="265" spans="1:19" x14ac:dyDescent="0.25">
      <c r="A265" s="133"/>
      <c r="B265" s="45">
        <v>4</v>
      </c>
      <c r="C265" s="2">
        <f>C$82*TAN($P$88/$P$82)</f>
        <v>0.3229791618285921</v>
      </c>
      <c r="D265" s="2">
        <f t="shared" ref="D265:N265" si="119">D$82*TAN($P$88/$P$82)</f>
        <v>0.22822502286941523</v>
      </c>
      <c r="E265" s="2">
        <f t="shared" si="119"/>
        <v>0.16047071920505759</v>
      </c>
      <c r="F265" s="2">
        <f t="shared" si="119"/>
        <v>0.15231982553114989</v>
      </c>
      <c r="G265" s="2">
        <f t="shared" si="119"/>
        <v>0.31304526016351714</v>
      </c>
      <c r="H265" s="2">
        <f t="shared" si="119"/>
        <v>0.33062062464788056</v>
      </c>
      <c r="I265" s="2">
        <f t="shared" si="119"/>
        <v>0.22542315316900946</v>
      </c>
      <c r="J265" s="2">
        <f t="shared" si="119"/>
        <v>0.27229079179397864</v>
      </c>
      <c r="K265" s="2">
        <f t="shared" si="119"/>
        <v>0.68875051544519961</v>
      </c>
      <c r="L265" s="2">
        <f t="shared" si="119"/>
        <v>1.0145315469741973</v>
      </c>
      <c r="M265" s="2">
        <f t="shared" si="119"/>
        <v>1.4253875312246067</v>
      </c>
      <c r="N265" s="2">
        <f t="shared" si="119"/>
        <v>0.79904229547026295</v>
      </c>
      <c r="O265" s="44">
        <f t="shared" si="106"/>
        <v>0.49442387069357235</v>
      </c>
    </row>
    <row r="266" spans="1:19" x14ac:dyDescent="0.25">
      <c r="A266" s="133"/>
      <c r="B266" s="45" t="s">
        <v>177</v>
      </c>
      <c r="C266" s="46">
        <f>ABS((C265-C262)/C262)</f>
        <v>6.6534214368230857E-2</v>
      </c>
      <c r="D266" s="46">
        <f t="shared" ref="D266:N266" si="120">ABS((D265-D262)/D262)</f>
        <v>0.17608294992990897</v>
      </c>
      <c r="E266" s="46">
        <f t="shared" si="120"/>
        <v>0.28361286069170721</v>
      </c>
      <c r="F266" s="46">
        <f t="shared" si="120"/>
        <v>0.41862662011011492</v>
      </c>
      <c r="G266" s="46">
        <f t="shared" si="120"/>
        <v>0.35454585533295435</v>
      </c>
      <c r="H266" s="46">
        <f t="shared" si="120"/>
        <v>0.39224149880904313</v>
      </c>
      <c r="I266" s="46">
        <f t="shared" si="120"/>
        <v>0.48650762376079848</v>
      </c>
      <c r="J266" s="46">
        <f t="shared" si="120"/>
        <v>0.64266300289504119</v>
      </c>
      <c r="K266" s="46">
        <f t="shared" si="120"/>
        <v>7.7977890970281641E-2</v>
      </c>
      <c r="L266" s="46">
        <f t="shared" si="120"/>
        <v>0.12725727441577481</v>
      </c>
      <c r="M266" s="46">
        <f t="shared" si="120"/>
        <v>0.19780464808790485</v>
      </c>
      <c r="N266" s="46">
        <f t="shared" si="120"/>
        <v>6.215693019922186E-2</v>
      </c>
      <c r="O266" s="62">
        <f>AVERAGE(C266:N266)</f>
        <v>0.27383428079758187</v>
      </c>
    </row>
    <row r="267" spans="1:19" ht="15.75" thickBot="1" x14ac:dyDescent="0.3">
      <c r="A267" s="133"/>
      <c r="B267" s="45">
        <v>5</v>
      </c>
      <c r="C267" s="2">
        <f>C$82*ATAN($P$88/$P$82)</f>
        <v>0.30993084081916461</v>
      </c>
      <c r="D267" s="2">
        <f t="shared" ref="D267:N267" si="121">D$82*ATAN($P$88/$P$82)</f>
        <v>0.21900475818136553</v>
      </c>
      <c r="E267" s="2">
        <f t="shared" si="121"/>
        <v>0.15398772059627264</v>
      </c>
      <c r="F267" s="2">
        <f t="shared" si="121"/>
        <v>0.14616612208979529</v>
      </c>
      <c r="G267" s="2">
        <f t="shared" si="121"/>
        <v>0.30039826763939537</v>
      </c>
      <c r="H267" s="2">
        <f t="shared" si="121"/>
        <v>0.31726358941898714</v>
      </c>
      <c r="I267" s="2">
        <f t="shared" si="121"/>
        <v>0.21631608369476393</v>
      </c>
      <c r="J267" s="2">
        <f t="shared" si="121"/>
        <v>0.26129027510700864</v>
      </c>
      <c r="K267" s="2">
        <f t="shared" si="121"/>
        <v>0.66092507379733523</v>
      </c>
      <c r="L267" s="2">
        <f t="shared" si="121"/>
        <v>0.97354458910310138</v>
      </c>
      <c r="M267" s="2">
        <f t="shared" si="121"/>
        <v>1.3678020388202248</v>
      </c>
      <c r="N267" s="2">
        <f t="shared" si="121"/>
        <v>0.76676107858810671</v>
      </c>
      <c r="O267" s="44">
        <f t="shared" si="106"/>
        <v>0.47444920315462674</v>
      </c>
    </row>
    <row r="268" spans="1:19" x14ac:dyDescent="0.25">
      <c r="A268" s="133"/>
      <c r="B268" s="45" t="s">
        <v>177</v>
      </c>
      <c r="C268" s="46">
        <f>ABS((C267-C262)/C262)</f>
        <v>0.10424612480010222</v>
      </c>
      <c r="D268" s="46">
        <f t="shared" ref="D268:N268" si="122">ABS((D267-D262)/D262)</f>
        <v>0.20936910403839168</v>
      </c>
      <c r="E268" s="46">
        <f t="shared" si="122"/>
        <v>0.31255481876664004</v>
      </c>
      <c r="F268" s="46">
        <f t="shared" si="122"/>
        <v>0.44211403782520881</v>
      </c>
      <c r="G268" s="46">
        <f t="shared" si="122"/>
        <v>0.38062212857856625</v>
      </c>
      <c r="H268" s="46">
        <f t="shared" si="122"/>
        <v>0.41679487239156782</v>
      </c>
      <c r="I268" s="46">
        <f t="shared" si="122"/>
        <v>0.50725265673174502</v>
      </c>
      <c r="J268" s="46">
        <f t="shared" si="122"/>
        <v>0.65709937649998862</v>
      </c>
      <c r="K268" s="46">
        <f t="shared" si="122"/>
        <v>0.1152274781829515</v>
      </c>
      <c r="L268" s="46">
        <f t="shared" si="122"/>
        <v>8.1716210114557056E-2</v>
      </c>
      <c r="M268" s="46">
        <f t="shared" si="122"/>
        <v>0.14941347800018895</v>
      </c>
      <c r="N268" s="46">
        <f t="shared" si="122"/>
        <v>0.10004568240832543</v>
      </c>
      <c r="O268" s="62">
        <f>AVERAGE(C268:N268)</f>
        <v>0.28970466402818612</v>
      </c>
      <c r="Q268" s="47" t="s">
        <v>183</v>
      </c>
    </row>
    <row r="269" spans="1:19" ht="15.75" thickBot="1" x14ac:dyDescent="0.3">
      <c r="A269" s="133"/>
      <c r="B269" s="45" t="s">
        <v>184</v>
      </c>
      <c r="C269" s="2">
        <f>LN(C$88/C$82)/LN($P$88/$P$82)</f>
        <v>0.93526611455009656</v>
      </c>
      <c r="D269" s="2">
        <f t="shared" ref="D269:N269" si="123">LN(D$88/D$82)/LN($P$88/$P$82)</f>
        <v>0.84536985096567674</v>
      </c>
      <c r="E269" s="2">
        <f t="shared" si="123"/>
        <v>0.74466115422942269</v>
      </c>
      <c r="F269" s="2">
        <f t="shared" si="123"/>
        <v>0.59427948419694687</v>
      </c>
      <c r="G269" s="2">
        <f t="shared" si="123"/>
        <v>0.66957632847439841</v>
      </c>
      <c r="H269" s="2">
        <f t="shared" si="123"/>
        <v>0.62624174814206313</v>
      </c>
      <c r="I269" s="2">
        <f t="shared" si="123"/>
        <v>0.504870337494849</v>
      </c>
      <c r="J269" s="2">
        <f t="shared" si="123"/>
        <v>0.24378521376895126</v>
      </c>
      <c r="K269" s="2">
        <f t="shared" si="123"/>
        <v>0.92638330949132286</v>
      </c>
      <c r="L269" s="2">
        <f t="shared" si="123"/>
        <v>1.0711091633782019</v>
      </c>
      <c r="M269" s="2">
        <f t="shared" si="123"/>
        <v>1.114822789239394</v>
      </c>
      <c r="N269" s="2">
        <f t="shared" si="123"/>
        <v>0.93863508525536754</v>
      </c>
      <c r="O269" s="48">
        <f t="shared" si="106"/>
        <v>0.76791671493222413</v>
      </c>
      <c r="Q269" s="49">
        <v>0.93</v>
      </c>
    </row>
    <row r="270" spans="1:19" x14ac:dyDescent="0.25">
      <c r="A270" s="133"/>
      <c r="B270" s="45" t="s">
        <v>185</v>
      </c>
      <c r="C270" s="2">
        <f>C$82*($P$88/$P$82)^$O269</f>
        <v>0.43651752847964503</v>
      </c>
      <c r="D270" s="2">
        <f t="shared" ref="D270:N270" si="124">D$82*($P$88/$P$82)^$O269</f>
        <v>0.30845402643356623</v>
      </c>
      <c r="E270" s="2">
        <f t="shared" si="124"/>
        <v>0.21688173733610122</v>
      </c>
      <c r="F270" s="2">
        <f t="shared" si="124"/>
        <v>0.20586552210633099</v>
      </c>
      <c r="G270" s="2">
        <f t="shared" si="124"/>
        <v>0.4230915161683626</v>
      </c>
      <c r="H270" s="2">
        <f t="shared" si="124"/>
        <v>0.44684523025755463</v>
      </c>
      <c r="I270" s="2">
        <f t="shared" si="124"/>
        <v>0.30466720244833267</v>
      </c>
      <c r="J270" s="2">
        <f t="shared" si="124"/>
        <v>0.36801044001951144</v>
      </c>
      <c r="K270" s="2">
        <f t="shared" si="124"/>
        <v>0.93087018691558376</v>
      </c>
      <c r="L270" s="2">
        <f t="shared" si="124"/>
        <v>1.3711745393804622</v>
      </c>
      <c r="M270" s="2">
        <f t="shared" si="124"/>
        <v>1.9264606383060674</v>
      </c>
      <c r="N270" s="2">
        <f t="shared" si="124"/>
        <v>1.079933349243412</v>
      </c>
      <c r="O270" s="44">
        <f t="shared" si="106"/>
        <v>0.66823099309124412</v>
      </c>
    </row>
    <row r="271" spans="1:19" x14ac:dyDescent="0.25">
      <c r="A271" s="133"/>
      <c r="B271" s="45" t="s">
        <v>177</v>
      </c>
      <c r="C271" s="46">
        <f>ABS((C270-C262)/C262)</f>
        <v>0.26161135398741348</v>
      </c>
      <c r="D271" s="46">
        <f t="shared" ref="D271:N271" si="125">ABS((D270-D262)/D262)</f>
        <v>0.11355244199843395</v>
      </c>
      <c r="E271" s="46">
        <f t="shared" si="125"/>
        <v>3.1777958320976712E-2</v>
      </c>
      <c r="F271" s="46">
        <f t="shared" si="125"/>
        <v>0.21425373241858403</v>
      </c>
      <c r="G271" s="46">
        <f t="shared" si="125"/>
        <v>0.12764635841574717</v>
      </c>
      <c r="H271" s="46">
        <f t="shared" si="125"/>
        <v>0.17859332673243641</v>
      </c>
      <c r="I271" s="46">
        <f t="shared" si="125"/>
        <v>0.30599726093773877</v>
      </c>
      <c r="J271" s="46">
        <f t="shared" si="125"/>
        <v>0.51704666664106114</v>
      </c>
      <c r="K271" s="46">
        <f t="shared" si="125"/>
        <v>0.24614482853491804</v>
      </c>
      <c r="L271" s="46">
        <f t="shared" si="125"/>
        <v>0.52352726597829125</v>
      </c>
      <c r="M271" s="46">
        <f t="shared" si="125"/>
        <v>0.61887448597148531</v>
      </c>
      <c r="N271" s="46">
        <f t="shared" si="125"/>
        <v>0.26752740521527235</v>
      </c>
      <c r="O271" s="62">
        <f>AVERAGE(C271:N271)</f>
        <v>0.28387942376269654</v>
      </c>
    </row>
    <row r="272" spans="1:19" x14ac:dyDescent="0.25">
      <c r="A272" s="133"/>
      <c r="B272" s="42" t="s">
        <v>186</v>
      </c>
      <c r="C272" s="4">
        <f>C$82*($P$88/$P$82)^$Q269</f>
        <v>0.34853949956285951</v>
      </c>
      <c r="D272" s="4">
        <f t="shared" ref="D272:N272" si="126">D$82*($P$88/$P$82)^$Q269</f>
        <v>0.24628658644189444</v>
      </c>
      <c r="E272" s="4">
        <f t="shared" si="126"/>
        <v>0.17317025609195702</v>
      </c>
      <c r="F272" s="4">
        <f t="shared" si="126"/>
        <v>0.16437430657617508</v>
      </c>
      <c r="G272" s="4">
        <f t="shared" si="126"/>
        <v>0.3378194360905003</v>
      </c>
      <c r="H272" s="4">
        <f t="shared" si="126"/>
        <v>0.3567857022339051</v>
      </c>
      <c r="I272" s="4">
        <f t="shared" si="126"/>
        <v>0.24326297879584438</v>
      </c>
      <c r="J272" s="4">
        <f t="shared" si="126"/>
        <v>0.29383968851159054</v>
      </c>
      <c r="K272" s="4">
        <f t="shared" si="126"/>
        <v>0.74325773408357432</v>
      </c>
      <c r="L272" s="4">
        <f t="shared" si="126"/>
        <v>1.0948208412924838</v>
      </c>
      <c r="M272" s="4">
        <f t="shared" si="126"/>
        <v>1.5381916715723674</v>
      </c>
      <c r="N272" s="4">
        <f t="shared" si="126"/>
        <v>0.86227792596899866</v>
      </c>
      <c r="O272" s="51">
        <f>AVERAGE(C272:N272)</f>
        <v>0.53355221893517923</v>
      </c>
    </row>
    <row r="273" spans="1:19" ht="15.75" thickBot="1" x14ac:dyDescent="0.3">
      <c r="A273" s="134"/>
      <c r="B273" s="52" t="s">
        <v>177</v>
      </c>
      <c r="C273" s="53">
        <f>ABS((C272-C262)/C262)</f>
        <v>7.3395941123108018E-3</v>
      </c>
      <c r="D273" s="53">
        <f t="shared" ref="D273:N273" si="127">ABS((D272-D262)/D262)</f>
        <v>0.11087874930724037</v>
      </c>
      <c r="E273" s="53">
        <f t="shared" si="127"/>
        <v>0.2269184995894776</v>
      </c>
      <c r="F273" s="53">
        <f t="shared" si="127"/>
        <v>0.37261715047261423</v>
      </c>
      <c r="G273" s="53">
        <f t="shared" si="127"/>
        <v>0.30346508022577257</v>
      </c>
      <c r="H273" s="53">
        <f t="shared" si="127"/>
        <v>0.34414392971708624</v>
      </c>
      <c r="I273" s="53">
        <f t="shared" si="127"/>
        <v>0.44587020775434083</v>
      </c>
      <c r="J273" s="53">
        <f t="shared" si="127"/>
        <v>0.61438361087717774</v>
      </c>
      <c r="K273" s="53">
        <f t="shared" si="127"/>
        <v>5.0097267957505756E-3</v>
      </c>
      <c r="L273" s="53">
        <f t="shared" si="127"/>
        <v>0.21646760143609309</v>
      </c>
      <c r="M273" s="53">
        <f t="shared" si="127"/>
        <v>0.29259804333812389</v>
      </c>
      <c r="N273" s="53">
        <f t="shared" si="127"/>
        <v>1.2063293390843522E-2</v>
      </c>
      <c r="O273" s="63">
        <f>AVERAGE(C273:N273)</f>
        <v>0.2459796239180693</v>
      </c>
    </row>
    <row r="274" spans="1:19" x14ac:dyDescent="0.25">
      <c r="A274"/>
      <c r="B274" s="54"/>
      <c r="C274" s="55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x14ac:dyDescent="0.25">
      <c r="A275"/>
      <c r="B275" s="54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x14ac:dyDescent="0.25">
      <c r="A276"/>
      <c r="B276" s="54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x14ac:dyDescent="0.25">
      <c r="A277"/>
      <c r="B277" s="54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x14ac:dyDescent="0.25">
      <c r="A278"/>
      <c r="B278" s="54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x14ac:dyDescent="0.25">
      <c r="A279"/>
      <c r="B279" s="54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x14ac:dyDescent="0.25">
      <c r="A280"/>
      <c r="B280" s="54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x14ac:dyDescent="0.25">
      <c r="A281"/>
      <c r="B281" s="54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x14ac:dyDescent="0.25">
      <c r="A282"/>
      <c r="B282" s="54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x14ac:dyDescent="0.25">
      <c r="A283"/>
      <c r="B283" s="54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x14ac:dyDescent="0.25">
      <c r="A284"/>
      <c r="B284" s="5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 s="54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 s="54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 s="54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 s="54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 s="54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 s="54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 s="54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 s="54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ht="15.75" thickBot="1" x14ac:dyDescent="0.3"/>
    <row r="294" spans="1:19" x14ac:dyDescent="0.25">
      <c r="A294" s="41" t="s">
        <v>175</v>
      </c>
      <c r="B294" s="18" t="s">
        <v>176</v>
      </c>
      <c r="C294" s="22" t="s">
        <v>162</v>
      </c>
      <c r="D294" s="22" t="s">
        <v>163</v>
      </c>
      <c r="E294" s="22" t="s">
        <v>91</v>
      </c>
      <c r="F294" s="22" t="s">
        <v>164</v>
      </c>
      <c r="G294" s="22" t="s">
        <v>165</v>
      </c>
      <c r="H294" s="22" t="s">
        <v>166</v>
      </c>
      <c r="I294" s="22" t="s">
        <v>167</v>
      </c>
      <c r="J294" s="22" t="s">
        <v>168</v>
      </c>
      <c r="K294" s="22" t="s">
        <v>169</v>
      </c>
      <c r="L294" s="22" t="s">
        <v>170</v>
      </c>
      <c r="M294" s="22" t="s">
        <v>171</v>
      </c>
      <c r="N294" s="22" t="s">
        <v>172</v>
      </c>
      <c r="O294" s="23" t="s">
        <v>179</v>
      </c>
    </row>
    <row r="295" spans="1:19" x14ac:dyDescent="0.25">
      <c r="A295" s="132" t="s">
        <v>154</v>
      </c>
      <c r="B295" s="42" t="s">
        <v>182</v>
      </c>
      <c r="C295" s="43">
        <f>C$89</f>
        <v>11.67</v>
      </c>
      <c r="D295" s="43">
        <f t="shared" ref="D295:N295" si="128">D$89</f>
        <v>7.657</v>
      </c>
      <c r="E295" s="43">
        <f t="shared" si="128"/>
        <v>6.3730000000000002</v>
      </c>
      <c r="F295" s="43">
        <f t="shared" si="128"/>
        <v>8.5399999999999991</v>
      </c>
      <c r="G295" s="43">
        <f t="shared" si="128"/>
        <v>26.95</v>
      </c>
      <c r="H295" s="43">
        <f t="shared" si="128"/>
        <v>42.78</v>
      </c>
      <c r="I295" s="43">
        <f t="shared" si="128"/>
        <v>23.55</v>
      </c>
      <c r="J295" s="43">
        <f t="shared" si="128"/>
        <v>24.92</v>
      </c>
      <c r="K295" s="43">
        <f t="shared" si="128"/>
        <v>46.23</v>
      </c>
      <c r="L295" s="43">
        <f t="shared" si="128"/>
        <v>73.150000000000006</v>
      </c>
      <c r="M295" s="43">
        <f t="shared" si="128"/>
        <v>78.59</v>
      </c>
      <c r="N295" s="43">
        <f t="shared" si="128"/>
        <v>33.43</v>
      </c>
      <c r="O295" s="44">
        <f t="shared" ref="O295:O303" si="129">AVERAGE(C295:N295)</f>
        <v>31.986666666666665</v>
      </c>
    </row>
    <row r="296" spans="1:19" x14ac:dyDescent="0.25">
      <c r="A296" s="133"/>
      <c r="B296" s="45">
        <v>3</v>
      </c>
      <c r="C296" s="2">
        <f>C$82*($P$89/$P$82)</f>
        <v>30.073976470588239</v>
      </c>
      <c r="D296" s="2">
        <f t="shared" ref="D296:N296" si="130">D$82*($P$89/$P$82)</f>
        <v>21.251011764705883</v>
      </c>
      <c r="E296" s="2">
        <f t="shared" si="130"/>
        <v>14.942117647058824</v>
      </c>
      <c r="F296" s="2">
        <f t="shared" si="130"/>
        <v>14.18315294117647</v>
      </c>
      <c r="G296" s="2">
        <f t="shared" si="130"/>
        <v>29.148988235294119</v>
      </c>
      <c r="H296" s="2">
        <f t="shared" si="130"/>
        <v>30.785505882352943</v>
      </c>
      <c r="I296" s="2">
        <f t="shared" si="130"/>
        <v>20.990117647058824</v>
      </c>
      <c r="J296" s="2">
        <f t="shared" si="130"/>
        <v>25.354164705882354</v>
      </c>
      <c r="K296" s="2">
        <f t="shared" si="130"/>
        <v>64.132517647058833</v>
      </c>
      <c r="L296" s="2">
        <f t="shared" si="130"/>
        <v>94.467388235294123</v>
      </c>
      <c r="M296" s="2">
        <f t="shared" si="130"/>
        <v>132.72395294117649</v>
      </c>
      <c r="N296" s="2">
        <f t="shared" si="130"/>
        <v>74.402258823529422</v>
      </c>
      <c r="O296" s="44">
        <f t="shared" si="129"/>
        <v>46.037929411764708</v>
      </c>
    </row>
    <row r="297" spans="1:19" x14ac:dyDescent="0.25">
      <c r="A297" s="133"/>
      <c r="B297" s="45" t="s">
        <v>177</v>
      </c>
      <c r="C297" s="46">
        <f>ABS((C296-C295)/C295)</f>
        <v>1.5770331165885383</v>
      </c>
      <c r="D297" s="46">
        <f t="shared" ref="D297" si="131">ABS((D296-D295)/D295)</f>
        <v>1.7753704799145726</v>
      </c>
      <c r="E297" s="46">
        <f t="shared" ref="E297" si="132">ABS((E296-E295)/E295)</f>
        <v>1.3445971515861956</v>
      </c>
      <c r="F297" s="46">
        <f t="shared" ref="F297" si="133">ABS((F296-F295)/F295)</f>
        <v>0.66079074252651893</v>
      </c>
      <c r="G297" s="46">
        <f t="shared" ref="G297" si="134">ABS((G296-G295)/G295)</f>
        <v>8.159511077158145E-2</v>
      </c>
      <c r="H297" s="46">
        <f t="shared" ref="H297" si="135">ABS((H296-H295)/H295)</f>
        <v>0.28037620658361517</v>
      </c>
      <c r="I297" s="46">
        <f t="shared" ref="I297" si="136">ABS((I296-I295)/I295)</f>
        <v>0.10869988759835145</v>
      </c>
      <c r="J297" s="46">
        <f t="shared" ref="J297" si="137">ABS((J296-J295)/J295)</f>
        <v>1.74223397224058E-2</v>
      </c>
      <c r="K297" s="46">
        <f t="shared" ref="K297" si="138">ABS((K296-K295)/K295)</f>
        <v>0.38724892163224828</v>
      </c>
      <c r="L297" s="46">
        <f t="shared" ref="L297" si="139">ABS((L296-L295)/L295)</f>
        <v>0.29142020827469739</v>
      </c>
      <c r="M297" s="46">
        <f t="shared" ref="M297" si="140">ABS((M296-M295)/M295)</f>
        <v>0.68881477212338071</v>
      </c>
      <c r="N297" s="46">
        <f t="shared" ref="N297" si="141">ABS((N296-N295)/N295)</f>
        <v>1.2256134855976495</v>
      </c>
      <c r="O297" s="62">
        <f>AVERAGE(C297:N297)</f>
        <v>0.70324853524331299</v>
      </c>
    </row>
    <row r="298" spans="1:19" x14ac:dyDescent="0.25">
      <c r="A298" s="133"/>
      <c r="B298" s="45">
        <v>4</v>
      </c>
      <c r="C298" s="2">
        <f>C$82*TAN($P$89/$P$82)</f>
        <v>-8.0778368741355031</v>
      </c>
      <c r="D298" s="2">
        <f t="shared" ref="D298:N298" si="142">D$82*TAN($P$89/$P$82)</f>
        <v>-5.7079982959190936</v>
      </c>
      <c r="E298" s="2">
        <f t="shared" si="142"/>
        <v>-4.0134363018181123</v>
      </c>
      <c r="F298" s="2">
        <f t="shared" si="142"/>
        <v>-3.8095792198210017</v>
      </c>
      <c r="G298" s="2">
        <f t="shared" si="142"/>
        <v>-7.8293860554515247</v>
      </c>
      <c r="H298" s="2">
        <f t="shared" si="142"/>
        <v>-8.2689528885077941</v>
      </c>
      <c r="I298" s="2">
        <f t="shared" si="142"/>
        <v>-5.6379224239825865</v>
      </c>
      <c r="J298" s="2">
        <f t="shared" si="142"/>
        <v>-6.8101006454659716</v>
      </c>
      <c r="K298" s="2">
        <f t="shared" si="142"/>
        <v>-17.225923428755834</v>
      </c>
      <c r="L298" s="2">
        <f t="shared" si="142"/>
        <v>-25.373836174827844</v>
      </c>
      <c r="M298" s="2">
        <f t="shared" si="142"/>
        <v>-35.649507214244693</v>
      </c>
      <c r="N298" s="2">
        <f t="shared" si="142"/>
        <v>-19.984364569529237</v>
      </c>
      <c r="O298" s="44">
        <f t="shared" si="129"/>
        <v>-12.365737007704935</v>
      </c>
    </row>
    <row r="299" spans="1:19" x14ac:dyDescent="0.25">
      <c r="A299" s="133"/>
      <c r="B299" s="45" t="s">
        <v>177</v>
      </c>
      <c r="C299" s="46">
        <f>ABS((C298-C295)/C295)</f>
        <v>1.6921882497116967</v>
      </c>
      <c r="D299" s="46">
        <f t="shared" ref="D299:N299" si="143">ABS((D298-D295)/D295)</f>
        <v>1.7454614465089582</v>
      </c>
      <c r="E299" s="46">
        <f t="shared" si="143"/>
        <v>1.6297562061537911</v>
      </c>
      <c r="F299" s="46">
        <f t="shared" si="143"/>
        <v>1.4460865596980097</v>
      </c>
      <c r="G299" s="46">
        <f t="shared" si="143"/>
        <v>1.2905152525213923</v>
      </c>
      <c r="H299" s="46">
        <f t="shared" si="143"/>
        <v>1.1932901563466058</v>
      </c>
      <c r="I299" s="46">
        <f t="shared" si="143"/>
        <v>1.2394022260714475</v>
      </c>
      <c r="J299" s="46">
        <f t="shared" si="143"/>
        <v>1.2732785170732734</v>
      </c>
      <c r="K299" s="46">
        <f t="shared" si="143"/>
        <v>1.3726135286341301</v>
      </c>
      <c r="L299" s="46">
        <f t="shared" si="143"/>
        <v>1.3468740420345569</v>
      </c>
      <c r="M299" s="46">
        <f t="shared" si="143"/>
        <v>1.4536137831052893</v>
      </c>
      <c r="N299" s="46">
        <f t="shared" si="143"/>
        <v>1.5977973248438302</v>
      </c>
      <c r="O299" s="62">
        <f>AVERAGE(C299:N299)</f>
        <v>1.4400731077252484</v>
      </c>
    </row>
    <row r="300" spans="1:19" ht="15.75" thickBot="1" x14ac:dyDescent="0.3">
      <c r="A300" s="133"/>
      <c r="B300" s="45">
        <v>5</v>
      </c>
      <c r="C300" s="2">
        <f>C$82*ATAN($P$89/$P$82)</f>
        <v>1.9383390868967851</v>
      </c>
      <c r="D300" s="2">
        <f t="shared" ref="D300:N300" si="144">D$82*ATAN($P$89/$P$82)</f>
        <v>1.3696780929491479</v>
      </c>
      <c r="E300" s="2">
        <f t="shared" si="144"/>
        <v>0.96305490910486957</v>
      </c>
      <c r="F300" s="2">
        <f t="shared" si="144"/>
        <v>0.91413783435668572</v>
      </c>
      <c r="G300" s="2">
        <f t="shared" si="144"/>
        <v>1.8787214020474361</v>
      </c>
      <c r="H300" s="2">
        <f t="shared" si="144"/>
        <v>1.9841988444732075</v>
      </c>
      <c r="I300" s="2">
        <f t="shared" si="144"/>
        <v>1.3528628485044596</v>
      </c>
      <c r="J300" s="2">
        <f t="shared" si="144"/>
        <v>1.6341360283065167</v>
      </c>
      <c r="K300" s="2">
        <f t="shared" si="144"/>
        <v>4.1334928162215352</v>
      </c>
      <c r="L300" s="2">
        <f t="shared" si="144"/>
        <v>6.0886471475630088</v>
      </c>
      <c r="M300" s="2">
        <f t="shared" si="144"/>
        <v>8.5543734465886505</v>
      </c>
      <c r="N300" s="2">
        <f t="shared" si="144"/>
        <v>4.7954019839078983</v>
      </c>
      <c r="O300" s="44">
        <f t="shared" si="129"/>
        <v>2.9672537034100164</v>
      </c>
    </row>
    <row r="301" spans="1:19" x14ac:dyDescent="0.25">
      <c r="A301" s="133"/>
      <c r="B301" s="45" t="s">
        <v>177</v>
      </c>
      <c r="C301" s="46">
        <f>ABS((C300-C295)/C295)</f>
        <v>0.83390410566437134</v>
      </c>
      <c r="D301" s="46">
        <f t="shared" ref="D301:N301" si="145">ABS((D300-D295)/D295)</f>
        <v>0.82112079235351343</v>
      </c>
      <c r="E301" s="46">
        <f t="shared" si="145"/>
        <v>0.84888515469874959</v>
      </c>
      <c r="F301" s="46">
        <f t="shared" si="145"/>
        <v>0.89295809902146539</v>
      </c>
      <c r="G301" s="46">
        <f t="shared" si="145"/>
        <v>0.93028863072180201</v>
      </c>
      <c r="H301" s="46">
        <f t="shared" si="145"/>
        <v>0.95361854033489468</v>
      </c>
      <c r="I301" s="46">
        <f t="shared" si="145"/>
        <v>0.94255359454333498</v>
      </c>
      <c r="J301" s="46">
        <f t="shared" si="145"/>
        <v>0.93442471796522797</v>
      </c>
      <c r="K301" s="46">
        <f t="shared" si="145"/>
        <v>0.91058851792728679</v>
      </c>
      <c r="L301" s="46">
        <f t="shared" si="145"/>
        <v>0.91676490570658908</v>
      </c>
      <c r="M301" s="46">
        <f t="shared" si="145"/>
        <v>0.89115188387086586</v>
      </c>
      <c r="N301" s="46">
        <f t="shared" si="145"/>
        <v>0.85655393407394864</v>
      </c>
      <c r="O301" s="62">
        <f>AVERAGE(C301:N301)</f>
        <v>0.89440107307350403</v>
      </c>
      <c r="Q301" s="47" t="s">
        <v>183</v>
      </c>
    </row>
    <row r="302" spans="1:19" ht="15.75" thickBot="1" x14ac:dyDescent="0.3">
      <c r="A302" s="133"/>
      <c r="B302" s="45" t="s">
        <v>184</v>
      </c>
      <c r="C302" s="2">
        <f>LN(C$89/C$82)/LN($P$89/$P$82)</f>
        <v>0.70101920587707645</v>
      </c>
      <c r="D302" s="2">
        <f t="shared" ref="D302:N302" si="146">LN(D$89/D$82)/LN($P$89/$P$82)</f>
        <v>0.67760154164808539</v>
      </c>
      <c r="E302" s="2">
        <f t="shared" si="146"/>
        <v>0.73087348144000142</v>
      </c>
      <c r="F302" s="2">
        <f t="shared" si="146"/>
        <v>0.839779314016321</v>
      </c>
      <c r="G302" s="2">
        <f t="shared" si="146"/>
        <v>0.97522695154792005</v>
      </c>
      <c r="H302" s="2">
        <f t="shared" si="146"/>
        <v>1.1039178508944383</v>
      </c>
      <c r="I302" s="2">
        <f t="shared" si="146"/>
        <v>1.0363443173672227</v>
      </c>
      <c r="J302" s="2">
        <f t="shared" si="146"/>
        <v>0.99454481550661966</v>
      </c>
      <c r="K302" s="2">
        <f t="shared" si="146"/>
        <v>0.89662036822094726</v>
      </c>
      <c r="L302" s="2">
        <f t="shared" si="146"/>
        <v>0.9192277857815786</v>
      </c>
      <c r="M302" s="2">
        <f t="shared" si="146"/>
        <v>0.83449442286146047</v>
      </c>
      <c r="N302" s="2">
        <f t="shared" si="146"/>
        <v>0.74732243495970752</v>
      </c>
      <c r="O302" s="48">
        <f t="shared" si="129"/>
        <v>0.87141437417678169</v>
      </c>
      <c r="Q302" s="73">
        <v>0.75</v>
      </c>
    </row>
    <row r="303" spans="1:19" x14ac:dyDescent="0.25">
      <c r="A303" s="133"/>
      <c r="B303" s="45" t="s">
        <v>185</v>
      </c>
      <c r="C303" s="2">
        <f>C$82*($P$89/$P$82)^$O302</f>
        <v>20.015959476829835</v>
      </c>
      <c r="D303" s="2">
        <f t="shared" ref="D303:N303" si="147">D$82*($P$89/$P$82)^$O302</f>
        <v>14.143769472586383</v>
      </c>
      <c r="E303" s="2">
        <f t="shared" si="147"/>
        <v>9.9448379104122999</v>
      </c>
      <c r="F303" s="2">
        <f t="shared" si="147"/>
        <v>9.4397032863913584</v>
      </c>
      <c r="G303" s="2">
        <f t="shared" si="147"/>
        <v>19.400326653804314</v>
      </c>
      <c r="H303" s="2">
        <f t="shared" si="147"/>
        <v>20.489523186849471</v>
      </c>
      <c r="I303" s="2">
        <f t="shared" si="147"/>
        <v>13.970129445579184</v>
      </c>
      <c r="J303" s="2">
        <f t="shared" si="147"/>
        <v>16.8746535336996</v>
      </c>
      <c r="K303" s="2">
        <f t="shared" si="147"/>
        <v>42.683875729769618</v>
      </c>
      <c r="L303" s="2">
        <f t="shared" si="147"/>
        <v>62.873475233606655</v>
      </c>
      <c r="M303" s="2">
        <f t="shared" si="147"/>
        <v>88.335417375662274</v>
      </c>
      <c r="N303" s="2">
        <f t="shared" si="147"/>
        <v>49.518978611052994</v>
      </c>
      <c r="O303" s="44">
        <f t="shared" si="129"/>
        <v>30.640887493020333</v>
      </c>
    </row>
    <row r="304" spans="1:19" x14ac:dyDescent="0.25">
      <c r="A304" s="133"/>
      <c r="B304" s="45" t="s">
        <v>177</v>
      </c>
      <c r="C304" s="46">
        <f>ABS((C303-C295)/C295)</f>
        <v>0.71516362269321632</v>
      </c>
      <c r="D304" s="46">
        <f t="shared" ref="D304:N304" si="148">ABS((D303-D295)/D295)</f>
        <v>0.84716853501193456</v>
      </c>
      <c r="E304" s="46">
        <f t="shared" si="148"/>
        <v>0.56046413155692765</v>
      </c>
      <c r="F304" s="46">
        <f t="shared" si="148"/>
        <v>0.10535167287955027</v>
      </c>
      <c r="G304" s="46">
        <f t="shared" si="148"/>
        <v>0.2801363022707119</v>
      </c>
      <c r="H304" s="46">
        <f t="shared" si="148"/>
        <v>0.52104901386513625</v>
      </c>
      <c r="I304" s="46">
        <f t="shared" si="148"/>
        <v>0.40678855857413232</v>
      </c>
      <c r="J304" s="46">
        <f t="shared" si="148"/>
        <v>0.32284696895266457</v>
      </c>
      <c r="K304" s="46">
        <f t="shared" si="148"/>
        <v>7.6706127411429362E-2</v>
      </c>
      <c r="L304" s="46">
        <f t="shared" si="148"/>
        <v>0.1404856427394853</v>
      </c>
      <c r="M304" s="46">
        <f t="shared" si="148"/>
        <v>0.12400327491617598</v>
      </c>
      <c r="N304" s="46">
        <f t="shared" si="148"/>
        <v>0.48127366470394839</v>
      </c>
      <c r="O304" s="62">
        <f>AVERAGE(C304:N304)</f>
        <v>0.38178645963127605</v>
      </c>
    </row>
    <row r="305" spans="1:19" x14ac:dyDescent="0.25">
      <c r="A305" s="133"/>
      <c r="B305" s="42" t="s">
        <v>186</v>
      </c>
      <c r="C305" s="4">
        <f>C$82*($P$89/$P$82)^$Q302</f>
        <v>13.627712257930003</v>
      </c>
      <c r="D305" s="4">
        <f t="shared" ref="D305:N305" si="149">D$82*($P$89/$P$82)^$Q302</f>
        <v>9.6296768005562168</v>
      </c>
      <c r="E305" s="4">
        <f t="shared" si="149"/>
        <v>6.7708665003910902</v>
      </c>
      <c r="F305" s="4">
        <f t="shared" si="149"/>
        <v>6.4269494717997961</v>
      </c>
      <c r="G305" s="4">
        <f t="shared" si="149"/>
        <v>13.208563379334365</v>
      </c>
      <c r="H305" s="4">
        <f t="shared" si="149"/>
        <v>13.950134472234341</v>
      </c>
      <c r="I305" s="4">
        <f t="shared" si="149"/>
        <v>9.5114553219779587</v>
      </c>
      <c r="J305" s="4">
        <f t="shared" si="149"/>
        <v>11.488978236377896</v>
      </c>
      <c r="K305" s="4">
        <f t="shared" si="149"/>
        <v>29.060988915964298</v>
      </c>
      <c r="L305" s="4">
        <f t="shared" si="149"/>
        <v>42.806922652472558</v>
      </c>
      <c r="M305" s="4">
        <f t="shared" si="149"/>
        <v>60.142490374902444</v>
      </c>
      <c r="N305" s="4">
        <f t="shared" si="149"/>
        <v>33.714616209090238</v>
      </c>
      <c r="O305" s="51">
        <f>AVERAGE(C305:N305)</f>
        <v>20.861612882752599</v>
      </c>
    </row>
    <row r="306" spans="1:19" ht="15.75" thickBot="1" x14ac:dyDescent="0.3">
      <c r="A306" s="134"/>
      <c r="B306" s="52" t="s">
        <v>177</v>
      </c>
      <c r="C306" s="53">
        <f>ABS((C305-C295)/C295)</f>
        <v>0.16775597754327365</v>
      </c>
      <c r="D306" s="53">
        <f t="shared" ref="D306:N306" si="150">ABS((D305-D295)/D295)</f>
        <v>0.25763050810450788</v>
      </c>
      <c r="E306" s="53">
        <f t="shared" si="150"/>
        <v>6.2430017321683656E-2</v>
      </c>
      <c r="F306" s="53">
        <f t="shared" si="150"/>
        <v>0.24742980423889968</v>
      </c>
      <c r="G306" s="53">
        <f t="shared" si="150"/>
        <v>0.50988633100800129</v>
      </c>
      <c r="H306" s="53">
        <f t="shared" si="150"/>
        <v>0.6739099001347747</v>
      </c>
      <c r="I306" s="53">
        <f t="shared" si="150"/>
        <v>0.59611654683745396</v>
      </c>
      <c r="J306" s="53">
        <f t="shared" si="150"/>
        <v>0.53896556033796572</v>
      </c>
      <c r="K306" s="53">
        <f t="shared" si="150"/>
        <v>0.37138245909659745</v>
      </c>
      <c r="L306" s="53">
        <f t="shared" si="150"/>
        <v>0.41480625218766159</v>
      </c>
      <c r="M306" s="53">
        <f t="shared" si="150"/>
        <v>0.2347310042638702</v>
      </c>
      <c r="N306" s="53">
        <f t="shared" si="150"/>
        <v>8.5137962635428721E-3</v>
      </c>
      <c r="O306" s="63">
        <f>AVERAGE(C306:N306)</f>
        <v>0.34029651311151943</v>
      </c>
    </row>
    <row r="307" spans="1:19" x14ac:dyDescent="0.25">
      <c r="A307"/>
      <c r="B307" s="54"/>
      <c r="C307" s="55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x14ac:dyDescent="0.25">
      <c r="A308"/>
      <c r="B308" s="54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x14ac:dyDescent="0.25">
      <c r="A309"/>
      <c r="B309" s="54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x14ac:dyDescent="0.25">
      <c r="A310"/>
      <c r="B310" s="54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x14ac:dyDescent="0.25">
      <c r="A311"/>
      <c r="B311" s="54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x14ac:dyDescent="0.25">
      <c r="A312"/>
      <c r="B312" s="54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x14ac:dyDescent="0.25">
      <c r="A313"/>
      <c r="B313" s="54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x14ac:dyDescent="0.25">
      <c r="A314"/>
      <c r="B314" s="5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x14ac:dyDescent="0.25">
      <c r="A315"/>
      <c r="B315" s="54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 s="54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x14ac:dyDescent="0.25">
      <c r="A317"/>
      <c r="B317" s="54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 s="54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 s="54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 s="54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 s="54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 s="54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 s="54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 s="5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 s="54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ht="15.75" thickBot="1" x14ac:dyDescent="0.3"/>
    <row r="327" spans="1:19" x14ac:dyDescent="0.25">
      <c r="A327" s="41" t="s">
        <v>175</v>
      </c>
      <c r="B327" s="18" t="s">
        <v>176</v>
      </c>
      <c r="C327" s="22" t="s">
        <v>162</v>
      </c>
      <c r="D327" s="22" t="s">
        <v>163</v>
      </c>
      <c r="E327" s="22" t="s">
        <v>91</v>
      </c>
      <c r="F327" s="22" t="s">
        <v>164</v>
      </c>
      <c r="G327" s="22" t="s">
        <v>165</v>
      </c>
      <c r="H327" s="22" t="s">
        <v>166</v>
      </c>
      <c r="I327" s="22" t="s">
        <v>167</v>
      </c>
      <c r="J327" s="22" t="s">
        <v>168</v>
      </c>
      <c r="K327" s="22" t="s">
        <v>169</v>
      </c>
      <c r="L327" s="22" t="s">
        <v>170</v>
      </c>
      <c r="M327" s="22" t="s">
        <v>171</v>
      </c>
      <c r="N327" s="22" t="s">
        <v>172</v>
      </c>
      <c r="O327" s="23" t="s">
        <v>179</v>
      </c>
    </row>
    <row r="328" spans="1:19" x14ac:dyDescent="0.25">
      <c r="A328" s="132" t="s">
        <v>155</v>
      </c>
      <c r="B328" s="42" t="s">
        <v>182</v>
      </c>
      <c r="C328" s="43">
        <f>C$90</f>
        <v>5145</v>
      </c>
      <c r="D328" s="43">
        <f t="shared" ref="D328:N328" si="151">D$90</f>
        <v>3854</v>
      </c>
      <c r="E328" s="43">
        <f t="shared" si="151"/>
        <v>3619</v>
      </c>
      <c r="F328" s="43">
        <f t="shared" si="151"/>
        <v>4085</v>
      </c>
      <c r="G328" s="43">
        <f t="shared" si="151"/>
        <v>5857</v>
      </c>
      <c r="H328" s="43">
        <f t="shared" si="151"/>
        <v>7533</v>
      </c>
      <c r="I328" s="43">
        <f t="shared" si="151"/>
        <v>7283</v>
      </c>
      <c r="J328" s="43">
        <f t="shared" si="151"/>
        <v>6832</v>
      </c>
      <c r="K328" s="43">
        <f t="shared" si="151"/>
        <v>7001</v>
      </c>
      <c r="L328" s="43">
        <f t="shared" si="151"/>
        <v>7806</v>
      </c>
      <c r="M328" s="43">
        <f t="shared" si="151"/>
        <v>9222</v>
      </c>
      <c r="N328" s="43">
        <f t="shared" si="151"/>
        <v>8614</v>
      </c>
      <c r="O328" s="44">
        <f t="shared" ref="O328:O336" si="152">AVERAGE(C328:N328)</f>
        <v>6404.25</v>
      </c>
    </row>
    <row r="329" spans="1:19" x14ac:dyDescent="0.25">
      <c r="A329" s="133"/>
      <c r="B329" s="45">
        <v>3</v>
      </c>
      <c r="C329" s="2">
        <f>C$82*($P$90/$P$82)</f>
        <v>768.07384470588238</v>
      </c>
      <c r="D329" s="2">
        <f t="shared" ref="D329:N329" si="153">D$82*($P$90/$P$82)</f>
        <v>542.73987764705885</v>
      </c>
      <c r="E329" s="2">
        <f t="shared" si="153"/>
        <v>381.61397647058823</v>
      </c>
      <c r="F329" s="2">
        <f t="shared" si="153"/>
        <v>362.2304094117647</v>
      </c>
      <c r="G329" s="2">
        <f t="shared" si="153"/>
        <v>744.45012235294121</v>
      </c>
      <c r="H329" s="2">
        <f t="shared" si="153"/>
        <v>786.2459388235294</v>
      </c>
      <c r="I329" s="2">
        <f t="shared" si="153"/>
        <v>536.07677647058824</v>
      </c>
      <c r="J329" s="2">
        <f t="shared" si="153"/>
        <v>647.5322870588235</v>
      </c>
      <c r="K329" s="2">
        <f t="shared" si="153"/>
        <v>1637.9114164705884</v>
      </c>
      <c r="L329" s="2">
        <f t="shared" si="153"/>
        <v>2412.6483623529411</v>
      </c>
      <c r="M329" s="2">
        <f t="shared" si="153"/>
        <v>3389.7012894117647</v>
      </c>
      <c r="N329" s="2">
        <f t="shared" si="153"/>
        <v>1900.1953082352941</v>
      </c>
      <c r="O329" s="44">
        <f t="shared" si="152"/>
        <v>1175.7849674509803</v>
      </c>
    </row>
    <row r="330" spans="1:19" x14ac:dyDescent="0.25">
      <c r="A330" s="133"/>
      <c r="B330" s="45" t="s">
        <v>177</v>
      </c>
      <c r="C330" s="46">
        <f>ABS((C329-C328)/C328)</f>
        <v>0.85071451026124745</v>
      </c>
      <c r="D330" s="46">
        <f t="shared" ref="D330" si="154">ABS((D329-D328)/D328)</f>
        <v>0.85917491498519483</v>
      </c>
      <c r="E330" s="46">
        <f t="shared" ref="E330" si="155">ABS((E329-E328)/E328)</f>
        <v>0.89455264535214474</v>
      </c>
      <c r="F330" s="46">
        <f t="shared" ref="F330" si="156">ABS((F329-F328)/F328)</f>
        <v>0.9113267051623587</v>
      </c>
      <c r="G330" s="46">
        <f t="shared" ref="G330" si="157">ABS((G329-G328)/G328)</f>
        <v>0.87289565949241221</v>
      </c>
      <c r="H330" s="46">
        <f t="shared" ref="H330" si="158">ABS((H329-H328)/H328)</f>
        <v>0.89562645176907885</v>
      </c>
      <c r="I330" s="46">
        <f t="shared" ref="I330" si="159">ABS((I329-I328)/I328)</f>
        <v>0.92639341254008134</v>
      </c>
      <c r="J330" s="46">
        <f t="shared" ref="J330" si="160">ABS((J329-J328)/J328)</f>
        <v>0.90522068397850941</v>
      </c>
      <c r="K330" s="46">
        <f t="shared" ref="K330" si="161">ABS((K329-K328)/K328)</f>
        <v>0.76604607677894754</v>
      </c>
      <c r="L330" s="46">
        <f t="shared" ref="L330" si="162">ABS((L329-L328)/L328)</f>
        <v>0.69092385826890323</v>
      </c>
      <c r="M330" s="46">
        <f t="shared" ref="M330" si="163">ABS((M329-M328)/M328)</f>
        <v>0.63243317182696102</v>
      </c>
      <c r="N330" s="46">
        <f t="shared" ref="N330" si="164">ABS((N329-N328)/N328)</f>
        <v>0.77940616342752567</v>
      </c>
      <c r="O330" s="62">
        <f>AVERAGE(C330:N330)</f>
        <v>0.8320595211536137</v>
      </c>
    </row>
    <row r="331" spans="1:19" x14ac:dyDescent="0.25">
      <c r="A331" s="133"/>
      <c r="B331" s="45">
        <v>4</v>
      </c>
      <c r="C331" s="2">
        <f>C$82*TAN($P$90/$P$82)</f>
        <v>-0.85067160635880601</v>
      </c>
      <c r="D331" s="2">
        <f t="shared" ref="D331:N331" si="165">D$82*TAN($P$90/$P$82)</f>
        <v>-0.6011054884049607</v>
      </c>
      <c r="E331" s="2">
        <f t="shared" si="165"/>
        <v>-0.42265229653473801</v>
      </c>
      <c r="F331" s="2">
        <f t="shared" si="165"/>
        <v>-0.40118424337741793</v>
      </c>
      <c r="G331" s="2">
        <f t="shared" si="165"/>
        <v>-0.82450741657332227</v>
      </c>
      <c r="H331" s="2">
        <f t="shared" si="165"/>
        <v>-0.87079790619379349</v>
      </c>
      <c r="I331" s="2">
        <f t="shared" si="165"/>
        <v>-0.59372584513213189</v>
      </c>
      <c r="J331" s="2">
        <f t="shared" si="165"/>
        <v>-0.717167150786722</v>
      </c>
      <c r="K331" s="2">
        <f t="shared" si="165"/>
        <v>-1.8140504917935423</v>
      </c>
      <c r="L331" s="2">
        <f t="shared" si="165"/>
        <v>-2.6721017414251769</v>
      </c>
      <c r="M331" s="2">
        <f t="shared" si="165"/>
        <v>-3.7542257958863394</v>
      </c>
      <c r="N331" s="2">
        <f t="shared" si="165"/>
        <v>-2.1045400860785288</v>
      </c>
      <c r="O331" s="44">
        <f t="shared" si="152"/>
        <v>-1.3022275057121233</v>
      </c>
    </row>
    <row r="332" spans="1:19" x14ac:dyDescent="0.25">
      <c r="A332" s="133"/>
      <c r="B332" s="45" t="s">
        <v>177</v>
      </c>
      <c r="C332" s="46">
        <f>ABS((C331-C328)/C328)</f>
        <v>1.0001653394764545</v>
      </c>
      <c r="D332" s="46">
        <f t="shared" ref="D332:N332" si="166">ABS((D331-D328)/D328)</f>
        <v>1.0001559692497157</v>
      </c>
      <c r="E332" s="46">
        <f t="shared" si="166"/>
        <v>1.0001167870396614</v>
      </c>
      <c r="F332" s="46">
        <f t="shared" si="166"/>
        <v>1.0000982091171058</v>
      </c>
      <c r="G332" s="46">
        <f t="shared" si="166"/>
        <v>1.0001407729924148</v>
      </c>
      <c r="H332" s="46">
        <f t="shared" si="166"/>
        <v>1.0001155977573601</v>
      </c>
      <c r="I332" s="46">
        <f t="shared" si="166"/>
        <v>1.0000815221536636</v>
      </c>
      <c r="J332" s="46">
        <f t="shared" si="166"/>
        <v>1.0001049717726562</v>
      </c>
      <c r="K332" s="46">
        <f t="shared" si="166"/>
        <v>1.0002591130541056</v>
      </c>
      <c r="L332" s="46">
        <f t="shared" si="166"/>
        <v>1.0003423138280072</v>
      </c>
      <c r="M332" s="46">
        <f t="shared" si="166"/>
        <v>1.0004070945343619</v>
      </c>
      <c r="N332" s="46">
        <f t="shared" si="166"/>
        <v>1.0002443162393868</v>
      </c>
      <c r="O332" s="62">
        <f>AVERAGE(C332:N332)</f>
        <v>1.0001860006012411</v>
      </c>
    </row>
    <row r="333" spans="1:19" ht="15.75" thickBot="1" x14ac:dyDescent="0.3">
      <c r="A333" s="133"/>
      <c r="B333" s="45">
        <v>5</v>
      </c>
      <c r="C333" s="2">
        <f>C$82*ATAN($P$90/$P$82)</f>
        <v>1.9896764247210936</v>
      </c>
      <c r="D333" s="2">
        <f t="shared" ref="D333:N333" si="167">D$82*ATAN($P$90/$P$82)</f>
        <v>1.4059543190458201</v>
      </c>
      <c r="E333" s="2">
        <f t="shared" si="167"/>
        <v>0.98856163057909219</v>
      </c>
      <c r="F333" s="2">
        <f t="shared" si="167"/>
        <v>0.93834897632745573</v>
      </c>
      <c r="G333" s="2">
        <f t="shared" si="167"/>
        <v>1.9284797523519117</v>
      </c>
      <c r="H333" s="2">
        <f t="shared" si="167"/>
        <v>2.0367507880820028</v>
      </c>
      <c r="I333" s="2">
        <f t="shared" si="167"/>
        <v>1.38869371914682</v>
      </c>
      <c r="J333" s="2">
        <f t="shared" si="167"/>
        <v>1.6774164810937293</v>
      </c>
      <c r="K333" s="2">
        <f t="shared" si="167"/>
        <v>4.2429692842632782</v>
      </c>
      <c r="L333" s="2">
        <f t="shared" si="167"/>
        <v>6.2499063088833724</v>
      </c>
      <c r="M333" s="2">
        <f t="shared" si="167"/>
        <v>8.7809379122549203</v>
      </c>
      <c r="N333" s="2">
        <f t="shared" si="167"/>
        <v>4.9224092621057336</v>
      </c>
      <c r="O333" s="44">
        <f t="shared" si="152"/>
        <v>3.0458420715712688</v>
      </c>
    </row>
    <row r="334" spans="1:19" x14ac:dyDescent="0.25">
      <c r="A334" s="133"/>
      <c r="B334" s="45" t="s">
        <v>177</v>
      </c>
      <c r="C334" s="46">
        <f>ABS((C333-C328)/C328)</f>
        <v>0.99961327960646817</v>
      </c>
      <c r="D334" s="46">
        <f t="shared" ref="D334:N334" si="168">ABS((D333-D328)/D328)</f>
        <v>0.99963519607705087</v>
      </c>
      <c r="E334" s="46">
        <f t="shared" si="168"/>
        <v>0.9997268412184086</v>
      </c>
      <c r="F334" s="46">
        <f t="shared" si="168"/>
        <v>0.99977029400824302</v>
      </c>
      <c r="G334" s="46">
        <f t="shared" si="168"/>
        <v>0.99967073932860639</v>
      </c>
      <c r="H334" s="46">
        <f t="shared" si="168"/>
        <v>0.99972962288755052</v>
      </c>
      <c r="I334" s="46">
        <f t="shared" si="168"/>
        <v>0.99980932394354716</v>
      </c>
      <c r="J334" s="46">
        <f t="shared" si="168"/>
        <v>0.99975447651037852</v>
      </c>
      <c r="K334" s="46">
        <f t="shared" si="168"/>
        <v>0.99939394810966098</v>
      </c>
      <c r="L334" s="46">
        <f t="shared" si="168"/>
        <v>0.99919934584820858</v>
      </c>
      <c r="M334" s="46">
        <f t="shared" si="168"/>
        <v>0.99904782716197615</v>
      </c>
      <c r="N334" s="46">
        <f t="shared" si="168"/>
        <v>0.99942855708589429</v>
      </c>
      <c r="O334" s="62">
        <f>AVERAGE(C334:N334)</f>
        <v>0.99956495431549941</v>
      </c>
      <c r="Q334" s="47" t="s">
        <v>183</v>
      </c>
    </row>
    <row r="335" spans="1:19" ht="15.75" thickBot="1" x14ac:dyDescent="0.3">
      <c r="A335" s="133"/>
      <c r="B335" s="45" t="s">
        <v>184</v>
      </c>
      <c r="C335" s="2">
        <f>LN(C$90/C$82)/LN($P$90/$P$82)</f>
        <v>1.2968720968520302</v>
      </c>
      <c r="D335" s="2">
        <f t="shared" ref="D335:N335" si="169">LN(D$90/D$82)/LN($P$90/$P$82)</f>
        <v>1.305978851457049</v>
      </c>
      <c r="E335" s="2">
        <f t="shared" si="169"/>
        <v>1.3511375575840352</v>
      </c>
      <c r="F335" s="2">
        <f t="shared" si="169"/>
        <v>1.3781811127075898</v>
      </c>
      <c r="G335" s="2">
        <f t="shared" si="169"/>
        <v>1.3219799659804392</v>
      </c>
      <c r="H335" s="2">
        <f t="shared" si="169"/>
        <v>1.3527352527713656</v>
      </c>
      <c r="I335" s="2">
        <f t="shared" si="169"/>
        <v>1.4072493783611904</v>
      </c>
      <c r="J335" s="2">
        <f t="shared" si="169"/>
        <v>1.3677865134180081</v>
      </c>
      <c r="K335" s="2">
        <f t="shared" si="169"/>
        <v>1.2267452677384494</v>
      </c>
      <c r="L335" s="2">
        <f t="shared" si="169"/>
        <v>1.1832791219755869</v>
      </c>
      <c r="M335" s="2">
        <f t="shared" si="169"/>
        <v>1.1562255084792399</v>
      </c>
      <c r="N335" s="2">
        <f t="shared" si="169"/>
        <v>1.2359236840651999</v>
      </c>
      <c r="O335" s="48">
        <f t="shared" si="152"/>
        <v>1.2986745259491819</v>
      </c>
      <c r="Q335" s="49">
        <v>1.24</v>
      </c>
    </row>
    <row r="336" spans="1:19" x14ac:dyDescent="0.25">
      <c r="A336" s="133"/>
      <c r="B336" s="45" t="s">
        <v>185</v>
      </c>
      <c r="C336" s="2">
        <f>C$82*($P$90/$P$82)^$O335</f>
        <v>5204.7544866717089</v>
      </c>
      <c r="D336" s="2">
        <f t="shared" ref="D336:N336" si="170">D$82*($P$90/$P$82)^$O335</f>
        <v>3677.8075867964126</v>
      </c>
      <c r="E336" s="2">
        <f t="shared" si="170"/>
        <v>2585.9584594662274</v>
      </c>
      <c r="F336" s="2">
        <f t="shared" si="170"/>
        <v>2454.6081885092126</v>
      </c>
      <c r="G336" s="2">
        <f t="shared" si="170"/>
        <v>5044.6713439428477</v>
      </c>
      <c r="H336" s="2">
        <f t="shared" si="170"/>
        <v>5327.8953656939102</v>
      </c>
      <c r="I336" s="2">
        <f t="shared" si="170"/>
        <v>3632.6559311549386</v>
      </c>
      <c r="J336" s="2">
        <f t="shared" si="170"/>
        <v>4387.9199891577728</v>
      </c>
      <c r="K336" s="2">
        <f t="shared" si="170"/>
        <v>11099.097895867746</v>
      </c>
      <c r="L336" s="2">
        <f t="shared" si="170"/>
        <v>16349.004038180927</v>
      </c>
      <c r="M336" s="2">
        <f t="shared" si="170"/>
        <v>22969.87863360795</v>
      </c>
      <c r="N336" s="2">
        <f t="shared" si="170"/>
        <v>12876.431249754851</v>
      </c>
      <c r="O336" s="44">
        <f t="shared" si="152"/>
        <v>7967.5569307337091</v>
      </c>
    </row>
    <row r="337" spans="1:19" x14ac:dyDescent="0.25">
      <c r="A337" s="133"/>
      <c r="B337" s="45" t="s">
        <v>177</v>
      </c>
      <c r="C337" s="46">
        <f>ABS((C336-C328)/C328)</f>
        <v>1.1614088760293285E-2</v>
      </c>
      <c r="D337" s="46">
        <f t="shared" ref="D337:N337" si="171">ABS((D336-D328)/D328)</f>
        <v>4.5716765231859732E-2</v>
      </c>
      <c r="E337" s="46">
        <f t="shared" si="171"/>
        <v>0.28544944474544698</v>
      </c>
      <c r="F337" s="46">
        <f t="shared" si="171"/>
        <v>0.39911672251916458</v>
      </c>
      <c r="G337" s="46">
        <f t="shared" si="171"/>
        <v>0.13869364112295585</v>
      </c>
      <c r="H337" s="46">
        <f t="shared" si="171"/>
        <v>0.29272595702988052</v>
      </c>
      <c r="I337" s="46">
        <f t="shared" si="171"/>
        <v>0.50121434420500632</v>
      </c>
      <c r="J337" s="46">
        <f t="shared" si="171"/>
        <v>0.35774004842538454</v>
      </c>
      <c r="K337" s="46">
        <f t="shared" si="171"/>
        <v>0.58535893384769977</v>
      </c>
      <c r="L337" s="46">
        <f t="shared" si="171"/>
        <v>1.0944150702255864</v>
      </c>
      <c r="M337" s="46">
        <f t="shared" si="171"/>
        <v>1.4907697499032693</v>
      </c>
      <c r="N337" s="46">
        <f t="shared" si="171"/>
        <v>0.49482600995528797</v>
      </c>
      <c r="O337" s="62">
        <f>AVERAGE(C337:N337)</f>
        <v>0.47480339799765292</v>
      </c>
    </row>
    <row r="338" spans="1:19" x14ac:dyDescent="0.25">
      <c r="A338" s="133"/>
      <c r="B338" s="42" t="s">
        <v>186</v>
      </c>
      <c r="C338" s="4">
        <f>C$82*($P$90/$P$82)^$Q335</f>
        <v>3573.9713746614543</v>
      </c>
      <c r="D338" s="4">
        <f t="shared" ref="D338:N338" si="172">D$82*($P$90/$P$82)^$Q335</f>
        <v>2525.4561133254438</v>
      </c>
      <c r="E338" s="4">
        <f t="shared" si="172"/>
        <v>1775.7113296819527</v>
      </c>
      <c r="F338" s="4">
        <f t="shared" si="172"/>
        <v>1685.5164684917581</v>
      </c>
      <c r="G338" s="4">
        <f t="shared" si="172"/>
        <v>3464.046387585905</v>
      </c>
      <c r="H338" s="4">
        <f t="shared" si="172"/>
        <v>3658.5290570272614</v>
      </c>
      <c r="I338" s="4">
        <f t="shared" si="172"/>
        <v>2494.4516297913146</v>
      </c>
      <c r="J338" s="4">
        <f t="shared" si="172"/>
        <v>3013.0720816349321</v>
      </c>
      <c r="K338" s="4">
        <f t="shared" si="172"/>
        <v>7621.4657705714289</v>
      </c>
      <c r="L338" s="4">
        <f t="shared" si="172"/>
        <v>11226.441628767012</v>
      </c>
      <c r="M338" s="4">
        <f t="shared" si="172"/>
        <v>15772.82635063525</v>
      </c>
      <c r="N338" s="4">
        <f t="shared" si="172"/>
        <v>8841.914986051248</v>
      </c>
      <c r="O338" s="51">
        <f>AVERAGE(C338:N338)</f>
        <v>5471.1169315187462</v>
      </c>
    </row>
    <row r="339" spans="1:19" ht="15.75" thickBot="1" x14ac:dyDescent="0.3">
      <c r="A339" s="134"/>
      <c r="B339" s="52" t="s">
        <v>177</v>
      </c>
      <c r="C339" s="53">
        <f>ABS((C338-C328)/C328)</f>
        <v>0.30535055886074747</v>
      </c>
      <c r="D339" s="53">
        <f t="shared" ref="D339:N339" si="173">ABS((D338-D328)/D328)</f>
        <v>0.34471818543709293</v>
      </c>
      <c r="E339" s="53">
        <f t="shared" si="173"/>
        <v>0.50933646596243365</v>
      </c>
      <c r="F339" s="53">
        <f t="shared" si="173"/>
        <v>0.58738886940226243</v>
      </c>
      <c r="G339" s="53">
        <f t="shared" si="173"/>
        <v>0.40856302072974132</v>
      </c>
      <c r="H339" s="53">
        <f t="shared" si="173"/>
        <v>0.51433306026453451</v>
      </c>
      <c r="I339" s="53">
        <f t="shared" si="173"/>
        <v>0.6574966868335419</v>
      </c>
      <c r="J339" s="53">
        <f t="shared" si="173"/>
        <v>0.55897656884734603</v>
      </c>
      <c r="K339" s="53">
        <f t="shared" si="173"/>
        <v>8.862530646642322E-2</v>
      </c>
      <c r="L339" s="53">
        <f t="shared" si="173"/>
        <v>0.43818109515334513</v>
      </c>
      <c r="M339" s="53">
        <f t="shared" si="173"/>
        <v>0.71034768495285738</v>
      </c>
      <c r="N339" s="53">
        <f t="shared" si="173"/>
        <v>2.6458670310105407E-2</v>
      </c>
      <c r="O339" s="63">
        <f>AVERAGE(C339:N339)</f>
        <v>0.42914801443503597</v>
      </c>
    </row>
    <row r="340" spans="1:19" x14ac:dyDescent="0.25">
      <c r="A340"/>
      <c r="B340" s="54"/>
      <c r="C340" s="55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x14ac:dyDescent="0.25">
      <c r="A341"/>
      <c r="B341" s="54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x14ac:dyDescent="0.25">
      <c r="A342"/>
      <c r="B342" s="54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x14ac:dyDescent="0.25">
      <c r="A343"/>
      <c r="B343" s="54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x14ac:dyDescent="0.25">
      <c r="A344"/>
      <c r="B344" s="5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x14ac:dyDescent="0.25">
      <c r="A345"/>
      <c r="B345" s="54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x14ac:dyDescent="0.25">
      <c r="A346"/>
      <c r="B346" s="54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x14ac:dyDescent="0.25">
      <c r="A347"/>
      <c r="B347" s="54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x14ac:dyDescent="0.25">
      <c r="A348"/>
      <c r="B348" s="54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x14ac:dyDescent="0.25">
      <c r="A349"/>
      <c r="B349" s="54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x14ac:dyDescent="0.25">
      <c r="A350"/>
      <c r="B350" s="54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 s="54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 s="54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 s="54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 s="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 s="54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 s="54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 s="54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 s="54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ht="15.75" thickBot="1" x14ac:dyDescent="0.3"/>
    <row r="360" spans="1:19" x14ac:dyDescent="0.25">
      <c r="A360" s="41" t="s">
        <v>175</v>
      </c>
      <c r="B360" s="18" t="s">
        <v>176</v>
      </c>
      <c r="C360" s="22" t="s">
        <v>162</v>
      </c>
      <c r="D360" s="22" t="s">
        <v>163</v>
      </c>
      <c r="E360" s="22" t="s">
        <v>91</v>
      </c>
      <c r="F360" s="22" t="s">
        <v>164</v>
      </c>
      <c r="G360" s="22" t="s">
        <v>165</v>
      </c>
      <c r="H360" s="22" t="s">
        <v>166</v>
      </c>
      <c r="I360" s="22" t="s">
        <v>167</v>
      </c>
      <c r="J360" s="22" t="s">
        <v>168</v>
      </c>
      <c r="K360" s="22" t="s">
        <v>169</v>
      </c>
      <c r="L360" s="22" t="s">
        <v>170</v>
      </c>
      <c r="M360" s="22" t="s">
        <v>171</v>
      </c>
      <c r="N360" s="22" t="s">
        <v>172</v>
      </c>
      <c r="O360" s="23" t="s">
        <v>179</v>
      </c>
    </row>
    <row r="361" spans="1:19" x14ac:dyDescent="0.25">
      <c r="A361" s="132" t="s">
        <v>156</v>
      </c>
      <c r="B361" s="42" t="s">
        <v>182</v>
      </c>
      <c r="C361" s="43">
        <f>C$91</f>
        <v>12.55</v>
      </c>
      <c r="D361" s="43">
        <f t="shared" ref="D361:N361" si="174">D$91</f>
        <v>10.91</v>
      </c>
      <c r="E361" s="43">
        <f t="shared" si="174"/>
        <v>10</v>
      </c>
      <c r="F361" s="43">
        <f t="shared" si="174"/>
        <v>10.98</v>
      </c>
      <c r="G361" s="43">
        <f t="shared" si="174"/>
        <v>17.25</v>
      </c>
      <c r="H361" s="43">
        <f t="shared" si="174"/>
        <v>17.93</v>
      </c>
      <c r="I361" s="43">
        <f t="shared" si="174"/>
        <v>15.47</v>
      </c>
      <c r="J361" s="43">
        <f t="shared" si="174"/>
        <v>16.329999999999998</v>
      </c>
      <c r="K361" s="43">
        <f t="shared" si="174"/>
        <v>20.46</v>
      </c>
      <c r="L361" s="43">
        <f t="shared" si="174"/>
        <v>23.32</v>
      </c>
      <c r="M361" s="43">
        <f t="shared" si="174"/>
        <v>24.37</v>
      </c>
      <c r="N361" s="43">
        <f t="shared" si="174"/>
        <v>16.760000000000002</v>
      </c>
      <c r="O361" s="44">
        <f t="shared" ref="O361:O369" si="175">AVERAGE(C361:N361)</f>
        <v>16.360833333333332</v>
      </c>
    </row>
    <row r="362" spans="1:19" x14ac:dyDescent="0.25">
      <c r="A362" s="133"/>
      <c r="B362" s="45">
        <v>3</v>
      </c>
      <c r="C362" s="2">
        <f>C$82*($P$91/$P$82)</f>
        <v>2.8552376470588237</v>
      </c>
      <c r="D362" s="2">
        <f t="shared" ref="D362:N362" si="176">D$82*($P$91/$P$82)</f>
        <v>2.0175811764705882</v>
      </c>
      <c r="E362" s="2">
        <f t="shared" si="176"/>
        <v>1.4186117647058825</v>
      </c>
      <c r="F362" s="2">
        <f t="shared" si="176"/>
        <v>1.3465552941176471</v>
      </c>
      <c r="G362" s="2">
        <f t="shared" si="176"/>
        <v>2.7674188235294124</v>
      </c>
      <c r="H362" s="2">
        <f t="shared" si="176"/>
        <v>2.9227905882352943</v>
      </c>
      <c r="I362" s="2">
        <f t="shared" si="176"/>
        <v>1.9928117647058825</v>
      </c>
      <c r="J362" s="2">
        <f t="shared" si="176"/>
        <v>2.4071364705882354</v>
      </c>
      <c r="K362" s="2">
        <f t="shared" si="176"/>
        <v>6.088771764705883</v>
      </c>
      <c r="L362" s="2">
        <f t="shared" si="176"/>
        <v>8.9687788235294121</v>
      </c>
      <c r="M362" s="2">
        <f t="shared" si="176"/>
        <v>12.600875294117648</v>
      </c>
      <c r="N362" s="2">
        <f t="shared" si="176"/>
        <v>7.063785882352942</v>
      </c>
      <c r="O362" s="44">
        <f t="shared" si="175"/>
        <v>4.3708629411764717</v>
      </c>
    </row>
    <row r="363" spans="1:19" x14ac:dyDescent="0.25">
      <c r="A363" s="133"/>
      <c r="B363" s="45" t="s">
        <v>177</v>
      </c>
      <c r="C363" s="46">
        <f>ABS((C362-C361)/C361)</f>
        <v>0.77249102413873916</v>
      </c>
      <c r="D363" s="46">
        <f t="shared" ref="D363" si="177">ABS((D362-D361)/D361)</f>
        <v>0.81507046961772789</v>
      </c>
      <c r="E363" s="46">
        <f t="shared" ref="E363" si="178">ABS((E362-E361)/E361)</f>
        <v>0.85813882352941173</v>
      </c>
      <c r="F363" s="46">
        <f t="shared" ref="F363" si="179">ABS((F362-F361)/F361)</f>
        <v>0.87736290581806498</v>
      </c>
      <c r="G363" s="46">
        <f t="shared" ref="G363" si="180">ABS((G362-G361)/G361)</f>
        <v>0.8395699232736572</v>
      </c>
      <c r="H363" s="46">
        <f t="shared" ref="H363" si="181">ABS((H362-H361)/H361)</f>
        <v>0.8369888127029953</v>
      </c>
      <c r="I363" s="46">
        <f t="shared" ref="I363" si="182">ABS((I362-I361)/I361)</f>
        <v>0.87118217422715694</v>
      </c>
      <c r="J363" s="46">
        <f t="shared" ref="J363" si="183">ABS((J362-J361)/J361)</f>
        <v>0.85259421490580312</v>
      </c>
      <c r="K363" s="46">
        <f t="shared" ref="K363" si="184">ABS((K362-K361)/K361)</f>
        <v>0.70240607210626194</v>
      </c>
      <c r="L363" s="46">
        <f t="shared" ref="L363" si="185">ABS((L362-L361)/L361)</f>
        <v>0.6154039955604883</v>
      </c>
      <c r="M363" s="46">
        <f t="shared" ref="M363" si="186">ABS((M362-M361)/M361)</f>
        <v>0.48293494894880395</v>
      </c>
      <c r="N363" s="46">
        <f t="shared" ref="N363" si="187">ABS((N362-N361)/N361)</f>
        <v>0.57853306191211562</v>
      </c>
      <c r="O363" s="62">
        <f>AVERAGE(C363:N363)</f>
        <v>0.75855636889510214</v>
      </c>
    </row>
    <row r="364" spans="1:19" x14ac:dyDescent="0.25">
      <c r="A364" s="133"/>
      <c r="B364" s="45">
        <v>4</v>
      </c>
      <c r="C364" s="2">
        <f>C$82*TAN($P$91/$P$82)</f>
        <v>-1.5649215379089567</v>
      </c>
      <c r="D364" s="2">
        <f t="shared" ref="D364:N364" si="188">D$82*TAN($P$91/$P$82)</f>
        <v>-1.1058120646422911</v>
      </c>
      <c r="E364" s="2">
        <f t="shared" si="188"/>
        <v>-0.77752410795161098</v>
      </c>
      <c r="F364" s="2">
        <f t="shared" si="188"/>
        <v>-0.73803081992867192</v>
      </c>
      <c r="G364" s="2">
        <f t="shared" si="188"/>
        <v>-1.516789093131</v>
      </c>
      <c r="H364" s="2">
        <f t="shared" si="188"/>
        <v>-1.6019464954304621</v>
      </c>
      <c r="I364" s="2">
        <f t="shared" si="188"/>
        <v>-1.0922362468844058</v>
      </c>
      <c r="J364" s="2">
        <f t="shared" si="188"/>
        <v>-1.3193226530163049</v>
      </c>
      <c r="K364" s="2">
        <f t="shared" si="188"/>
        <v>-3.337182837938343</v>
      </c>
      <c r="L364" s="2">
        <f t="shared" si="188"/>
        <v>-4.9156801936051853</v>
      </c>
      <c r="M364" s="2">
        <f t="shared" si="188"/>
        <v>-6.9063887430114521</v>
      </c>
      <c r="N364" s="2">
        <f t="shared" si="188"/>
        <v>-3.8715763914987358</v>
      </c>
      <c r="O364" s="44">
        <f t="shared" si="175"/>
        <v>-2.3956175987456185</v>
      </c>
    </row>
    <row r="365" spans="1:19" x14ac:dyDescent="0.25">
      <c r="A365" s="133"/>
      <c r="B365" s="45" t="s">
        <v>177</v>
      </c>
      <c r="C365" s="46">
        <f>ABS((C364-C361)/C361)</f>
        <v>1.1246949432596778</v>
      </c>
      <c r="D365" s="46">
        <f t="shared" ref="D365:N365" si="189">ABS((D364-D361)/D361)</f>
        <v>1.1013576594539223</v>
      </c>
      <c r="E365" s="46">
        <f t="shared" si="189"/>
        <v>1.0777524107951613</v>
      </c>
      <c r="F365" s="46">
        <f t="shared" si="189"/>
        <v>1.067215921669278</v>
      </c>
      <c r="G365" s="46">
        <f t="shared" si="189"/>
        <v>1.0879298025003479</v>
      </c>
      <c r="H365" s="46">
        <f t="shared" si="189"/>
        <v>1.089344478272753</v>
      </c>
      <c r="I365" s="46">
        <f t="shared" si="189"/>
        <v>1.0706035065859345</v>
      </c>
      <c r="J365" s="46">
        <f t="shared" si="189"/>
        <v>1.0807913443365771</v>
      </c>
      <c r="K365" s="46">
        <f t="shared" si="189"/>
        <v>1.1631076655883843</v>
      </c>
      <c r="L365" s="46">
        <f t="shared" si="189"/>
        <v>1.2107924611322978</v>
      </c>
      <c r="M365" s="46">
        <f t="shared" si="189"/>
        <v>1.2833971581046963</v>
      </c>
      <c r="N365" s="46">
        <f t="shared" si="189"/>
        <v>1.2310009780130511</v>
      </c>
      <c r="O365" s="62">
        <f>AVERAGE(C365:N365)</f>
        <v>1.1323323608093403</v>
      </c>
    </row>
    <row r="366" spans="1:19" ht="15.75" thickBot="1" x14ac:dyDescent="0.3">
      <c r="A366" s="133"/>
      <c r="B366" s="45">
        <v>5</v>
      </c>
      <c r="C366" s="2">
        <f>C$82*ATAN($P$91/$P$82)</f>
        <v>1.461830147302464</v>
      </c>
      <c r="D366" s="2">
        <f t="shared" ref="D366:N366" si="190">D$82*ATAN($P$91/$P$82)</f>
        <v>1.0329651514061575</v>
      </c>
      <c r="E366" s="2">
        <f t="shared" si="190"/>
        <v>0.72630362208245447</v>
      </c>
      <c r="F366" s="2">
        <f t="shared" si="190"/>
        <v>0.68941200953223458</v>
      </c>
      <c r="G366" s="2">
        <f t="shared" si="190"/>
        <v>1.4168684945068835</v>
      </c>
      <c r="H366" s="2">
        <f t="shared" si="190"/>
        <v>1.4964160340682953</v>
      </c>
      <c r="I366" s="2">
        <f t="shared" si="190"/>
        <v>1.0202836595920195</v>
      </c>
      <c r="J366" s="2">
        <f t="shared" si="190"/>
        <v>1.2324104317557838</v>
      </c>
      <c r="K366" s="2">
        <f t="shared" si="190"/>
        <v>3.1173412604935828</v>
      </c>
      <c r="L366" s="2">
        <f t="shared" si="190"/>
        <v>4.5918528996101848</v>
      </c>
      <c r="M366" s="2">
        <f t="shared" si="190"/>
        <v>6.4514207447197069</v>
      </c>
      <c r="N366" s="2">
        <f t="shared" si="190"/>
        <v>3.6165308928137456</v>
      </c>
      <c r="O366" s="44">
        <f t="shared" si="175"/>
        <v>2.2378029456569597</v>
      </c>
    </row>
    <row r="367" spans="1:19" x14ac:dyDescent="0.25">
      <c r="A367" s="133"/>
      <c r="B367" s="45" t="s">
        <v>177</v>
      </c>
      <c r="C367" s="46">
        <f>ABS((C366-C361)/C361)</f>
        <v>0.88351951017510244</v>
      </c>
      <c r="D367" s="46">
        <f t="shared" ref="D367:N367" si="191">ABS((D366-D361)/D361)</f>
        <v>0.90531941783628256</v>
      </c>
      <c r="E367" s="46">
        <f t="shared" si="191"/>
        <v>0.92736963779175452</v>
      </c>
      <c r="F367" s="46">
        <f t="shared" si="191"/>
        <v>0.93721202098977818</v>
      </c>
      <c r="G367" s="46">
        <f t="shared" si="191"/>
        <v>0.91786269597061554</v>
      </c>
      <c r="H367" s="46">
        <f t="shared" si="191"/>
        <v>0.91654121393930299</v>
      </c>
      <c r="I367" s="46">
        <f t="shared" si="191"/>
        <v>0.93404759795785264</v>
      </c>
      <c r="J367" s="46">
        <f t="shared" si="191"/>
        <v>0.92453089823908241</v>
      </c>
      <c r="K367" s="46">
        <f t="shared" si="191"/>
        <v>0.84763727954576829</v>
      </c>
      <c r="L367" s="46">
        <f t="shared" si="191"/>
        <v>0.80309378646611562</v>
      </c>
      <c r="M367" s="46">
        <f t="shared" si="191"/>
        <v>0.73527202524744728</v>
      </c>
      <c r="N367" s="46">
        <f t="shared" si="191"/>
        <v>0.78421653384166201</v>
      </c>
      <c r="O367" s="62">
        <f>AVERAGE(C367:N367)</f>
        <v>0.87638521816673032</v>
      </c>
      <c r="Q367" s="47" t="s">
        <v>183</v>
      </c>
    </row>
    <row r="368" spans="1:19" ht="15.75" thickBot="1" x14ac:dyDescent="0.3">
      <c r="A368" s="133"/>
      <c r="B368" s="45" t="s">
        <v>184</v>
      </c>
      <c r="C368" s="2">
        <f>LN(C$91/C$82)/LN($P$91/$P$82)</f>
        <v>2.8239985772605687</v>
      </c>
      <c r="D368" s="2">
        <f t="shared" ref="D368:N368" si="192">LN(D$91/D$82)/LN($P$91/$P$82)</f>
        <v>3.0792791311036947</v>
      </c>
      <c r="E368" s="2">
        <f t="shared" si="192"/>
        <v>3.4059037970021624</v>
      </c>
      <c r="F368" s="2">
        <f t="shared" si="192"/>
        <v>3.5853011815504741</v>
      </c>
      <c r="G368" s="2">
        <f t="shared" si="192"/>
        <v>3.2543612512599522</v>
      </c>
      <c r="H368" s="2">
        <f t="shared" si="192"/>
        <v>3.2346983660777644</v>
      </c>
      <c r="I368" s="2">
        <f t="shared" si="192"/>
        <v>3.5247260909717459</v>
      </c>
      <c r="J368" s="2">
        <f t="shared" si="192"/>
        <v>3.3586700827379148</v>
      </c>
      <c r="K368" s="2">
        <f t="shared" si="192"/>
        <v>2.4931676028032315</v>
      </c>
      <c r="L368" s="2">
        <f t="shared" si="192"/>
        <v>2.1772146011900784</v>
      </c>
      <c r="M368" s="2">
        <f t="shared" si="192"/>
        <v>1.8125847373361175</v>
      </c>
      <c r="N368" s="2">
        <f t="shared" si="192"/>
        <v>2.0644311992284727</v>
      </c>
      <c r="O368" s="48">
        <f t="shared" si="175"/>
        <v>2.9011947182101814</v>
      </c>
      <c r="Q368" s="49">
        <v>2.5</v>
      </c>
    </row>
    <row r="369" spans="1:19" x14ac:dyDescent="0.25">
      <c r="A369" s="133"/>
      <c r="B369" s="45" t="s">
        <v>185</v>
      </c>
      <c r="C369" s="2">
        <f>C$82*($P$91/$P$82)^$O368</f>
        <v>13.361559243094622</v>
      </c>
      <c r="D369" s="2">
        <f t="shared" ref="D369:N369" si="193">D$82*($P$91/$P$82)^$O368</f>
        <v>9.4416065313980919</v>
      </c>
      <c r="E369" s="2">
        <f t="shared" si="193"/>
        <v>6.6386295923892833</v>
      </c>
      <c r="F369" s="2">
        <f t="shared" si="193"/>
        <v>6.3014293591250654</v>
      </c>
      <c r="G369" s="2">
        <f t="shared" si="193"/>
        <v>12.950596458803856</v>
      </c>
      <c r="H369" s="2">
        <f t="shared" si="193"/>
        <v>13.677684461779824</v>
      </c>
      <c r="I369" s="2">
        <f t="shared" si="193"/>
        <v>9.3256939512135162</v>
      </c>
      <c r="J369" s="2">
        <f t="shared" si="193"/>
        <v>11.264595292482767</v>
      </c>
      <c r="K369" s="2">
        <f t="shared" si="193"/>
        <v>28.493419710826387</v>
      </c>
      <c r="L369" s="2">
        <f t="shared" si="193"/>
        <v>41.970891534105583</v>
      </c>
      <c r="M369" s="2">
        <f t="shared" si="193"/>
        <v>58.967890792080048</v>
      </c>
      <c r="N369" s="2">
        <f t="shared" si="193"/>
        <v>33.056160367182827</v>
      </c>
      <c r="O369" s="44">
        <f t="shared" si="175"/>
        <v>20.454179774540155</v>
      </c>
    </row>
    <row r="370" spans="1:19" x14ac:dyDescent="0.25">
      <c r="A370" s="133"/>
      <c r="B370" s="45" t="s">
        <v>177</v>
      </c>
      <c r="C370" s="46">
        <f>ABS((C369-C361)/C361)</f>
        <v>6.4666075146981736E-2</v>
      </c>
      <c r="D370" s="46">
        <f t="shared" ref="D370:N370" si="194">ABS((D369-D361)/D361)</f>
        <v>0.1345915186619531</v>
      </c>
      <c r="E370" s="46">
        <f t="shared" si="194"/>
        <v>0.33613704076107165</v>
      </c>
      <c r="F370" s="46">
        <f t="shared" si="194"/>
        <v>0.42609932977003051</v>
      </c>
      <c r="G370" s="46">
        <f t="shared" si="194"/>
        <v>0.24924078499687791</v>
      </c>
      <c r="H370" s="46">
        <f t="shared" si="194"/>
        <v>0.23716204898048943</v>
      </c>
      <c r="I370" s="46">
        <f t="shared" si="194"/>
        <v>0.39717556876447863</v>
      </c>
      <c r="J370" s="46">
        <f t="shared" si="194"/>
        <v>0.31019012293430692</v>
      </c>
      <c r="K370" s="46">
        <f t="shared" si="194"/>
        <v>0.39264025957118209</v>
      </c>
      <c r="L370" s="46">
        <f t="shared" si="194"/>
        <v>0.79978094057056526</v>
      </c>
      <c r="M370" s="46">
        <f t="shared" si="194"/>
        <v>1.4196918667246634</v>
      </c>
      <c r="N370" s="46">
        <f t="shared" si="194"/>
        <v>0.97232460424718514</v>
      </c>
      <c r="O370" s="62">
        <f>AVERAGE(C370:N370)</f>
        <v>0.47830834676081541</v>
      </c>
    </row>
    <row r="371" spans="1:19" x14ac:dyDescent="0.25">
      <c r="A371" s="133"/>
      <c r="B371" s="42" t="s">
        <v>186</v>
      </c>
      <c r="C371" s="4">
        <f>C$82*($P$91/$P$82)^$Q368</f>
        <v>9.6477662544793024</v>
      </c>
      <c r="D371" s="4">
        <f t="shared" ref="D371:N371" si="195">D$82*($P$91/$P$82)^$Q368</f>
        <v>6.8173490252472044</v>
      </c>
      <c r="E371" s="4">
        <f t="shared" si="195"/>
        <v>4.7934485333769405</v>
      </c>
      <c r="F371" s="4">
        <f t="shared" si="195"/>
        <v>4.5499717824752546</v>
      </c>
      <c r="G371" s="4">
        <f t="shared" si="195"/>
        <v>9.351028964317873</v>
      </c>
      <c r="H371" s="4">
        <f t="shared" si="195"/>
        <v>9.8760257084496335</v>
      </c>
      <c r="I371" s="4">
        <f t="shared" si="195"/>
        <v>6.7336538921247504</v>
      </c>
      <c r="J371" s="4">
        <f t="shared" si="195"/>
        <v>8.1336452098094441</v>
      </c>
      <c r="K371" s="4">
        <f t="shared" si="195"/>
        <v>20.573785451192457</v>
      </c>
      <c r="L371" s="4">
        <f t="shared" si="195"/>
        <v>30.305246838794215</v>
      </c>
      <c r="M371" s="4">
        <f t="shared" si="195"/>
        <v>42.577996813932316</v>
      </c>
      <c r="N371" s="4">
        <f t="shared" si="195"/>
        <v>23.868330236830893</v>
      </c>
      <c r="O371" s="51">
        <f>AVERAGE(C371:N371)</f>
        <v>14.769020725919191</v>
      </c>
    </row>
    <row r="372" spans="1:19" ht="15.75" thickBot="1" x14ac:dyDescent="0.3">
      <c r="A372" s="134"/>
      <c r="B372" s="52" t="s">
        <v>177</v>
      </c>
      <c r="C372" s="53">
        <f>ABS((C371-C361)/C361)</f>
        <v>0.23125368490204767</v>
      </c>
      <c r="D372" s="53">
        <f t="shared" ref="D372:N372" si="196">ABS((D371-D361)/D361)</f>
        <v>0.37512841198467423</v>
      </c>
      <c r="E372" s="53">
        <f t="shared" si="196"/>
        <v>0.52065514666230595</v>
      </c>
      <c r="F372" s="53">
        <f t="shared" si="196"/>
        <v>0.58561277026637026</v>
      </c>
      <c r="G372" s="53">
        <f t="shared" si="196"/>
        <v>0.45791136438736968</v>
      </c>
      <c r="H372" s="53">
        <f t="shared" si="196"/>
        <v>0.44918986567486707</v>
      </c>
      <c r="I372" s="53">
        <f t="shared" si="196"/>
        <v>0.56472825519555581</v>
      </c>
      <c r="J372" s="53">
        <f t="shared" si="196"/>
        <v>0.50192007288368368</v>
      </c>
      <c r="K372" s="53">
        <f t="shared" si="196"/>
        <v>5.5613612508531697E-3</v>
      </c>
      <c r="L372" s="53">
        <f t="shared" si="196"/>
        <v>0.29953888674074675</v>
      </c>
      <c r="M372" s="53">
        <f t="shared" si="196"/>
        <v>0.74714800221306177</v>
      </c>
      <c r="N372" s="53">
        <f t="shared" si="196"/>
        <v>0.42412471580136579</v>
      </c>
      <c r="O372" s="63">
        <f>AVERAGE(C372:N372)</f>
        <v>0.43023104483024183</v>
      </c>
    </row>
    <row r="373" spans="1:19" x14ac:dyDescent="0.25">
      <c r="A373"/>
      <c r="B373" s="54"/>
      <c r="C373" s="55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x14ac:dyDescent="0.25">
      <c r="A374"/>
      <c r="B374" s="5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x14ac:dyDescent="0.25">
      <c r="A375"/>
      <c r="B375" s="54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x14ac:dyDescent="0.25">
      <c r="A376"/>
      <c r="B376" s="54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x14ac:dyDescent="0.25">
      <c r="A377"/>
      <c r="B377" s="54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x14ac:dyDescent="0.25">
      <c r="A378"/>
      <c r="B378" s="54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x14ac:dyDescent="0.25">
      <c r="A379"/>
      <c r="B379" s="54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x14ac:dyDescent="0.25">
      <c r="A380"/>
      <c r="B380" s="54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x14ac:dyDescent="0.25">
      <c r="A381"/>
      <c r="B381" s="54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x14ac:dyDescent="0.25">
      <c r="A382"/>
      <c r="B382" s="54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x14ac:dyDescent="0.25">
      <c r="A383"/>
      <c r="B383" s="54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x14ac:dyDescent="0.25">
      <c r="A384"/>
      <c r="B384" s="5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 s="54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 s="54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 s="54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 s="54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 s="54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 s="54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 s="54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ht="15.75" thickBot="1" x14ac:dyDescent="0.3"/>
    <row r="393" spans="1:19" x14ac:dyDescent="0.25">
      <c r="A393" s="41" t="s">
        <v>175</v>
      </c>
      <c r="B393" s="18" t="s">
        <v>176</v>
      </c>
      <c r="C393" s="22" t="s">
        <v>162</v>
      </c>
      <c r="D393" s="22" t="s">
        <v>163</v>
      </c>
      <c r="E393" s="22" t="s">
        <v>91</v>
      </c>
      <c r="F393" s="22" t="s">
        <v>164</v>
      </c>
      <c r="G393" s="22" t="s">
        <v>165</v>
      </c>
      <c r="H393" s="22" t="s">
        <v>166</v>
      </c>
      <c r="I393" s="22" t="s">
        <v>167</v>
      </c>
      <c r="J393" s="22" t="s">
        <v>168</v>
      </c>
      <c r="K393" s="22" t="s">
        <v>169</v>
      </c>
      <c r="L393" s="22" t="s">
        <v>170</v>
      </c>
      <c r="M393" s="22" t="s">
        <v>171</v>
      </c>
      <c r="N393" s="22" t="s">
        <v>172</v>
      </c>
      <c r="O393" s="23" t="s">
        <v>179</v>
      </c>
    </row>
    <row r="394" spans="1:19" x14ac:dyDescent="0.25">
      <c r="A394" s="132" t="s">
        <v>157</v>
      </c>
      <c r="B394" s="42" t="s">
        <v>182</v>
      </c>
      <c r="C394" s="43">
        <f>C$92</f>
        <v>10.6</v>
      </c>
      <c r="D394" s="43">
        <f t="shared" ref="D394:N394" si="197">D$92</f>
        <v>8.9909999999999997</v>
      </c>
      <c r="E394" s="43">
        <f t="shared" si="197"/>
        <v>8.4350000000000005</v>
      </c>
      <c r="F394" s="43">
        <f t="shared" si="197"/>
        <v>9.6579999999999995</v>
      </c>
      <c r="G394" s="43">
        <f t="shared" si="197"/>
        <v>15.37</v>
      </c>
      <c r="H394" s="43">
        <f t="shared" si="197"/>
        <v>16.420000000000002</v>
      </c>
      <c r="I394" s="43">
        <f t="shared" si="197"/>
        <v>14.19</v>
      </c>
      <c r="J394" s="43">
        <f t="shared" si="197"/>
        <v>15.09</v>
      </c>
      <c r="K394" s="43">
        <f t="shared" si="197"/>
        <v>19.55</v>
      </c>
      <c r="L394" s="43">
        <f t="shared" si="197"/>
        <v>23.05</v>
      </c>
      <c r="M394" s="43">
        <f t="shared" si="197"/>
        <v>22.68</v>
      </c>
      <c r="N394" s="43">
        <f t="shared" si="197"/>
        <v>16.54</v>
      </c>
      <c r="O394" s="44">
        <f t="shared" ref="O394:O402" si="198">AVERAGE(C394:N394)</f>
        <v>15.047833333333335</v>
      </c>
    </row>
    <row r="395" spans="1:19" x14ac:dyDescent="0.25">
      <c r="A395" s="133"/>
      <c r="B395" s="45">
        <v>3</v>
      </c>
      <c r="C395" s="2">
        <f>C$82*($P$92/$P$82)</f>
        <v>2.959661176470588</v>
      </c>
      <c r="D395" s="2">
        <f t="shared" ref="D395:N395" si="199">D$82*($P$92/$P$82)</f>
        <v>2.0913694117647057</v>
      </c>
      <c r="E395" s="2">
        <f t="shared" si="199"/>
        <v>1.4704941176470587</v>
      </c>
      <c r="F395" s="2">
        <f t="shared" si="199"/>
        <v>1.3958023529411763</v>
      </c>
      <c r="G395" s="2">
        <f t="shared" si="199"/>
        <v>2.8686305882352943</v>
      </c>
      <c r="H395" s="2">
        <f t="shared" si="199"/>
        <v>3.0296847058823531</v>
      </c>
      <c r="I395" s="2">
        <f t="shared" si="199"/>
        <v>2.0656941176470589</v>
      </c>
      <c r="J395" s="2">
        <f t="shared" si="199"/>
        <v>2.4951717647058822</v>
      </c>
      <c r="K395" s="2">
        <f t="shared" si="199"/>
        <v>6.3114541176470587</v>
      </c>
      <c r="L395" s="2">
        <f t="shared" si="199"/>
        <v>9.296790588235293</v>
      </c>
      <c r="M395" s="2">
        <f t="shared" si="199"/>
        <v>13.061722352941176</v>
      </c>
      <c r="N395" s="2">
        <f t="shared" si="199"/>
        <v>7.3221270588235292</v>
      </c>
      <c r="O395" s="44">
        <f t="shared" si="198"/>
        <v>4.5307168627450976</v>
      </c>
    </row>
    <row r="396" spans="1:19" x14ac:dyDescent="0.25">
      <c r="A396" s="133"/>
      <c r="B396" s="45" t="s">
        <v>177</v>
      </c>
      <c r="C396" s="46">
        <f>ABS((C395-C394)/C394)</f>
        <v>0.72078668146503888</v>
      </c>
      <c r="D396" s="46">
        <f t="shared" ref="D396" si="200">ABS((D395-D394)/D394)</f>
        <v>0.76739301392896164</v>
      </c>
      <c r="E396" s="46">
        <f t="shared" ref="E396" si="201">ABS((E395-E394)/E394)</f>
        <v>0.82566756163046129</v>
      </c>
      <c r="F396" s="46">
        <f t="shared" ref="F396" si="202">ABS((F395-F394)/F394)</f>
        <v>0.85547708087169427</v>
      </c>
      <c r="G396" s="46">
        <f t="shared" ref="G396" si="203">ABS((G395-G394)/G394)</f>
        <v>0.81336170538482144</v>
      </c>
      <c r="H396" s="46">
        <f t="shared" ref="H396" si="204">ABS((H395-H394)/H394)</f>
        <v>0.81548814215089205</v>
      </c>
      <c r="I396" s="46">
        <f t="shared" ref="I396" si="205">ABS((I395-I394)/I394)</f>
        <v>0.85442606640965058</v>
      </c>
      <c r="J396" s="46">
        <f t="shared" ref="J396" si="206">ABS((J395-J394)/J394)</f>
        <v>0.83464733169609795</v>
      </c>
      <c r="K396" s="46">
        <f t="shared" ref="K396" si="207">ABS((K395-K394)/K394)</f>
        <v>0.67716347224311713</v>
      </c>
      <c r="L396" s="46">
        <f t="shared" ref="L396" si="208">ABS((L395-L394)/L394)</f>
        <v>0.59666852111777469</v>
      </c>
      <c r="M396" s="46">
        <f t="shared" ref="M396" si="209">ABS((M395-M394)/M394)</f>
        <v>0.42408631600788466</v>
      </c>
      <c r="N396" s="46">
        <f t="shared" ref="N396" si="210">ABS((N395-N394)/N394)</f>
        <v>0.55730791663702961</v>
      </c>
      <c r="O396" s="62">
        <f>AVERAGE(C396:N396)</f>
        <v>0.72853948412861858</v>
      </c>
    </row>
    <row r="397" spans="1:19" x14ac:dyDescent="0.25">
      <c r="A397" s="133"/>
      <c r="B397" s="45">
        <v>4</v>
      </c>
      <c r="C397" s="2">
        <f>C$82*TAN($P$92/$P$82)</f>
        <v>-1.3252603038780109</v>
      </c>
      <c r="D397" s="2">
        <f t="shared" ref="D397:N397" si="211">D$82*TAN($P$92/$P$82)</f>
        <v>-0.93646153964881529</v>
      </c>
      <c r="E397" s="2">
        <f t="shared" si="211"/>
        <v>-0.65844952006557322</v>
      </c>
      <c r="F397" s="2">
        <f t="shared" si="211"/>
        <v>-0.62500446507811547</v>
      </c>
      <c r="G397" s="2">
        <f t="shared" si="211"/>
        <v>-1.2844991431120469</v>
      </c>
      <c r="H397" s="2">
        <f t="shared" si="211"/>
        <v>-1.3566150429287525</v>
      </c>
      <c r="I397" s="2">
        <f t="shared" si="211"/>
        <v>-0.9249648019968767</v>
      </c>
      <c r="J397" s="2">
        <f t="shared" si="211"/>
        <v>-1.1172738681747583</v>
      </c>
      <c r="K397" s="2">
        <f t="shared" si="211"/>
        <v>-2.826107146440175</v>
      </c>
      <c r="L397" s="2">
        <f t="shared" si="211"/>
        <v>-4.1628641879701238</v>
      </c>
      <c r="M397" s="2">
        <f t="shared" si="211"/>
        <v>-5.8487039909316634</v>
      </c>
      <c r="N397" s="2">
        <f t="shared" si="211"/>
        <v>-3.2786605467392116</v>
      </c>
      <c r="O397" s="44">
        <f t="shared" si="198"/>
        <v>-2.0287387130803434</v>
      </c>
    </row>
    <row r="398" spans="1:19" x14ac:dyDescent="0.25">
      <c r="A398" s="133"/>
      <c r="B398" s="45" t="s">
        <v>177</v>
      </c>
      <c r="C398" s="46">
        <f>ABS((C397-C394)/C394)</f>
        <v>1.1250245569696238</v>
      </c>
      <c r="D398" s="46">
        <f t="shared" ref="D398:N398" si="212">ABS((D397-D394)/D394)</f>
        <v>1.1041554376208227</v>
      </c>
      <c r="E398" s="46">
        <f t="shared" si="212"/>
        <v>1.0780615909976969</v>
      </c>
      <c r="F398" s="46">
        <f t="shared" si="212"/>
        <v>1.0647136534560069</v>
      </c>
      <c r="G398" s="46">
        <f t="shared" si="212"/>
        <v>1.0835718375479537</v>
      </c>
      <c r="H398" s="46">
        <f t="shared" si="212"/>
        <v>1.0826196737471834</v>
      </c>
      <c r="I398" s="46">
        <f t="shared" si="212"/>
        <v>1.0651842707538322</v>
      </c>
      <c r="J398" s="46">
        <f t="shared" si="212"/>
        <v>1.0740406804622107</v>
      </c>
      <c r="K398" s="46">
        <f t="shared" si="212"/>
        <v>1.1445579103038452</v>
      </c>
      <c r="L398" s="46">
        <f t="shared" si="212"/>
        <v>1.1806014832091161</v>
      </c>
      <c r="M398" s="46">
        <f t="shared" si="212"/>
        <v>1.2578793646795265</v>
      </c>
      <c r="N398" s="46">
        <f t="shared" si="212"/>
        <v>1.1982261515561796</v>
      </c>
      <c r="O398" s="62">
        <f>AVERAGE(C398:N398)</f>
        <v>1.1215530509419998</v>
      </c>
    </row>
    <row r="399" spans="1:19" ht="15.75" thickBot="1" x14ac:dyDescent="0.3">
      <c r="A399" s="133"/>
      <c r="B399" s="45">
        <v>5</v>
      </c>
      <c r="C399" s="2">
        <f>C$82*ATAN($P$92/$P$82)</f>
        <v>1.4785212340416765</v>
      </c>
      <c r="D399" s="2">
        <f t="shared" ref="D399:N399" si="213">D$82*ATAN($P$92/$P$82)</f>
        <v>1.0447594839915948</v>
      </c>
      <c r="E399" s="2">
        <f t="shared" si="213"/>
        <v>0.73459651218159006</v>
      </c>
      <c r="F399" s="2">
        <f t="shared" si="213"/>
        <v>0.69728367346760456</v>
      </c>
      <c r="G399" s="2">
        <f t="shared" si="213"/>
        <v>1.4330462118590068</v>
      </c>
      <c r="H399" s="2">
        <f t="shared" si="213"/>
        <v>1.5135020203360381</v>
      </c>
      <c r="I399" s="2">
        <f t="shared" si="213"/>
        <v>1.0319331956836622</v>
      </c>
      <c r="J399" s="2">
        <f t="shared" si="213"/>
        <v>1.246482018289079</v>
      </c>
      <c r="K399" s="2">
        <f t="shared" si="213"/>
        <v>3.1529348713317775</v>
      </c>
      <c r="L399" s="2">
        <f t="shared" si="213"/>
        <v>4.6442823936813866</v>
      </c>
      <c r="M399" s="2">
        <f t="shared" si="213"/>
        <v>6.525082670108219</v>
      </c>
      <c r="N399" s="2">
        <f t="shared" si="213"/>
        <v>3.6578242201803937</v>
      </c>
      <c r="O399" s="44">
        <f t="shared" si="198"/>
        <v>2.2633540420960023</v>
      </c>
    </row>
    <row r="400" spans="1:19" x14ac:dyDescent="0.25">
      <c r="A400" s="133"/>
      <c r="B400" s="45" t="s">
        <v>177</v>
      </c>
      <c r="C400" s="46">
        <f>ABS((C399-C394)/C394)</f>
        <v>0.86051686471304933</v>
      </c>
      <c r="D400" s="46">
        <f t="shared" ref="D400:N400" si="214">ABS((D399-D394)/D394)</f>
        <v>0.883799412302125</v>
      </c>
      <c r="E400" s="46">
        <f t="shared" si="214"/>
        <v>0.91291090549121634</v>
      </c>
      <c r="F400" s="46">
        <f t="shared" si="214"/>
        <v>0.92780247737962274</v>
      </c>
      <c r="G400" s="46">
        <f t="shared" si="214"/>
        <v>0.90676342147957023</v>
      </c>
      <c r="H400" s="46">
        <f t="shared" si="214"/>
        <v>0.90782569912691613</v>
      </c>
      <c r="I400" s="46">
        <f t="shared" si="214"/>
        <v>0.92727743511743044</v>
      </c>
      <c r="J400" s="46">
        <f t="shared" si="214"/>
        <v>0.91739681787348715</v>
      </c>
      <c r="K400" s="46">
        <f t="shared" si="214"/>
        <v>0.83872455901116227</v>
      </c>
      <c r="L400" s="46">
        <f t="shared" si="214"/>
        <v>0.79851269441729344</v>
      </c>
      <c r="M400" s="46">
        <f t="shared" si="214"/>
        <v>0.71229794223508736</v>
      </c>
      <c r="N400" s="46">
        <f t="shared" si="214"/>
        <v>0.77884980530952874</v>
      </c>
      <c r="O400" s="62">
        <f>AVERAGE(C400:N400)</f>
        <v>0.86438983620470744</v>
      </c>
      <c r="Q400" s="47" t="s">
        <v>183</v>
      </c>
    </row>
    <row r="401" spans="1:19" ht="15.75" thickBot="1" x14ac:dyDescent="0.3">
      <c r="A401" s="133"/>
      <c r="B401" s="45" t="s">
        <v>184</v>
      </c>
      <c r="C401" s="2">
        <f>LN(C$92/C$82)/LN($P$92/$P$82)</f>
        <v>2.5051063307000421</v>
      </c>
      <c r="D401" s="2">
        <f t="shared" ref="D401:N401" si="215">LN(D$92/D$82)/LN($P$92/$P$82)</f>
        <v>2.7205599476943081</v>
      </c>
      <c r="E401" s="2">
        <f t="shared" si="215"/>
        <v>3.0607849192692571</v>
      </c>
      <c r="F401" s="2">
        <f t="shared" si="215"/>
        <v>3.2820194975485184</v>
      </c>
      <c r="G401" s="2">
        <f t="shared" si="215"/>
        <v>2.980315691291179</v>
      </c>
      <c r="H401" s="2">
        <f t="shared" si="215"/>
        <v>2.9938342141548828</v>
      </c>
      <c r="I401" s="2">
        <f t="shared" si="215"/>
        <v>3.2734710109804697</v>
      </c>
      <c r="J401" s="2">
        <f t="shared" si="215"/>
        <v>3.1231744281705285</v>
      </c>
      <c r="K401" s="2">
        <f t="shared" si="215"/>
        <v>2.333841342026834</v>
      </c>
      <c r="L401" s="2">
        <f t="shared" si="215"/>
        <v>2.0712130387782675</v>
      </c>
      <c r="M401" s="2">
        <f t="shared" si="215"/>
        <v>1.6509855949883039</v>
      </c>
      <c r="N401" s="2">
        <f t="shared" si="215"/>
        <v>1.9613593618050964</v>
      </c>
      <c r="O401" s="48">
        <f t="shared" si="198"/>
        <v>2.6630554481173072</v>
      </c>
      <c r="Q401" s="49">
        <v>2.34</v>
      </c>
    </row>
    <row r="402" spans="1:19" x14ac:dyDescent="0.25">
      <c r="A402" s="133"/>
      <c r="B402" s="45" t="s">
        <v>185</v>
      </c>
      <c r="C402" s="2">
        <f>C$82*($P$92/$P$82)^$O401</f>
        <v>12.11854632874129</v>
      </c>
      <c r="D402" s="2">
        <f t="shared" ref="D402:N402" si="216">D$82*($P$92/$P$82)^$O401</f>
        <v>8.5632630209402176</v>
      </c>
      <c r="E402" s="2">
        <f t="shared" si="216"/>
        <v>6.0210443115985912</v>
      </c>
      <c r="F402" s="2">
        <f t="shared" si="216"/>
        <v>5.7152134894221538</v>
      </c>
      <c r="G402" s="2">
        <f t="shared" si="216"/>
        <v>11.745815014213759</v>
      </c>
      <c r="H402" s="2">
        <f t="shared" si="216"/>
        <v>12.405262724531701</v>
      </c>
      <c r="I402" s="2">
        <f t="shared" si="216"/>
        <v>8.4581336758170682</v>
      </c>
      <c r="J402" s="2">
        <f t="shared" si="216"/>
        <v>10.216660903331576</v>
      </c>
      <c r="K402" s="2">
        <f t="shared" si="216"/>
        <v>25.842704473908874</v>
      </c>
      <c r="L402" s="2">
        <f t="shared" si="216"/>
        <v>38.066380147773316</v>
      </c>
      <c r="M402" s="2">
        <f t="shared" si="216"/>
        <v>53.482165028104312</v>
      </c>
      <c r="N402" s="2">
        <f t="shared" si="216"/>
        <v>29.980977786483777</v>
      </c>
      <c r="O402" s="44">
        <f t="shared" si="198"/>
        <v>18.551347242072218</v>
      </c>
    </row>
    <row r="403" spans="1:19" x14ac:dyDescent="0.25">
      <c r="A403" s="133"/>
      <c r="B403" s="45" t="s">
        <v>177</v>
      </c>
      <c r="C403" s="46">
        <f>ABS((C402-C394)/C394)</f>
        <v>0.1432590876171029</v>
      </c>
      <c r="D403" s="46">
        <f t="shared" ref="D403:N403" si="217">ABS((D402-D394)/D394)</f>
        <v>4.7573904911554006E-2</v>
      </c>
      <c r="E403" s="46">
        <f t="shared" si="217"/>
        <v>0.28618324699483216</v>
      </c>
      <c r="F403" s="46">
        <f t="shared" si="217"/>
        <v>0.40824047531350649</v>
      </c>
      <c r="G403" s="46">
        <f t="shared" si="217"/>
        <v>0.23579603030489524</v>
      </c>
      <c r="H403" s="46">
        <f t="shared" si="217"/>
        <v>0.24450287913936056</v>
      </c>
      <c r="I403" s="46">
        <f t="shared" si="217"/>
        <v>0.40393702073170762</v>
      </c>
      <c r="J403" s="46">
        <f t="shared" si="217"/>
        <v>0.32295156372885514</v>
      </c>
      <c r="K403" s="46">
        <f t="shared" si="217"/>
        <v>0.32187746669610606</v>
      </c>
      <c r="L403" s="46">
        <f t="shared" si="217"/>
        <v>0.65146985456717199</v>
      </c>
      <c r="M403" s="46">
        <f t="shared" si="217"/>
        <v>1.3581201511509837</v>
      </c>
      <c r="N403" s="46">
        <f t="shared" si="217"/>
        <v>0.8126346908394062</v>
      </c>
      <c r="O403" s="62">
        <f>AVERAGE(C403:N403)</f>
        <v>0.43637886433295686</v>
      </c>
    </row>
    <row r="404" spans="1:19" x14ac:dyDescent="0.25">
      <c r="A404" s="133"/>
      <c r="B404" s="42" t="s">
        <v>186</v>
      </c>
      <c r="C404" s="4">
        <f>C$82*($P$92/$P$82)^$Q401</f>
        <v>9.2156605609260573</v>
      </c>
      <c r="D404" s="4">
        <f t="shared" ref="D404:N404" si="218">D$82*($P$92/$P$82)^$Q401</f>
        <v>6.5120125099288231</v>
      </c>
      <c r="E404" s="4">
        <f t="shared" si="218"/>
        <v>4.5787587960437035</v>
      </c>
      <c r="F404" s="4">
        <f t="shared" si="218"/>
        <v>4.3461869206891031</v>
      </c>
      <c r="G404" s="4">
        <f t="shared" si="218"/>
        <v>8.932213587837639</v>
      </c>
      <c r="H404" s="4">
        <f t="shared" si="218"/>
        <v>9.4336966940709956</v>
      </c>
      <c r="I404" s="4">
        <f t="shared" si="218"/>
        <v>6.4320659277756791</v>
      </c>
      <c r="J404" s="4">
        <f t="shared" si="218"/>
        <v>7.7693542110646332</v>
      </c>
      <c r="K404" s="4">
        <f t="shared" si="218"/>
        <v>19.65232346746377</v>
      </c>
      <c r="L404" s="4">
        <f t="shared" si="218"/>
        <v>28.947930610542972</v>
      </c>
      <c r="M404" s="4">
        <f t="shared" si="218"/>
        <v>40.671006702635822</v>
      </c>
      <c r="N404" s="4">
        <f t="shared" si="218"/>
        <v>22.799311655855711</v>
      </c>
      <c r="O404" s="51">
        <f>AVERAGE(C404:N404)</f>
        <v>14.107543470402909</v>
      </c>
    </row>
    <row r="405" spans="1:19" ht="15.75" thickBot="1" x14ac:dyDescent="0.3">
      <c r="A405" s="134"/>
      <c r="B405" s="52" t="s">
        <v>177</v>
      </c>
      <c r="C405" s="53">
        <f>ABS((C404-C394)/C394)</f>
        <v>0.13059806028999457</v>
      </c>
      <c r="D405" s="53">
        <f t="shared" ref="D405:N405" si="219">ABS((D404-D394)/D394)</f>
        <v>0.27571877322557853</v>
      </c>
      <c r="E405" s="53">
        <f t="shared" si="219"/>
        <v>0.45717145275119109</v>
      </c>
      <c r="F405" s="53">
        <f t="shared" si="219"/>
        <v>0.54999100013573166</v>
      </c>
      <c r="G405" s="53">
        <f t="shared" si="219"/>
        <v>0.41885402811726485</v>
      </c>
      <c r="H405" s="53">
        <f t="shared" si="219"/>
        <v>0.42547523178617574</v>
      </c>
      <c r="I405" s="53">
        <f t="shared" si="219"/>
        <v>0.54671839832447644</v>
      </c>
      <c r="J405" s="53">
        <f t="shared" si="219"/>
        <v>0.48513225904144247</v>
      </c>
      <c r="K405" s="53">
        <f t="shared" si="219"/>
        <v>5.2339369546685003E-3</v>
      </c>
      <c r="L405" s="53">
        <f t="shared" si="219"/>
        <v>0.25587551455717877</v>
      </c>
      <c r="M405" s="53">
        <f t="shared" si="219"/>
        <v>0.79325426378464825</v>
      </c>
      <c r="N405" s="53">
        <f t="shared" si="219"/>
        <v>0.3784348038606839</v>
      </c>
      <c r="O405" s="63">
        <f>AVERAGE(C405:N405)</f>
        <v>0.39353814356908629</v>
      </c>
    </row>
    <row r="406" spans="1:19" x14ac:dyDescent="0.25">
      <c r="A406"/>
      <c r="B406" s="54"/>
      <c r="C406" s="55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x14ac:dyDescent="0.25">
      <c r="A407"/>
      <c r="B407" s="54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x14ac:dyDescent="0.25">
      <c r="A408"/>
      <c r="B408" s="54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x14ac:dyDescent="0.25">
      <c r="A409"/>
      <c r="B409" s="54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x14ac:dyDescent="0.25">
      <c r="A410"/>
      <c r="B410" s="54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x14ac:dyDescent="0.25">
      <c r="A411"/>
      <c r="B411" s="54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x14ac:dyDescent="0.25">
      <c r="A412"/>
      <c r="B412" s="54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x14ac:dyDescent="0.25">
      <c r="A413"/>
      <c r="B413" s="54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x14ac:dyDescent="0.25">
      <c r="A414"/>
      <c r="B414" s="5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x14ac:dyDescent="0.25">
      <c r="A415"/>
      <c r="B415" s="54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x14ac:dyDescent="0.25">
      <c r="A416"/>
      <c r="B416" s="54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 s="54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 s="54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 s="54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 s="54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 s="54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 s="54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 s="54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 s="5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ht="15.75" thickBot="1" x14ac:dyDescent="0.3"/>
    <row r="426" spans="1:19" x14ac:dyDescent="0.25">
      <c r="A426" s="41" t="s">
        <v>175</v>
      </c>
      <c r="B426" s="18" t="s">
        <v>176</v>
      </c>
      <c r="C426" s="22" t="s">
        <v>162</v>
      </c>
      <c r="D426" s="22" t="s">
        <v>163</v>
      </c>
      <c r="E426" s="22" t="s">
        <v>91</v>
      </c>
      <c r="F426" s="22" t="s">
        <v>164</v>
      </c>
      <c r="G426" s="22" t="s">
        <v>165</v>
      </c>
      <c r="H426" s="22" t="s">
        <v>166</v>
      </c>
      <c r="I426" s="22" t="s">
        <v>167</v>
      </c>
      <c r="J426" s="22" t="s">
        <v>168</v>
      </c>
      <c r="K426" s="22" t="s">
        <v>169</v>
      </c>
      <c r="L426" s="22" t="s">
        <v>170</v>
      </c>
      <c r="M426" s="22" t="s">
        <v>171</v>
      </c>
      <c r="N426" s="22" t="s">
        <v>172</v>
      </c>
      <c r="O426" s="23" t="s">
        <v>179</v>
      </c>
    </row>
    <row r="427" spans="1:19" x14ac:dyDescent="0.25">
      <c r="A427" s="132" t="s">
        <v>158</v>
      </c>
      <c r="B427" s="42" t="s">
        <v>182</v>
      </c>
      <c r="C427" s="43">
        <f>C$93</f>
        <v>6.8330000000000002</v>
      </c>
      <c r="D427" s="43">
        <f t="shared" ref="D427:N427" si="220">D$93</f>
        <v>5.58</v>
      </c>
      <c r="E427" s="43">
        <f t="shared" si="220"/>
        <v>4.9059999999999997</v>
      </c>
      <c r="F427" s="43">
        <f t="shared" si="220"/>
        <v>5.4740000000000002</v>
      </c>
      <c r="G427" s="43">
        <f t="shared" si="220"/>
        <v>9.6460000000000008</v>
      </c>
      <c r="H427" s="43">
        <f t="shared" si="220"/>
        <v>11.16</v>
      </c>
      <c r="I427" s="43">
        <f t="shared" si="220"/>
        <v>9.2430000000000003</v>
      </c>
      <c r="J427" s="43">
        <f t="shared" si="220"/>
        <v>10.39</v>
      </c>
      <c r="K427" s="43">
        <f t="shared" si="220"/>
        <v>13.63</v>
      </c>
      <c r="L427" s="43">
        <f t="shared" si="220"/>
        <v>16.72</v>
      </c>
      <c r="M427" s="43">
        <f t="shared" si="220"/>
        <v>16.07</v>
      </c>
      <c r="N427" s="43">
        <f t="shared" si="220"/>
        <v>9.6219999999999999</v>
      </c>
      <c r="O427" s="44">
        <f t="shared" ref="O427:O435" si="221">AVERAGE(C427:N427)</f>
        <v>9.9395000000000007</v>
      </c>
    </row>
    <row r="428" spans="1:19" x14ac:dyDescent="0.25">
      <c r="A428" s="133"/>
      <c r="B428" s="45">
        <v>3</v>
      </c>
      <c r="C428" s="2">
        <f>C$82*($P$93/$P$82)</f>
        <v>2.1033882352941178</v>
      </c>
      <c r="D428" s="2">
        <f t="shared" ref="D428:N428" si="222">D$82*($P$93/$P$82)</f>
        <v>1.4863058823529414</v>
      </c>
      <c r="E428" s="2">
        <f t="shared" si="222"/>
        <v>1.0450588235294118</v>
      </c>
      <c r="F428" s="2">
        <f t="shared" si="222"/>
        <v>0.99197647058823535</v>
      </c>
      <c r="G428" s="2">
        <f t="shared" si="222"/>
        <v>2.0386941176470592</v>
      </c>
      <c r="H428" s="2">
        <f t="shared" si="222"/>
        <v>2.1531529411764709</v>
      </c>
      <c r="I428" s="2">
        <f t="shared" si="222"/>
        <v>1.4680588235294119</v>
      </c>
      <c r="J428" s="2">
        <f t="shared" si="222"/>
        <v>1.7732823529411765</v>
      </c>
      <c r="K428" s="2">
        <f t="shared" si="222"/>
        <v>4.4854588235294122</v>
      </c>
      <c r="L428" s="2">
        <f t="shared" si="222"/>
        <v>6.6070941176470592</v>
      </c>
      <c r="M428" s="2">
        <f t="shared" si="222"/>
        <v>9.2827764705882352</v>
      </c>
      <c r="N428" s="2">
        <f t="shared" si="222"/>
        <v>5.2037294117647059</v>
      </c>
      <c r="O428" s="44">
        <f t="shared" si="221"/>
        <v>3.2199147058823532</v>
      </c>
    </row>
    <row r="429" spans="1:19" x14ac:dyDescent="0.25">
      <c r="A429" s="133"/>
      <c r="B429" s="45" t="s">
        <v>177</v>
      </c>
      <c r="C429" s="46">
        <f>ABS((C428-C427)/C427)</f>
        <v>0.6921720715214229</v>
      </c>
      <c r="D429" s="46">
        <f t="shared" ref="D429" si="223">ABS((D428-D427)/D427)</f>
        <v>0.73363693864642621</v>
      </c>
      <c r="E429" s="46">
        <f t="shared" ref="E429" si="224">ABS((E428-E427)/E427)</f>
        <v>0.78698352557492623</v>
      </c>
      <c r="F429" s="46">
        <f t="shared" ref="F429" si="225">ABS((F428-F427)/F427)</f>
        <v>0.81878398418190812</v>
      </c>
      <c r="G429" s="46">
        <f t="shared" ref="G429" si="226">ABS((G428-G427)/G427)</f>
        <v>0.788648754131551</v>
      </c>
      <c r="H429" s="46">
        <f t="shared" ref="H429" si="227">ABS((H428-H427)/H427)</f>
        <v>0.80706514864010126</v>
      </c>
      <c r="I429" s="46">
        <f t="shared" ref="I429" si="228">ABS((I428-I427)/I427)</f>
        <v>0.84117074288332661</v>
      </c>
      <c r="J429" s="46">
        <f t="shared" ref="J429" si="229">ABS((J428-J427)/J427)</f>
        <v>0.82932797373039691</v>
      </c>
      <c r="K429" s="46">
        <f t="shared" ref="K429" si="230">ABS((K428-K427)/K427)</f>
        <v>0.67091277890466539</v>
      </c>
      <c r="L429" s="46">
        <f t="shared" ref="L429" si="231">ABS((L428-L427)/L427)</f>
        <v>0.60483886856177882</v>
      </c>
      <c r="M429" s="46">
        <f t="shared" ref="M429" si="232">ABS((M428-M427)/M427)</f>
        <v>0.42235367326768919</v>
      </c>
      <c r="N429" s="46">
        <f t="shared" ref="N429" si="233">ABS((N428-N427)/N427)</f>
        <v>0.45918422243143775</v>
      </c>
      <c r="O429" s="62">
        <f>AVERAGE(C429:N429)</f>
        <v>0.70458989020630247</v>
      </c>
    </row>
    <row r="430" spans="1:19" x14ac:dyDescent="0.25">
      <c r="A430" s="133"/>
      <c r="B430" s="45">
        <v>4</v>
      </c>
      <c r="C430" s="2">
        <f>C$82*TAN($P$93/$P$82)</f>
        <v>-14.367412739360184</v>
      </c>
      <c r="D430" s="2">
        <f t="shared" ref="D430:N430" si="234">D$82*TAN($P$93/$P$82)</f>
        <v>-10.152367361566817</v>
      </c>
      <c r="E430" s="2">
        <f t="shared" si="234"/>
        <v>-7.1383833011016682</v>
      </c>
      <c r="F430" s="2">
        <f t="shared" si="234"/>
        <v>-6.7757987524742811</v>
      </c>
      <c r="G430" s="2">
        <f t="shared" si="234"/>
        <v>-13.925512820720556</v>
      </c>
      <c r="H430" s="2">
        <f t="shared" si="234"/>
        <v>-14.707335753698358</v>
      </c>
      <c r="I430" s="2">
        <f t="shared" si="234"/>
        <v>-10.027728922976152</v>
      </c>
      <c r="J430" s="2">
        <f t="shared" si="234"/>
        <v>-12.112590077583624</v>
      </c>
      <c r="K430" s="2">
        <f t="shared" si="234"/>
        <v>-30.638394359014146</v>
      </c>
      <c r="L430" s="2">
        <f t="shared" si="234"/>
        <v>-45.130445536964992</v>
      </c>
      <c r="M430" s="2">
        <f t="shared" si="234"/>
        <v>-63.406972941214185</v>
      </c>
      <c r="N430" s="2">
        <f t="shared" si="234"/>
        <v>-35.544616532628467</v>
      </c>
      <c r="O430" s="44">
        <f t="shared" si="221"/>
        <v>-21.993963258275286</v>
      </c>
    </row>
    <row r="431" spans="1:19" x14ac:dyDescent="0.25">
      <c r="A431" s="133"/>
      <c r="B431" s="45" t="s">
        <v>177</v>
      </c>
      <c r="C431" s="46">
        <f>ABS((C430-C427)/C427)</f>
        <v>3.1026507740904701</v>
      </c>
      <c r="D431" s="46">
        <f t="shared" ref="D431:N431" si="235">ABS((D430-D427)/D427)</f>
        <v>2.8194206741159169</v>
      </c>
      <c r="E431" s="46">
        <f t="shared" si="235"/>
        <v>2.4550312476766547</v>
      </c>
      <c r="F431" s="46">
        <f t="shared" si="235"/>
        <v>2.2378148981502157</v>
      </c>
      <c r="G431" s="46">
        <f t="shared" si="235"/>
        <v>2.4436567303255812</v>
      </c>
      <c r="H431" s="46">
        <f t="shared" si="235"/>
        <v>2.3178616266754797</v>
      </c>
      <c r="I431" s="46">
        <f t="shared" si="235"/>
        <v>2.0848998077438226</v>
      </c>
      <c r="J431" s="46">
        <f t="shared" si="235"/>
        <v>2.1657930777270091</v>
      </c>
      <c r="K431" s="46">
        <f t="shared" si="235"/>
        <v>3.247864589802945</v>
      </c>
      <c r="L431" s="46">
        <f t="shared" si="235"/>
        <v>3.6991893263735043</v>
      </c>
      <c r="M431" s="46">
        <f t="shared" si="235"/>
        <v>4.9456734873188664</v>
      </c>
      <c r="N431" s="46">
        <f t="shared" si="235"/>
        <v>4.6940985795706158</v>
      </c>
      <c r="O431" s="62">
        <f>AVERAGE(C431:N431)</f>
        <v>3.0178295682975897</v>
      </c>
    </row>
    <row r="432" spans="1:19" ht="15.75" thickBot="1" x14ac:dyDescent="0.3">
      <c r="A432" s="133"/>
      <c r="B432" s="45">
        <v>5</v>
      </c>
      <c r="C432" s="2">
        <f>C$82*ATAN($P$93/$P$82)</f>
        <v>1.3038761531880074</v>
      </c>
      <c r="D432" s="2">
        <f t="shared" ref="D432:N432" si="236">D$82*ATAN($P$93/$P$82)</f>
        <v>0.92135097259972765</v>
      </c>
      <c r="E432" s="2">
        <f t="shared" si="236"/>
        <v>0.64782490260918346</v>
      </c>
      <c r="F432" s="2">
        <f t="shared" si="236"/>
        <v>0.61491951073062179</v>
      </c>
      <c r="G432" s="2">
        <f t="shared" si="236"/>
        <v>1.2637727068360105</v>
      </c>
      <c r="H432" s="2">
        <f t="shared" si="236"/>
        <v>1.3347249580741591</v>
      </c>
      <c r="I432" s="2">
        <f t="shared" si="236"/>
        <v>0.91003974414147204</v>
      </c>
      <c r="J432" s="2">
        <f t="shared" si="236"/>
        <v>1.0992457474432018</v>
      </c>
      <c r="K432" s="2">
        <f t="shared" si="236"/>
        <v>2.7805056137384638</v>
      </c>
      <c r="L432" s="2">
        <f t="shared" si="236"/>
        <v>4.0956929953847272</v>
      </c>
      <c r="M432" s="2">
        <f t="shared" si="236"/>
        <v>5.7543304047634773</v>
      </c>
      <c r="N432" s="2">
        <f t="shared" si="236"/>
        <v>3.2257566975952519</v>
      </c>
      <c r="O432" s="44">
        <f t="shared" si="221"/>
        <v>1.9960033672586921</v>
      </c>
    </row>
    <row r="433" spans="1:19" x14ac:dyDescent="0.25">
      <c r="A433" s="133"/>
      <c r="B433" s="45" t="s">
        <v>177</v>
      </c>
      <c r="C433" s="46">
        <f>ABS((C432-C427)/C427)</f>
        <v>0.8091795473162583</v>
      </c>
      <c r="D433" s="46">
        <f t="shared" ref="D433:N433" si="237">ABS((D432-D427)/D427)</f>
        <v>0.83488333824377647</v>
      </c>
      <c r="E433" s="46">
        <f t="shared" si="237"/>
        <v>0.86795252698549041</v>
      </c>
      <c r="F433" s="46">
        <f t="shared" si="237"/>
        <v>0.88766541638096064</v>
      </c>
      <c r="G433" s="46">
        <f t="shared" si="237"/>
        <v>0.8689847909147822</v>
      </c>
      <c r="H433" s="46">
        <f t="shared" si="237"/>
        <v>0.88040098941987832</v>
      </c>
      <c r="I433" s="46">
        <f t="shared" si="237"/>
        <v>0.90154281681905535</v>
      </c>
      <c r="J433" s="46">
        <f t="shared" si="237"/>
        <v>0.89420156424993247</v>
      </c>
      <c r="K433" s="46">
        <f t="shared" si="237"/>
        <v>0.79600105548507238</v>
      </c>
      <c r="L433" s="46">
        <f t="shared" si="237"/>
        <v>0.75504228496502823</v>
      </c>
      <c r="M433" s="46">
        <f t="shared" si="237"/>
        <v>0.64192094556543389</v>
      </c>
      <c r="N433" s="46">
        <f t="shared" si="237"/>
        <v>0.66475195410566912</v>
      </c>
      <c r="O433" s="62">
        <f>AVERAGE(C433:N433)</f>
        <v>0.81687726920427828</v>
      </c>
      <c r="Q433" s="47" t="s">
        <v>183</v>
      </c>
    </row>
    <row r="434" spans="1:19" ht="15.75" thickBot="1" x14ac:dyDescent="0.3">
      <c r="A434" s="133"/>
      <c r="B434" s="45" t="s">
        <v>184</v>
      </c>
      <c r="C434" s="2">
        <f>LN(C$93/C$82)/LN($P$93/$P$82)</f>
        <v>3.3279870110985592</v>
      </c>
      <c r="D434" s="2">
        <f t="shared" ref="D434:N434" si="238">LN(D$93/D$82)/LN($P$93/$P$82)</f>
        <v>3.613855840297151</v>
      </c>
      <c r="E434" s="2">
        <f t="shared" si="238"/>
        <v>4.0554423852956178</v>
      </c>
      <c r="F434" s="2">
        <f t="shared" si="238"/>
        <v>4.3748989592235041</v>
      </c>
      <c r="G434" s="2">
        <f t="shared" si="238"/>
        <v>4.0709491067868875</v>
      </c>
      <c r="H434" s="2">
        <f t="shared" si="238"/>
        <v>4.2510860210853822</v>
      </c>
      <c r="I434" s="2">
        <f t="shared" si="238"/>
        <v>4.6354359225902941</v>
      </c>
      <c r="J434" s="2">
        <f t="shared" si="238"/>
        <v>4.4933439597715861</v>
      </c>
      <c r="K434" s="2">
        <f t="shared" si="238"/>
        <v>3.196035355299141</v>
      </c>
      <c r="L434" s="2">
        <f t="shared" si="238"/>
        <v>2.8345106315157889</v>
      </c>
      <c r="M434" s="2">
        <f t="shared" si="238"/>
        <v>2.0843393143534894</v>
      </c>
      <c r="N434" s="2">
        <f t="shared" si="238"/>
        <v>2.2145151041171025</v>
      </c>
      <c r="O434" s="48">
        <f t="shared" si="221"/>
        <v>3.5960333009528753</v>
      </c>
      <c r="Q434" s="49">
        <v>3.2</v>
      </c>
    </row>
    <row r="435" spans="1:19" x14ac:dyDescent="0.25">
      <c r="A435" s="133"/>
      <c r="B435" s="45" t="s">
        <v>185</v>
      </c>
      <c r="C435" s="2">
        <f>C$82*($P$93/$P$82)^$O434</f>
        <v>7.8257873985419986</v>
      </c>
      <c r="D435" s="2">
        <f t="shared" ref="D435:N435" si="239">D$82*($P$93/$P$82)^$O434</f>
        <v>5.5298939346164282</v>
      </c>
      <c r="E435" s="2">
        <f t="shared" si="239"/>
        <v>3.888206672777176</v>
      </c>
      <c r="F435" s="2">
        <f t="shared" si="239"/>
        <v>3.690710460826589</v>
      </c>
      <c r="G435" s="2">
        <f t="shared" si="239"/>
        <v>7.5850888902272215</v>
      </c>
      <c r="H435" s="2">
        <f t="shared" si="239"/>
        <v>8.0109400972456744</v>
      </c>
      <c r="I435" s="2">
        <f t="shared" si="239"/>
        <v>5.462004611758414</v>
      </c>
      <c r="J435" s="2">
        <f t="shared" si="239"/>
        <v>6.5976078304742867</v>
      </c>
      <c r="K435" s="2">
        <f t="shared" si="239"/>
        <v>16.688429909824578</v>
      </c>
      <c r="L435" s="2">
        <f t="shared" si="239"/>
        <v>24.58210663122459</v>
      </c>
      <c r="M435" s="2">
        <f t="shared" si="239"/>
        <v>34.537150064858849</v>
      </c>
      <c r="N435" s="2">
        <f t="shared" si="239"/>
        <v>19.360800527780953</v>
      </c>
      <c r="O435" s="44">
        <f t="shared" si="221"/>
        <v>11.97989391917973</v>
      </c>
    </row>
    <row r="436" spans="1:19" x14ac:dyDescent="0.25">
      <c r="A436" s="133"/>
      <c r="B436" s="45" t="s">
        <v>177</v>
      </c>
      <c r="C436" s="46">
        <f>ABS((C435-C427)/C427)</f>
        <v>0.14529304822801087</v>
      </c>
      <c r="D436" s="46">
        <f t="shared" ref="D436:N436" si="240">ABS((D435-D427)/D427)</f>
        <v>8.9795816099591166E-3</v>
      </c>
      <c r="E436" s="46">
        <f t="shared" si="240"/>
        <v>0.20745889262593228</v>
      </c>
      <c r="F436" s="46">
        <f t="shared" si="240"/>
        <v>0.32577448651322821</v>
      </c>
      <c r="G436" s="46">
        <f t="shared" si="240"/>
        <v>0.21365447955347078</v>
      </c>
      <c r="H436" s="46">
        <f t="shared" si="240"/>
        <v>0.28217382641167793</v>
      </c>
      <c r="I436" s="46">
        <f t="shared" si="240"/>
        <v>0.40906582151266757</v>
      </c>
      <c r="J436" s="46">
        <f t="shared" si="240"/>
        <v>0.36500405866465002</v>
      </c>
      <c r="K436" s="46">
        <f t="shared" si="240"/>
        <v>0.22438957518889044</v>
      </c>
      <c r="L436" s="46">
        <f t="shared" si="240"/>
        <v>0.47022168847037032</v>
      </c>
      <c r="M436" s="46">
        <f t="shared" si="240"/>
        <v>1.1491692635257529</v>
      </c>
      <c r="N436" s="46">
        <f t="shared" si="240"/>
        <v>1.0121389033237325</v>
      </c>
      <c r="O436" s="62">
        <f>AVERAGE(C436:N436)</f>
        <v>0.40111030213569521</v>
      </c>
    </row>
    <row r="437" spans="1:19" x14ac:dyDescent="0.25">
      <c r="A437" s="133"/>
      <c r="B437" s="42" t="s">
        <v>186</v>
      </c>
      <c r="C437" s="4">
        <f>C$82*($P$93/$P$82)^$Q434</f>
        <v>6.4044206882333272</v>
      </c>
      <c r="D437" s="4">
        <f t="shared" ref="D437:N437" si="241">D$82*($P$93/$P$82)^$Q434</f>
        <v>4.5255212434203953</v>
      </c>
      <c r="E437" s="4">
        <f t="shared" si="241"/>
        <v>3.1820071242799655</v>
      </c>
      <c r="F437" s="4">
        <f t="shared" si="241"/>
        <v>3.0203813655863798</v>
      </c>
      <c r="G437" s="4">
        <f t="shared" si="241"/>
        <v>6.2074392948255204</v>
      </c>
      <c r="H437" s="4">
        <f t="shared" si="241"/>
        <v>6.555944837008564</v>
      </c>
      <c r="I437" s="4">
        <f t="shared" si="241"/>
        <v>4.4699623888694751</v>
      </c>
      <c r="J437" s="4">
        <f t="shared" si="241"/>
        <v>5.3993105013575917</v>
      </c>
      <c r="K437" s="4">
        <f t="shared" si="241"/>
        <v>13.657376609607979</v>
      </c>
      <c r="L437" s="4">
        <f t="shared" si="241"/>
        <v>20.117356152392226</v>
      </c>
      <c r="M437" s="4">
        <f t="shared" si="241"/>
        <v>28.264304551540771</v>
      </c>
      <c r="N437" s="4">
        <f t="shared" si="241"/>
        <v>15.844375156930557</v>
      </c>
      <c r="O437" s="51">
        <f>AVERAGE(C437:N437)</f>
        <v>9.8040333261710639</v>
      </c>
    </row>
    <row r="438" spans="1:19" ht="15.75" thickBot="1" x14ac:dyDescent="0.3">
      <c r="A438" s="134"/>
      <c r="B438" s="52" t="s">
        <v>177</v>
      </c>
      <c r="C438" s="53">
        <f>ABS((C437-C427)/C427)</f>
        <v>6.2721983282112245E-2</v>
      </c>
      <c r="D438" s="53">
        <f t="shared" ref="D438:N438" si="242">ABS((D437-D427)/D427)</f>
        <v>0.18897468755906896</v>
      </c>
      <c r="E438" s="53">
        <f t="shared" si="242"/>
        <v>0.35140498893600375</v>
      </c>
      <c r="F438" s="53">
        <f t="shared" si="242"/>
        <v>0.44823139101454518</v>
      </c>
      <c r="G438" s="53">
        <f t="shared" si="242"/>
        <v>0.35647529599569566</v>
      </c>
      <c r="H438" s="53">
        <f t="shared" si="242"/>
        <v>0.4125497457877631</v>
      </c>
      <c r="I438" s="53">
        <f t="shared" si="242"/>
        <v>0.51639485136108676</v>
      </c>
      <c r="J438" s="53">
        <f t="shared" si="242"/>
        <v>0.48033585164989495</v>
      </c>
      <c r="K438" s="53">
        <f t="shared" si="242"/>
        <v>2.00855536375485E-3</v>
      </c>
      <c r="L438" s="53">
        <f t="shared" si="242"/>
        <v>0.20319115743972652</v>
      </c>
      <c r="M438" s="53">
        <f t="shared" si="242"/>
        <v>0.75882417868953145</v>
      </c>
      <c r="N438" s="53">
        <f t="shared" si="242"/>
        <v>0.64668209903664076</v>
      </c>
      <c r="O438" s="63">
        <f>AVERAGE(C438:N438)</f>
        <v>0.3689828988429853</v>
      </c>
    </row>
    <row r="439" spans="1:19" x14ac:dyDescent="0.25">
      <c r="A439"/>
      <c r="B439" s="54"/>
      <c r="C439" s="55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x14ac:dyDescent="0.25">
      <c r="A440"/>
      <c r="B440" s="54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x14ac:dyDescent="0.25">
      <c r="A441"/>
      <c r="B441" s="54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x14ac:dyDescent="0.25">
      <c r="A442"/>
      <c r="B442" s="54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x14ac:dyDescent="0.25">
      <c r="A443"/>
      <c r="B443" s="54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x14ac:dyDescent="0.25">
      <c r="A444"/>
      <c r="B444" s="5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x14ac:dyDescent="0.25">
      <c r="A445"/>
      <c r="B445" s="54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x14ac:dyDescent="0.25">
      <c r="A446"/>
      <c r="B446" s="54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x14ac:dyDescent="0.25">
      <c r="A447"/>
      <c r="B447" s="54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x14ac:dyDescent="0.25">
      <c r="A448"/>
      <c r="B448" s="54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x14ac:dyDescent="0.25">
      <c r="A449"/>
      <c r="B449" s="54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 s="54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 s="54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 s="54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 s="54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 s="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 s="54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 s="54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 s="54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</sheetData>
  <mergeCells count="13">
    <mergeCell ref="A361:A372"/>
    <mergeCell ref="A394:A405"/>
    <mergeCell ref="A427:A438"/>
    <mergeCell ref="A196:A207"/>
    <mergeCell ref="A229:A240"/>
    <mergeCell ref="A262:A273"/>
    <mergeCell ref="A295:A306"/>
    <mergeCell ref="A328:A339"/>
    <mergeCell ref="A80:O80"/>
    <mergeCell ref="P80:P81"/>
    <mergeCell ref="A97:A108"/>
    <mergeCell ref="A130:A141"/>
    <mergeCell ref="A163:A174"/>
  </mergeCells>
  <pageMargins left="0.7" right="0.7" top="0.75" bottom="0.75" header="0.3" footer="0.3"/>
  <pageSetup orientation="portrait" horizontalDpi="300" verticalDpi="0" copies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461"/>
  <sheetViews>
    <sheetView topLeftCell="A52" zoomScale="80" zoomScaleNormal="80" workbookViewId="0">
      <selection activeCell="B71" sqref="B71"/>
    </sheetView>
  </sheetViews>
  <sheetFormatPr baseColWidth="10" defaultRowHeight="15" x14ac:dyDescent="0.25"/>
  <cols>
    <col min="1" max="1" width="14.42578125" style="3" bestFit="1" customWidth="1"/>
    <col min="2" max="2" width="22.85546875" style="3" bestFit="1" customWidth="1"/>
    <col min="3" max="3" width="13" style="3" bestFit="1" customWidth="1"/>
    <col min="4" max="16384" width="11.425781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250276</v>
      </c>
      <c r="M5" s="3" t="s">
        <v>76</v>
      </c>
      <c r="N5" s="3" t="s">
        <v>77</v>
      </c>
    </row>
    <row r="7" spans="1:14" x14ac:dyDescent="0.25">
      <c r="A7" s="3" t="s">
        <v>28</v>
      </c>
      <c r="B7" s="3">
        <v>848</v>
      </c>
      <c r="D7" s="3" t="s">
        <v>29</v>
      </c>
      <c r="E7" s="3" t="s">
        <v>30</v>
      </c>
      <c r="F7" s="3" t="s">
        <v>31</v>
      </c>
      <c r="H7" s="3" t="s">
        <v>32</v>
      </c>
      <c r="I7" s="3" t="s">
        <v>78</v>
      </c>
      <c r="J7" s="3" t="s">
        <v>79</v>
      </c>
      <c r="L7" s="3" t="s">
        <v>35</v>
      </c>
      <c r="M7" s="3" t="s">
        <v>36</v>
      </c>
      <c r="N7" s="3" t="s">
        <v>80</v>
      </c>
    </row>
    <row r="8" spans="1:14" x14ac:dyDescent="0.25">
      <c r="A8" s="3" t="s">
        <v>5</v>
      </c>
      <c r="B8" s="3">
        <v>7415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81</v>
      </c>
      <c r="J8" s="3" t="s">
        <v>82</v>
      </c>
      <c r="K8" s="3" t="s">
        <v>83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23</v>
      </c>
      <c r="C9" s="3" t="s">
        <v>46</v>
      </c>
      <c r="D9" s="3" t="s">
        <v>47</v>
      </c>
      <c r="E9" s="3" t="s">
        <v>48</v>
      </c>
      <c r="F9" s="3" t="s">
        <v>84</v>
      </c>
      <c r="G9" s="3" t="s">
        <v>85</v>
      </c>
      <c r="H9" s="3" t="s">
        <v>51</v>
      </c>
      <c r="I9" s="3" t="s">
        <v>86</v>
      </c>
      <c r="J9" s="3" t="s">
        <v>87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1974</v>
      </c>
      <c r="B15" s="3">
        <v>2646</v>
      </c>
      <c r="C15" s="3">
        <v>2598</v>
      </c>
      <c r="D15" s="3">
        <v>2576</v>
      </c>
      <c r="E15" s="3">
        <v>2668</v>
      </c>
      <c r="F15" s="3">
        <v>2987</v>
      </c>
      <c r="G15" s="3">
        <v>3096</v>
      </c>
      <c r="H15" s="3">
        <v>2801</v>
      </c>
      <c r="I15" s="3">
        <v>2533</v>
      </c>
      <c r="J15" s="3">
        <v>2758</v>
      </c>
      <c r="K15" s="3">
        <v>3846</v>
      </c>
      <c r="L15" s="3">
        <v>4133</v>
      </c>
      <c r="M15" s="3">
        <v>3608</v>
      </c>
      <c r="N15" s="3">
        <v>2533</v>
      </c>
    </row>
    <row r="16" spans="1:14" x14ac:dyDescent="0.25">
      <c r="A16" s="3">
        <v>1975</v>
      </c>
      <c r="B16" s="3">
        <v>2078</v>
      </c>
      <c r="C16" s="3">
        <v>1474</v>
      </c>
      <c r="D16" s="3">
        <v>2474</v>
      </c>
      <c r="E16" s="3">
        <v>2427</v>
      </c>
      <c r="F16" s="3">
        <v>2548</v>
      </c>
      <c r="G16" s="3">
        <v>3168</v>
      </c>
      <c r="H16" s="3">
        <v>3004</v>
      </c>
      <c r="I16" s="3">
        <v>2773</v>
      </c>
      <c r="J16" s="3">
        <v>3072</v>
      </c>
      <c r="K16" s="3">
        <v>3402</v>
      </c>
      <c r="L16" s="3">
        <v>3483</v>
      </c>
      <c r="M16" s="3">
        <v>3345</v>
      </c>
      <c r="N16" s="3">
        <v>1474</v>
      </c>
    </row>
    <row r="17" spans="1:14" x14ac:dyDescent="0.25">
      <c r="A17" s="3">
        <v>1976</v>
      </c>
      <c r="B17" s="3">
        <v>2343</v>
      </c>
      <c r="C17" s="3">
        <v>2039</v>
      </c>
      <c r="D17" s="3">
        <v>2301</v>
      </c>
      <c r="E17" s="3">
        <v>2615</v>
      </c>
      <c r="F17" s="3">
        <v>3161</v>
      </c>
      <c r="G17" s="3">
        <v>2914</v>
      </c>
      <c r="H17" s="3">
        <v>2411</v>
      </c>
      <c r="I17" s="3">
        <v>2091</v>
      </c>
      <c r="J17" s="3">
        <v>1567</v>
      </c>
      <c r="K17" s="3">
        <v>2380</v>
      </c>
      <c r="L17" s="3">
        <v>2833</v>
      </c>
      <c r="M17" s="3">
        <v>1986</v>
      </c>
      <c r="N17" s="3">
        <v>1567</v>
      </c>
    </row>
    <row r="18" spans="1:14" x14ac:dyDescent="0.25">
      <c r="A18" s="3">
        <v>1977</v>
      </c>
      <c r="B18" s="3">
        <v>1278</v>
      </c>
      <c r="C18" s="3">
        <v>1148</v>
      </c>
      <c r="D18" s="3">
        <v>886</v>
      </c>
      <c r="E18" s="3">
        <v>1772</v>
      </c>
      <c r="F18" s="3">
        <v>2196</v>
      </c>
      <c r="G18" s="3">
        <v>2563</v>
      </c>
      <c r="H18" s="3">
        <v>2060</v>
      </c>
      <c r="I18" s="3">
        <v>2186</v>
      </c>
      <c r="J18" s="3">
        <v>2028</v>
      </c>
      <c r="K18" s="3">
        <v>2883</v>
      </c>
      <c r="L18" s="3">
        <v>3426</v>
      </c>
      <c r="M18" s="3">
        <v>2172</v>
      </c>
      <c r="N18" s="3">
        <v>886</v>
      </c>
    </row>
    <row r="19" spans="1:14" x14ac:dyDescent="0.25">
      <c r="A19" s="3">
        <v>1978</v>
      </c>
      <c r="B19" s="3">
        <v>1373</v>
      </c>
      <c r="C19" s="3">
        <v>1143</v>
      </c>
      <c r="D19" s="3">
        <v>1372</v>
      </c>
      <c r="E19" s="3">
        <v>1979</v>
      </c>
      <c r="F19" s="3">
        <v>2569</v>
      </c>
      <c r="G19" s="3">
        <v>2983</v>
      </c>
      <c r="H19" s="3">
        <v>2665</v>
      </c>
      <c r="I19" s="3">
        <v>2142</v>
      </c>
      <c r="J19" s="3">
        <v>2576</v>
      </c>
      <c r="K19" s="3">
        <v>2691</v>
      </c>
      <c r="L19" s="3">
        <v>3314</v>
      </c>
      <c r="M19" s="3">
        <v>2417</v>
      </c>
      <c r="N19" s="3">
        <v>1143</v>
      </c>
    </row>
    <row r="20" spans="1:14" x14ac:dyDescent="0.25">
      <c r="A20" s="3">
        <v>1979</v>
      </c>
      <c r="B20" s="3">
        <v>2248</v>
      </c>
      <c r="C20" s="3">
        <v>2093</v>
      </c>
      <c r="D20" s="3">
        <v>2237</v>
      </c>
      <c r="E20" s="3">
        <v>2451</v>
      </c>
      <c r="F20" s="3">
        <v>3173</v>
      </c>
      <c r="G20" s="3">
        <v>3826</v>
      </c>
      <c r="H20" s="3">
        <v>2949</v>
      </c>
      <c r="I20" s="3">
        <v>2396</v>
      </c>
      <c r="J20" s="3">
        <v>3178</v>
      </c>
      <c r="K20" s="3">
        <v>3318</v>
      </c>
      <c r="L20" s="3">
        <v>4108</v>
      </c>
      <c r="M20" s="3">
        <v>3023</v>
      </c>
      <c r="N20" s="3">
        <v>2093</v>
      </c>
    </row>
    <row r="21" spans="1:14" x14ac:dyDescent="0.25">
      <c r="A21" s="3">
        <v>1980</v>
      </c>
      <c r="B21" s="3">
        <v>2014</v>
      </c>
      <c r="C21" s="3">
        <v>1946</v>
      </c>
      <c r="D21" s="3">
        <v>1693</v>
      </c>
      <c r="E21" s="3">
        <v>1851</v>
      </c>
      <c r="F21" s="3">
        <v>2484</v>
      </c>
      <c r="G21" s="3">
        <v>2928</v>
      </c>
      <c r="H21" s="3">
        <v>2370</v>
      </c>
      <c r="I21" s="3">
        <v>2422</v>
      </c>
      <c r="J21" s="3">
        <v>2438</v>
      </c>
      <c r="K21" s="3">
        <v>2790</v>
      </c>
      <c r="L21" s="3">
        <v>3523</v>
      </c>
      <c r="M21" s="3">
        <v>2844</v>
      </c>
      <c r="N21" s="3">
        <v>1693</v>
      </c>
    </row>
    <row r="22" spans="1:14" x14ac:dyDescent="0.25">
      <c r="A22" s="3">
        <v>1981</v>
      </c>
      <c r="B22" s="3">
        <v>1727</v>
      </c>
      <c r="C22" s="3">
        <v>2369</v>
      </c>
      <c r="D22" s="3">
        <v>1736</v>
      </c>
      <c r="E22" s="3">
        <v>1614</v>
      </c>
      <c r="F22" s="3">
        <v>3535</v>
      </c>
      <c r="G22" s="3">
        <v>4124</v>
      </c>
      <c r="H22" s="3">
        <v>3364</v>
      </c>
      <c r="I22" s="3">
        <v>2842</v>
      </c>
      <c r="J22" s="3">
        <v>3121</v>
      </c>
      <c r="K22" s="3">
        <v>3022</v>
      </c>
      <c r="L22" s="3">
        <v>3975</v>
      </c>
      <c r="M22" s="3">
        <v>3188</v>
      </c>
      <c r="N22" s="3">
        <v>1614</v>
      </c>
    </row>
    <row r="23" spans="1:14" x14ac:dyDescent="0.25">
      <c r="A23" s="3">
        <v>1982</v>
      </c>
      <c r="B23" s="3">
        <v>2604</v>
      </c>
      <c r="C23" s="3">
        <v>2604</v>
      </c>
      <c r="D23" s="3">
        <v>2738</v>
      </c>
      <c r="E23" s="3">
        <v>2882</v>
      </c>
      <c r="F23" s="3">
        <v>3558</v>
      </c>
      <c r="G23" s="3">
        <v>3716</v>
      </c>
      <c r="H23" s="3">
        <v>2956</v>
      </c>
      <c r="I23" s="3">
        <v>2787</v>
      </c>
      <c r="J23" s="3">
        <v>2811</v>
      </c>
      <c r="K23" s="3">
        <v>3109</v>
      </c>
      <c r="L23" s="3">
        <v>3382</v>
      </c>
      <c r="M23" s="3">
        <v>2576</v>
      </c>
      <c r="N23" s="3">
        <v>2576</v>
      </c>
    </row>
    <row r="24" spans="1:14" x14ac:dyDescent="0.25">
      <c r="A24" s="3">
        <v>1983</v>
      </c>
      <c r="B24" s="3">
        <v>1999</v>
      </c>
      <c r="C24" s="3">
        <v>1791</v>
      </c>
      <c r="D24" s="3">
        <v>1634</v>
      </c>
      <c r="E24" s="3">
        <v>1859</v>
      </c>
      <c r="F24" s="3">
        <v>3534</v>
      </c>
      <c r="G24" s="3">
        <v>2665</v>
      </c>
      <c r="H24" s="3">
        <v>2406</v>
      </c>
      <c r="I24" s="3">
        <v>2177</v>
      </c>
      <c r="J24" s="3">
        <v>2644</v>
      </c>
      <c r="K24" s="3">
        <v>2748</v>
      </c>
      <c r="L24" s="3">
        <v>2983</v>
      </c>
      <c r="M24" s="3">
        <v>2937</v>
      </c>
      <c r="N24" s="3">
        <v>1634</v>
      </c>
    </row>
    <row r="25" spans="1:14" x14ac:dyDescent="0.25">
      <c r="A25" s="3">
        <v>1984</v>
      </c>
      <c r="B25" s="3">
        <v>2641</v>
      </c>
      <c r="C25" s="3">
        <v>2601</v>
      </c>
      <c r="D25" s="3">
        <v>1946</v>
      </c>
      <c r="E25" s="3">
        <v>2244</v>
      </c>
      <c r="F25" s="3">
        <v>2903</v>
      </c>
      <c r="G25" s="3">
        <v>3938</v>
      </c>
      <c r="H25" s="3">
        <v>3580</v>
      </c>
      <c r="I25" s="3">
        <v>3194</v>
      </c>
      <c r="J25" s="3">
        <v>3082</v>
      </c>
      <c r="K25" s="3">
        <v>4270</v>
      </c>
      <c r="L25" s="3">
        <v>4506</v>
      </c>
      <c r="M25" s="3">
        <v>3650</v>
      </c>
      <c r="N25" s="3">
        <v>1946</v>
      </c>
    </row>
    <row r="26" spans="1:14" x14ac:dyDescent="0.25">
      <c r="A26" s="3">
        <v>1985</v>
      </c>
      <c r="B26" s="3">
        <v>2570</v>
      </c>
      <c r="C26" s="3">
        <v>1892</v>
      </c>
      <c r="D26" s="3">
        <v>1529</v>
      </c>
      <c r="E26" s="3">
        <v>1973</v>
      </c>
      <c r="F26" s="3">
        <v>2802</v>
      </c>
      <c r="G26" s="3">
        <v>2600</v>
      </c>
      <c r="H26" s="3">
        <v>2245</v>
      </c>
      <c r="I26" s="3">
        <v>2544</v>
      </c>
      <c r="J26" s="3">
        <v>3045</v>
      </c>
      <c r="K26" s="3">
        <v>3286</v>
      </c>
      <c r="L26" s="3">
        <v>3886</v>
      </c>
      <c r="M26" s="3">
        <v>2527</v>
      </c>
      <c r="N26" s="3">
        <v>1529</v>
      </c>
    </row>
    <row r="27" spans="1:14" x14ac:dyDescent="0.25">
      <c r="A27" s="3">
        <v>1986</v>
      </c>
      <c r="B27" s="3">
        <v>2352</v>
      </c>
      <c r="C27" s="3">
        <v>1923</v>
      </c>
      <c r="D27" s="3">
        <v>2386</v>
      </c>
      <c r="E27" s="3">
        <v>2488</v>
      </c>
      <c r="F27" s="3">
        <v>3541</v>
      </c>
      <c r="G27" s="3">
        <v>3447</v>
      </c>
      <c r="H27" s="3">
        <v>2721</v>
      </c>
      <c r="I27" s="3">
        <v>2291</v>
      </c>
      <c r="J27" s="3">
        <v>2509</v>
      </c>
      <c r="K27" s="3">
        <v>2855</v>
      </c>
      <c r="L27" s="3">
        <v>4140</v>
      </c>
      <c r="M27" s="3">
        <v>2593</v>
      </c>
      <c r="N27" s="3">
        <v>1923</v>
      </c>
    </row>
    <row r="28" spans="1:14" x14ac:dyDescent="0.25">
      <c r="A28" s="3">
        <v>1987</v>
      </c>
      <c r="B28" s="3">
        <v>2030</v>
      </c>
      <c r="C28" s="3">
        <v>1580</v>
      </c>
      <c r="D28" s="3">
        <v>1356</v>
      </c>
      <c r="E28" s="3">
        <v>1573</v>
      </c>
      <c r="F28" s="3">
        <v>2460</v>
      </c>
      <c r="G28" s="3">
        <v>2546</v>
      </c>
      <c r="H28" s="3">
        <v>2324</v>
      </c>
      <c r="I28" s="3">
        <v>2643</v>
      </c>
      <c r="J28" s="3">
        <v>2672</v>
      </c>
      <c r="K28" s="3">
        <v>3548</v>
      </c>
      <c r="L28" s="3">
        <v>3559</v>
      </c>
      <c r="M28" s="3">
        <v>2564</v>
      </c>
      <c r="N28" s="3">
        <v>1356</v>
      </c>
    </row>
    <row r="29" spans="1:14" x14ac:dyDescent="0.25">
      <c r="A29" s="3">
        <v>1988</v>
      </c>
      <c r="B29" s="3">
        <v>1999</v>
      </c>
      <c r="C29" s="3">
        <v>1836</v>
      </c>
      <c r="D29" s="3">
        <v>1600</v>
      </c>
      <c r="E29" s="3">
        <v>1060</v>
      </c>
      <c r="F29" s="3">
        <v>2780</v>
      </c>
      <c r="G29" s="3">
        <v>2849</v>
      </c>
      <c r="H29" s="3">
        <v>3254</v>
      </c>
      <c r="I29" s="3">
        <v>3348</v>
      </c>
      <c r="J29" s="3">
        <v>3842</v>
      </c>
      <c r="K29" s="3">
        <v>3898</v>
      </c>
      <c r="L29" s="3">
        <v>3930</v>
      </c>
      <c r="M29" s="3">
        <v>3502</v>
      </c>
      <c r="N29" s="3">
        <v>1060</v>
      </c>
    </row>
    <row r="30" spans="1:14" x14ac:dyDescent="0.25">
      <c r="A30" s="3">
        <v>1990</v>
      </c>
      <c r="B30" s="3">
        <v>2136</v>
      </c>
      <c r="C30" s="3">
        <v>1956</v>
      </c>
      <c r="D30" s="3">
        <v>1987</v>
      </c>
      <c r="E30" s="3">
        <v>2356</v>
      </c>
      <c r="F30" s="3">
        <v>3106</v>
      </c>
      <c r="G30" s="3">
        <v>2806</v>
      </c>
      <c r="H30" s="3">
        <v>2626</v>
      </c>
      <c r="I30" s="3">
        <v>2522</v>
      </c>
      <c r="J30" s="3">
        <v>2697</v>
      </c>
      <c r="K30" s="3">
        <v>2894</v>
      </c>
      <c r="L30" s="3">
        <v>2869</v>
      </c>
      <c r="M30" s="3">
        <v>3012</v>
      </c>
      <c r="N30" s="3">
        <v>1956</v>
      </c>
    </row>
    <row r="31" spans="1:14" x14ac:dyDescent="0.25">
      <c r="A31" s="3">
        <v>1991</v>
      </c>
      <c r="B31" s="3">
        <v>2011</v>
      </c>
      <c r="C31" s="3">
        <v>1830</v>
      </c>
      <c r="D31" s="3">
        <v>2032</v>
      </c>
      <c r="E31" s="3">
        <v>2026</v>
      </c>
      <c r="F31" s="3">
        <v>2314</v>
      </c>
      <c r="G31" s="3">
        <v>2555</v>
      </c>
      <c r="H31" s="3">
        <v>2199</v>
      </c>
      <c r="I31" s="3">
        <v>1955</v>
      </c>
      <c r="J31" s="3">
        <v>1775</v>
      </c>
      <c r="K31" s="3">
        <v>2344</v>
      </c>
      <c r="L31" s="3">
        <v>3052</v>
      </c>
      <c r="M31" s="3">
        <v>2404</v>
      </c>
      <c r="N31" s="3">
        <v>1775</v>
      </c>
    </row>
    <row r="32" spans="1:14" x14ac:dyDescent="0.25">
      <c r="A32" s="3">
        <v>1992</v>
      </c>
      <c r="B32" s="3">
        <v>1517</v>
      </c>
      <c r="C32" s="3">
        <v>1507</v>
      </c>
      <c r="D32" s="3">
        <v>1271</v>
      </c>
      <c r="E32" s="3">
        <v>1231</v>
      </c>
      <c r="F32" s="3">
        <v>2183</v>
      </c>
      <c r="G32" s="3">
        <v>2370</v>
      </c>
      <c r="H32" s="3">
        <v>1987</v>
      </c>
      <c r="I32" s="3">
        <v>2190</v>
      </c>
      <c r="J32" s="3">
        <v>2294</v>
      </c>
      <c r="K32" s="3">
        <v>2801</v>
      </c>
      <c r="L32" s="3">
        <v>2697</v>
      </c>
      <c r="M32" s="3">
        <v>2443</v>
      </c>
      <c r="N32" s="3">
        <v>1231</v>
      </c>
    </row>
    <row r="33" spans="1:14" x14ac:dyDescent="0.25">
      <c r="A33" s="3">
        <v>1993</v>
      </c>
      <c r="B33" s="3">
        <v>1828</v>
      </c>
      <c r="C33" s="3">
        <v>1298</v>
      </c>
      <c r="D33" s="3">
        <v>1247</v>
      </c>
      <c r="E33" s="3">
        <v>2439</v>
      </c>
      <c r="F33" s="3">
        <v>3362</v>
      </c>
      <c r="G33" s="3">
        <v>3083</v>
      </c>
      <c r="H33" s="3">
        <v>2652</v>
      </c>
      <c r="I33" s="3">
        <v>1985</v>
      </c>
      <c r="J33" s="3">
        <v>2218</v>
      </c>
      <c r="K33" s="3">
        <v>2922</v>
      </c>
      <c r="L33" s="3">
        <v>3402</v>
      </c>
      <c r="M33" s="3">
        <v>3501</v>
      </c>
      <c r="N33" s="3">
        <v>1247</v>
      </c>
    </row>
    <row r="34" spans="1:14" x14ac:dyDescent="0.25">
      <c r="A34" s="3">
        <v>1994</v>
      </c>
      <c r="E34" s="3">
        <v>2924</v>
      </c>
      <c r="F34" s="3">
        <v>3678</v>
      </c>
      <c r="G34" s="3">
        <v>3448</v>
      </c>
      <c r="H34" s="3">
        <v>3132</v>
      </c>
      <c r="I34" s="3">
        <v>2425</v>
      </c>
      <c r="J34" s="3">
        <v>2190</v>
      </c>
      <c r="K34" s="3">
        <v>3022</v>
      </c>
      <c r="L34" s="3">
        <v>3904</v>
      </c>
      <c r="N34" s="3">
        <v>2190</v>
      </c>
    </row>
    <row r="35" spans="1:14" x14ac:dyDescent="0.25">
      <c r="A35" s="3">
        <v>1995</v>
      </c>
      <c r="B35" s="3" t="s">
        <v>55</v>
      </c>
      <c r="C35" s="3" t="s">
        <v>55</v>
      </c>
      <c r="D35" s="3" t="s">
        <v>55</v>
      </c>
      <c r="E35" s="3">
        <v>2120</v>
      </c>
      <c r="F35" s="3" t="s">
        <v>55</v>
      </c>
      <c r="G35" s="3" t="s">
        <v>55</v>
      </c>
      <c r="H35" s="3" t="s">
        <v>55</v>
      </c>
      <c r="I35" s="3">
        <v>3810</v>
      </c>
      <c r="J35" s="3">
        <v>3567</v>
      </c>
      <c r="K35" s="3">
        <v>3695</v>
      </c>
      <c r="L35" s="3">
        <v>4045</v>
      </c>
      <c r="M35" s="3">
        <v>3073</v>
      </c>
      <c r="N35" s="3">
        <v>2120</v>
      </c>
    </row>
    <row r="36" spans="1:14" x14ac:dyDescent="0.25">
      <c r="A36" s="3">
        <v>1996</v>
      </c>
      <c r="B36" s="3">
        <v>2176</v>
      </c>
      <c r="C36" s="3">
        <v>1917</v>
      </c>
      <c r="D36" s="3">
        <v>2573</v>
      </c>
      <c r="E36" s="3">
        <v>2490</v>
      </c>
      <c r="F36" s="3">
        <v>2849</v>
      </c>
      <c r="G36" s="3">
        <v>3572</v>
      </c>
      <c r="H36" s="3">
        <v>3383</v>
      </c>
      <c r="I36" s="3">
        <v>3285</v>
      </c>
      <c r="J36" s="3">
        <v>3226</v>
      </c>
      <c r="K36" s="3">
        <v>3638</v>
      </c>
      <c r="L36" s="3">
        <v>3687</v>
      </c>
      <c r="M36" s="3">
        <v>2783</v>
      </c>
      <c r="N36" s="3">
        <v>1917</v>
      </c>
    </row>
    <row r="37" spans="1:14" x14ac:dyDescent="0.25">
      <c r="A37" s="3">
        <v>1997</v>
      </c>
      <c r="B37" s="3" t="s">
        <v>55</v>
      </c>
      <c r="C37" s="3" t="s">
        <v>55</v>
      </c>
      <c r="D37" s="3">
        <v>1362</v>
      </c>
      <c r="E37" s="3">
        <v>1512</v>
      </c>
      <c r="F37" s="3">
        <v>2286</v>
      </c>
      <c r="G37" s="3">
        <v>2497</v>
      </c>
      <c r="H37" s="3">
        <v>1750</v>
      </c>
      <c r="I37" s="3">
        <v>1157</v>
      </c>
      <c r="J37" s="3">
        <v>1177</v>
      </c>
      <c r="K37" s="3">
        <v>1873</v>
      </c>
      <c r="L37" s="3">
        <v>2060</v>
      </c>
      <c r="M37" s="3">
        <v>926.6</v>
      </c>
      <c r="N37" s="3">
        <v>926.6</v>
      </c>
    </row>
    <row r="38" spans="1:14" x14ac:dyDescent="0.25">
      <c r="A38" s="3">
        <v>1998</v>
      </c>
      <c r="B38" s="3">
        <v>742.1</v>
      </c>
      <c r="C38" s="3">
        <v>759.7</v>
      </c>
      <c r="D38" s="3">
        <v>754.7</v>
      </c>
      <c r="E38" s="3">
        <v>1780</v>
      </c>
      <c r="F38" s="3">
        <v>2351</v>
      </c>
      <c r="G38" s="3">
        <v>2410</v>
      </c>
      <c r="H38" s="3">
        <v>2442</v>
      </c>
      <c r="I38" s="3">
        <v>2464</v>
      </c>
      <c r="J38" s="3">
        <v>2758</v>
      </c>
      <c r="K38" s="3">
        <v>3256</v>
      </c>
      <c r="L38" s="3">
        <v>4014</v>
      </c>
      <c r="M38" s="3">
        <v>3881</v>
      </c>
      <c r="N38" s="3">
        <v>742.1</v>
      </c>
    </row>
    <row r="39" spans="1:14" x14ac:dyDescent="0.25">
      <c r="A39" s="3">
        <v>1999</v>
      </c>
      <c r="B39" s="3">
        <v>2916</v>
      </c>
      <c r="C39" s="3">
        <v>2822</v>
      </c>
      <c r="D39" s="3">
        <v>3508</v>
      </c>
      <c r="E39" s="3">
        <v>3430</v>
      </c>
      <c r="F39" s="3">
        <v>3822</v>
      </c>
      <c r="G39" s="3">
        <v>3653</v>
      </c>
      <c r="H39" s="3">
        <v>2958</v>
      </c>
      <c r="I39" s="3">
        <v>2724</v>
      </c>
      <c r="J39" s="3">
        <v>3037</v>
      </c>
      <c r="K39" s="3">
        <v>3516</v>
      </c>
      <c r="L39" s="3">
        <v>4365</v>
      </c>
      <c r="M39" s="3">
        <v>4040</v>
      </c>
      <c r="N39" s="3">
        <v>2724</v>
      </c>
    </row>
    <row r="40" spans="1:14" x14ac:dyDescent="0.25">
      <c r="A40" s="3">
        <v>2000</v>
      </c>
      <c r="B40" s="3">
        <v>2283</v>
      </c>
      <c r="C40" s="3">
        <v>2116</v>
      </c>
      <c r="D40" s="3">
        <v>2400</v>
      </c>
      <c r="E40" s="3">
        <v>2497</v>
      </c>
      <c r="F40" s="3">
        <v>2796</v>
      </c>
      <c r="G40" s="3">
        <v>3252</v>
      </c>
      <c r="H40" s="3">
        <v>2796</v>
      </c>
      <c r="I40" s="3">
        <v>2164</v>
      </c>
      <c r="J40" s="3">
        <v>2400</v>
      </c>
      <c r="K40" s="3">
        <v>3118</v>
      </c>
      <c r="L40" s="3">
        <v>3319</v>
      </c>
      <c r="M40" s="3">
        <v>2271</v>
      </c>
      <c r="N40" s="3">
        <v>2116</v>
      </c>
    </row>
    <row r="41" spans="1:14" x14ac:dyDescent="0.25">
      <c r="A41" s="3">
        <v>2001</v>
      </c>
      <c r="B41" s="3">
        <v>1750</v>
      </c>
      <c r="C41" s="3">
        <v>884</v>
      </c>
      <c r="D41" s="3">
        <v>1258</v>
      </c>
      <c r="E41" s="3">
        <v>1803</v>
      </c>
      <c r="F41" s="3">
        <v>1886</v>
      </c>
      <c r="G41" s="3">
        <v>2179</v>
      </c>
      <c r="H41" s="3">
        <v>1820</v>
      </c>
      <c r="I41" s="3">
        <v>1562</v>
      </c>
      <c r="J41" s="3">
        <v>1543</v>
      </c>
      <c r="K41" s="3">
        <v>2505</v>
      </c>
      <c r="L41" s="3">
        <v>3312</v>
      </c>
      <c r="M41" s="3">
        <v>3521</v>
      </c>
      <c r="N41" s="3">
        <v>884</v>
      </c>
    </row>
    <row r="42" spans="1:14" x14ac:dyDescent="0.25">
      <c r="A42" s="3">
        <v>2002</v>
      </c>
      <c r="B42" s="3">
        <v>1676</v>
      </c>
      <c r="C42" s="3">
        <v>1459</v>
      </c>
      <c r="D42" s="3">
        <v>1302</v>
      </c>
      <c r="E42" s="3">
        <v>2119</v>
      </c>
      <c r="F42" s="3">
        <v>2382</v>
      </c>
      <c r="G42" s="3">
        <v>2981</v>
      </c>
      <c r="H42" s="3">
        <v>2105</v>
      </c>
      <c r="I42" s="3">
        <v>1699</v>
      </c>
      <c r="J42" s="3">
        <v>1849</v>
      </c>
      <c r="K42" s="3">
        <v>2022</v>
      </c>
      <c r="L42" s="3">
        <v>2875</v>
      </c>
      <c r="M42" s="3">
        <v>2145</v>
      </c>
      <c r="N42" s="3">
        <v>1302</v>
      </c>
    </row>
    <row r="43" spans="1:14" x14ac:dyDescent="0.25">
      <c r="A43" s="3">
        <v>2003</v>
      </c>
      <c r="B43" s="3">
        <v>1284</v>
      </c>
      <c r="C43" s="3">
        <v>1144</v>
      </c>
      <c r="D43" s="3">
        <v>1524</v>
      </c>
      <c r="E43" s="3">
        <v>1612</v>
      </c>
      <c r="F43" s="3">
        <v>2763</v>
      </c>
      <c r="G43" s="3">
        <v>2892</v>
      </c>
      <c r="H43" s="3">
        <v>2382</v>
      </c>
      <c r="I43" s="3">
        <v>2185</v>
      </c>
      <c r="J43" s="3">
        <v>2002</v>
      </c>
      <c r="K43" s="3">
        <v>2643</v>
      </c>
      <c r="L43" s="3">
        <v>3732</v>
      </c>
      <c r="M43" s="3">
        <v>3075</v>
      </c>
      <c r="N43" s="3">
        <v>1144</v>
      </c>
    </row>
    <row r="44" spans="1:14" x14ac:dyDescent="0.25">
      <c r="A44" s="3">
        <v>2004</v>
      </c>
      <c r="B44" s="3">
        <v>1842</v>
      </c>
      <c r="C44" s="3">
        <v>1239</v>
      </c>
      <c r="D44" s="3">
        <v>1314</v>
      </c>
      <c r="E44" s="3">
        <v>1657</v>
      </c>
      <c r="F44" s="3">
        <v>2835</v>
      </c>
      <c r="G44" s="3">
        <v>2407</v>
      </c>
      <c r="H44" s="3">
        <v>2187</v>
      </c>
      <c r="I44" s="3">
        <v>1927</v>
      </c>
      <c r="J44" s="3">
        <v>2134</v>
      </c>
      <c r="K44" s="3">
        <v>3019</v>
      </c>
      <c r="L44" s="3">
        <v>3934</v>
      </c>
      <c r="M44" s="3">
        <v>2831</v>
      </c>
      <c r="N44" s="3">
        <v>1239</v>
      </c>
    </row>
    <row r="45" spans="1:14" x14ac:dyDescent="0.25">
      <c r="A45" s="3">
        <v>2005</v>
      </c>
      <c r="B45" s="3">
        <v>1911</v>
      </c>
      <c r="C45" s="3">
        <v>1759</v>
      </c>
      <c r="D45" s="3">
        <v>1752</v>
      </c>
      <c r="E45" s="3">
        <v>1895</v>
      </c>
      <c r="F45" s="3">
        <v>2704</v>
      </c>
      <c r="G45" s="3">
        <v>3075</v>
      </c>
      <c r="H45" s="3">
        <v>2376</v>
      </c>
      <c r="I45" s="3">
        <v>2177</v>
      </c>
      <c r="J45" s="3">
        <v>1952</v>
      </c>
      <c r="K45" s="3">
        <v>2485</v>
      </c>
      <c r="L45" s="3">
        <v>3934</v>
      </c>
      <c r="M45" s="3">
        <v>3181</v>
      </c>
      <c r="N45" s="3">
        <v>1752</v>
      </c>
    </row>
    <row r="46" spans="1:14" x14ac:dyDescent="0.25">
      <c r="A46" s="3">
        <v>2006</v>
      </c>
      <c r="B46" s="3">
        <v>2237</v>
      </c>
      <c r="C46" s="3">
        <v>1746</v>
      </c>
      <c r="D46" s="3">
        <v>1710</v>
      </c>
      <c r="E46" s="3">
        <v>2791</v>
      </c>
      <c r="F46" s="3">
        <v>3727</v>
      </c>
      <c r="G46" s="3">
        <v>3805</v>
      </c>
      <c r="H46" s="3" t="s">
        <v>55</v>
      </c>
      <c r="I46" s="3" t="s">
        <v>55</v>
      </c>
      <c r="J46" s="3" t="s">
        <v>55</v>
      </c>
      <c r="K46" s="3" t="s">
        <v>55</v>
      </c>
      <c r="L46" s="3">
        <v>3435</v>
      </c>
      <c r="M46" s="3">
        <v>3079</v>
      </c>
      <c r="N46" s="3">
        <v>1710</v>
      </c>
    </row>
    <row r="47" spans="1:14" x14ac:dyDescent="0.25">
      <c r="A47" s="3">
        <v>2007</v>
      </c>
      <c r="B47" s="3">
        <v>2283</v>
      </c>
      <c r="C47" s="3">
        <v>1881</v>
      </c>
      <c r="D47" s="3">
        <v>1216</v>
      </c>
      <c r="E47" s="3">
        <v>2373</v>
      </c>
      <c r="F47" s="3">
        <v>3318</v>
      </c>
      <c r="G47" s="3">
        <v>3300</v>
      </c>
      <c r="H47" s="3">
        <v>2526</v>
      </c>
      <c r="I47" s="3">
        <v>2520</v>
      </c>
      <c r="J47" s="3">
        <v>2996</v>
      </c>
      <c r="K47" s="3">
        <v>3019</v>
      </c>
      <c r="L47" s="3">
        <v>3591</v>
      </c>
      <c r="M47" s="3">
        <v>2944</v>
      </c>
      <c r="N47" s="3">
        <v>1216</v>
      </c>
    </row>
    <row r="48" spans="1:14" x14ac:dyDescent="0.25">
      <c r="A48" s="3">
        <v>2008</v>
      </c>
      <c r="B48" s="3" t="s">
        <v>55</v>
      </c>
      <c r="C48" s="3">
        <v>2008</v>
      </c>
      <c r="D48" s="3">
        <v>2342</v>
      </c>
      <c r="E48" s="3">
        <v>2482</v>
      </c>
      <c r="F48" s="3">
        <v>2872</v>
      </c>
      <c r="G48" s="3">
        <v>3506</v>
      </c>
      <c r="H48" s="3">
        <v>3390</v>
      </c>
      <c r="I48" s="3">
        <v>3236</v>
      </c>
      <c r="J48" s="3">
        <v>3348</v>
      </c>
      <c r="K48" s="3">
        <v>3314</v>
      </c>
      <c r="L48" s="3">
        <v>3847</v>
      </c>
      <c r="M48" s="3">
        <v>3158</v>
      </c>
      <c r="N48" s="3">
        <v>2008</v>
      </c>
    </row>
    <row r="49" spans="1:14" x14ac:dyDescent="0.25">
      <c r="A49" s="3">
        <v>2009</v>
      </c>
      <c r="B49" s="3">
        <v>2464</v>
      </c>
      <c r="C49" s="3" t="s">
        <v>55</v>
      </c>
      <c r="D49" s="3">
        <v>2395</v>
      </c>
      <c r="E49" s="3">
        <v>2808</v>
      </c>
      <c r="F49" s="3">
        <v>2798</v>
      </c>
      <c r="G49" s="3">
        <v>2541</v>
      </c>
      <c r="H49" s="3">
        <v>2293</v>
      </c>
      <c r="I49" s="3">
        <v>2286</v>
      </c>
      <c r="J49" s="3">
        <v>2079</v>
      </c>
      <c r="K49" s="3">
        <v>1952</v>
      </c>
      <c r="L49" s="3">
        <v>2497</v>
      </c>
      <c r="M49" s="3">
        <v>1870</v>
      </c>
      <c r="N49" s="3">
        <v>1870</v>
      </c>
    </row>
    <row r="50" spans="1:14" x14ac:dyDescent="0.25">
      <c r="A50" s="3">
        <v>2010</v>
      </c>
      <c r="B50" s="3" t="s">
        <v>55</v>
      </c>
      <c r="C50" s="3" t="s">
        <v>55</v>
      </c>
      <c r="D50" s="3">
        <v>1668</v>
      </c>
      <c r="E50" s="3">
        <v>1856</v>
      </c>
      <c r="F50" s="3">
        <v>2553</v>
      </c>
      <c r="G50" s="3">
        <v>3405</v>
      </c>
      <c r="H50" s="3">
        <v>3530</v>
      </c>
      <c r="I50" s="3">
        <v>3464</v>
      </c>
      <c r="J50" s="3">
        <v>3513</v>
      </c>
      <c r="K50" s="3">
        <v>3701</v>
      </c>
      <c r="L50" s="3">
        <v>3690</v>
      </c>
      <c r="M50" s="3">
        <v>3393</v>
      </c>
      <c r="N50" s="3">
        <v>1668</v>
      </c>
    </row>
    <row r="51" spans="1:14" x14ac:dyDescent="0.25">
      <c r="A51" s="3">
        <v>2011</v>
      </c>
      <c r="B51" s="3">
        <v>2444</v>
      </c>
      <c r="C51" s="3">
        <v>2166</v>
      </c>
      <c r="D51" s="3">
        <v>2345</v>
      </c>
      <c r="E51" s="3">
        <v>2835</v>
      </c>
      <c r="F51" s="3">
        <v>3438</v>
      </c>
      <c r="G51" s="3">
        <v>3060</v>
      </c>
      <c r="H51" s="3">
        <v>2852</v>
      </c>
      <c r="I51" s="3">
        <v>2722</v>
      </c>
      <c r="J51" s="3">
        <v>2640</v>
      </c>
      <c r="K51" s="3">
        <v>2715</v>
      </c>
      <c r="L51" s="3">
        <v>3295</v>
      </c>
      <c r="M51" s="3">
        <v>3506</v>
      </c>
      <c r="N51" s="3">
        <v>2166</v>
      </c>
    </row>
    <row r="52" spans="1:14" x14ac:dyDescent="0.25">
      <c r="A52" s="3">
        <v>2012</v>
      </c>
      <c r="B52" s="3">
        <v>2334</v>
      </c>
      <c r="C52" s="3">
        <v>1950</v>
      </c>
      <c r="D52" s="3">
        <v>1883</v>
      </c>
      <c r="E52" s="3">
        <v>2297</v>
      </c>
      <c r="F52" s="3">
        <v>2862</v>
      </c>
      <c r="G52" s="3">
        <v>2222</v>
      </c>
      <c r="H52" s="3">
        <v>1950</v>
      </c>
      <c r="I52" s="3">
        <v>1970</v>
      </c>
      <c r="J52" s="3">
        <v>1945</v>
      </c>
      <c r="K52" s="3">
        <v>2127</v>
      </c>
      <c r="L52" s="3">
        <v>2581</v>
      </c>
      <c r="M52" s="3">
        <v>2076</v>
      </c>
      <c r="N52" s="3">
        <v>1883</v>
      </c>
    </row>
    <row r="53" spans="1:14" x14ac:dyDescent="0.25">
      <c r="A53" s="3">
        <v>2013</v>
      </c>
      <c r="B53" s="3">
        <v>1658</v>
      </c>
      <c r="C53" s="3">
        <v>1664</v>
      </c>
      <c r="D53" s="3">
        <v>2124</v>
      </c>
      <c r="E53" s="3">
        <v>2114</v>
      </c>
      <c r="F53" s="3">
        <v>2361</v>
      </c>
      <c r="G53" s="3">
        <v>2554</v>
      </c>
      <c r="H53" s="3">
        <v>1988</v>
      </c>
      <c r="I53" s="3">
        <v>1913</v>
      </c>
      <c r="J53" s="3">
        <v>2510</v>
      </c>
      <c r="K53" s="3">
        <v>2635</v>
      </c>
      <c r="L53" s="3">
        <v>2916</v>
      </c>
      <c r="M53" s="3">
        <v>2938</v>
      </c>
      <c r="N53" s="3">
        <v>1658</v>
      </c>
    </row>
    <row r="54" spans="1:14" ht="15.75" thickBot="1" x14ac:dyDescent="0.3"/>
    <row r="55" spans="1:14" ht="15.75" thickBot="1" x14ac:dyDescent="0.3">
      <c r="A55" s="14" t="s">
        <v>159</v>
      </c>
      <c r="B55" s="19" t="s">
        <v>162</v>
      </c>
      <c r="C55" s="20" t="s">
        <v>163</v>
      </c>
      <c r="D55" s="20" t="s">
        <v>91</v>
      </c>
      <c r="E55" s="20" t="s">
        <v>164</v>
      </c>
      <c r="F55" s="20" t="s">
        <v>165</v>
      </c>
      <c r="G55" s="20" t="s">
        <v>166</v>
      </c>
      <c r="H55" s="20" t="s">
        <v>167</v>
      </c>
      <c r="I55" s="20" t="s">
        <v>168</v>
      </c>
      <c r="J55" s="20" t="s">
        <v>169</v>
      </c>
      <c r="K55" s="20" t="s">
        <v>170</v>
      </c>
      <c r="L55" s="20" t="s">
        <v>171</v>
      </c>
      <c r="M55" s="20" t="s">
        <v>172</v>
      </c>
      <c r="N55" s="21" t="s">
        <v>161</v>
      </c>
    </row>
    <row r="56" spans="1:14" x14ac:dyDescent="0.25">
      <c r="A56" s="12" t="s">
        <v>73</v>
      </c>
      <c r="B56" s="9">
        <v>2041</v>
      </c>
      <c r="C56" s="4">
        <v>1798</v>
      </c>
      <c r="D56" s="4">
        <v>1850</v>
      </c>
      <c r="E56" s="4">
        <v>2177</v>
      </c>
      <c r="F56" s="4">
        <v>2881</v>
      </c>
      <c r="G56" s="4">
        <v>3025</v>
      </c>
      <c r="H56" s="4">
        <v>2606</v>
      </c>
      <c r="I56" s="4">
        <v>2440</v>
      </c>
      <c r="J56" s="4">
        <v>2558</v>
      </c>
      <c r="K56" s="4">
        <v>2981</v>
      </c>
      <c r="L56" s="4">
        <v>3493</v>
      </c>
      <c r="M56" s="4">
        <v>2868</v>
      </c>
      <c r="N56" s="8">
        <v>2559.75</v>
      </c>
    </row>
    <row r="57" spans="1:14" x14ac:dyDescent="0.25">
      <c r="A57" s="11" t="s">
        <v>74</v>
      </c>
      <c r="B57" s="6">
        <v>2916</v>
      </c>
      <c r="C57" s="2">
        <v>2822</v>
      </c>
      <c r="D57" s="2">
        <v>3508</v>
      </c>
      <c r="E57" s="2">
        <v>3430</v>
      </c>
      <c r="F57" s="2">
        <v>3822</v>
      </c>
      <c r="G57" s="2">
        <v>4124</v>
      </c>
      <c r="H57" s="2">
        <v>3580</v>
      </c>
      <c r="I57" s="2">
        <v>3810</v>
      </c>
      <c r="J57" s="2">
        <v>3842</v>
      </c>
      <c r="K57" s="2">
        <v>4270</v>
      </c>
      <c r="L57" s="2">
        <v>4506</v>
      </c>
      <c r="M57" s="2">
        <v>4040</v>
      </c>
      <c r="N57" s="7">
        <v>4506</v>
      </c>
    </row>
    <row r="58" spans="1:14" x14ac:dyDescent="0.25">
      <c r="A58" s="11" t="s">
        <v>75</v>
      </c>
      <c r="B58" s="6">
        <v>742.1</v>
      </c>
      <c r="C58" s="2">
        <v>759.7</v>
      </c>
      <c r="D58" s="2">
        <v>754.7</v>
      </c>
      <c r="E58" s="2">
        <v>1060</v>
      </c>
      <c r="F58" s="2">
        <v>1886</v>
      </c>
      <c r="G58" s="2">
        <v>2179</v>
      </c>
      <c r="H58" s="2">
        <v>1750</v>
      </c>
      <c r="I58" s="2">
        <v>1157</v>
      </c>
      <c r="J58" s="2">
        <v>1177</v>
      </c>
      <c r="K58" s="2">
        <v>1873</v>
      </c>
      <c r="L58" s="2">
        <v>2060</v>
      </c>
      <c r="M58" s="2">
        <v>926.6</v>
      </c>
      <c r="N58" s="7">
        <v>742.1</v>
      </c>
    </row>
    <row r="59" spans="1:14" ht="15.75" thickBot="1" x14ac:dyDescent="0.3">
      <c r="A59" s="10" t="s">
        <v>160</v>
      </c>
      <c r="B59" s="15">
        <f>B56/'AREA DE DRENAJE'!$D$3</f>
        <v>1.247997456310917E-2</v>
      </c>
      <c r="C59" s="15">
        <f>C56/'AREA DE DRENAJE'!$D$3</f>
        <v>1.0994117718995732E-2</v>
      </c>
      <c r="D59" s="15">
        <f>D56/'AREA DE DRENAJE'!$D$3</f>
        <v>1.1312078854361571E-2</v>
      </c>
      <c r="E59" s="15">
        <f>E56/'AREA DE DRENAJE'!$D$3</f>
        <v>1.331156522483521E-2</v>
      </c>
      <c r="F59" s="15">
        <f>F56/'AREA DE DRENAJE'!$D$3</f>
        <v>1.7616269826711183E-2</v>
      </c>
      <c r="G59" s="15">
        <f>G56/'AREA DE DRENAJE'!$D$3</f>
        <v>1.8496777586185811E-2</v>
      </c>
      <c r="H59" s="15">
        <f>H56/'AREA DE DRENAJE'!$D$3</f>
        <v>1.5934744591603382E-2</v>
      </c>
      <c r="I59" s="15">
        <f>I56/'AREA DE DRENAJE'!$D$3</f>
        <v>1.4919714813320125E-2</v>
      </c>
      <c r="J59" s="15">
        <f>J56/'AREA DE DRENAJE'!$D$3</f>
        <v>1.5641242005111838E-2</v>
      </c>
      <c r="K59" s="15">
        <f>K56/'AREA DE DRENAJE'!$D$3</f>
        <v>1.8227733548568565E-2</v>
      </c>
      <c r="L59" s="15">
        <f>L56/'AREA DE DRENAJE'!$D$3</f>
        <v>2.1358427804478362E-2</v>
      </c>
      <c r="M59" s="15">
        <f>M56/'AREA DE DRENAJE'!$D$3</f>
        <v>1.753677954286972E-2</v>
      </c>
      <c r="N59" s="24">
        <f>N56/'AREA DE DRENAJE'!$D$3</f>
        <v>1.5651942620244341E-2</v>
      </c>
    </row>
    <row r="83" spans="1:16" ht="15.75" thickBot="1" x14ac:dyDescent="0.3"/>
    <row r="84" spans="1:16" ht="15.75" thickBot="1" x14ac:dyDescent="0.3">
      <c r="A84" s="124" t="s">
        <v>188</v>
      </c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6"/>
      <c r="P84" s="127" t="s">
        <v>181</v>
      </c>
    </row>
    <row r="85" spans="1:16" ht="15.75" thickBot="1" x14ac:dyDescent="0.3">
      <c r="A85" s="25" t="s">
        <v>144</v>
      </c>
      <c r="B85" s="18" t="s">
        <v>173</v>
      </c>
      <c r="C85" s="22" t="s">
        <v>162</v>
      </c>
      <c r="D85" s="22" t="s">
        <v>163</v>
      </c>
      <c r="E85" s="22" t="s">
        <v>91</v>
      </c>
      <c r="F85" s="22" t="s">
        <v>164</v>
      </c>
      <c r="G85" s="22" t="s">
        <v>165</v>
      </c>
      <c r="H85" s="22" t="s">
        <v>166</v>
      </c>
      <c r="I85" s="22" t="s">
        <v>167</v>
      </c>
      <c r="J85" s="22" t="s">
        <v>168</v>
      </c>
      <c r="K85" s="22" t="s">
        <v>169</v>
      </c>
      <c r="L85" s="22" t="s">
        <v>170</v>
      </c>
      <c r="M85" s="22" t="s">
        <v>171</v>
      </c>
      <c r="N85" s="22" t="s">
        <v>172</v>
      </c>
      <c r="O85" s="23" t="s">
        <v>161</v>
      </c>
      <c r="P85" s="128"/>
    </row>
    <row r="86" spans="1:16" s="70" customFormat="1" x14ac:dyDescent="0.25">
      <c r="A86" s="64">
        <v>2502708</v>
      </c>
      <c r="B86" s="65" t="s">
        <v>147</v>
      </c>
      <c r="C86" s="66">
        <v>1.268</v>
      </c>
      <c r="D86" s="67">
        <v>0.89600000000000002</v>
      </c>
      <c r="E86" s="67">
        <v>0.63</v>
      </c>
      <c r="F86" s="67">
        <v>0.59799999999999998</v>
      </c>
      <c r="G86" s="67">
        <v>1.2290000000000001</v>
      </c>
      <c r="H86" s="67">
        <v>1.298</v>
      </c>
      <c r="I86" s="67">
        <v>0.88500000000000001</v>
      </c>
      <c r="J86" s="67">
        <v>1.069</v>
      </c>
      <c r="K86" s="67">
        <v>2.7040000000000002</v>
      </c>
      <c r="L86" s="67">
        <v>3.9830000000000001</v>
      </c>
      <c r="M86" s="67">
        <v>5.5960000000000001</v>
      </c>
      <c r="N86" s="67">
        <v>3.137</v>
      </c>
      <c r="O86" s="68">
        <v>1.94</v>
      </c>
      <c r="P86" s="69">
        <v>425</v>
      </c>
    </row>
    <row r="87" spans="1:16" x14ac:dyDescent="0.25">
      <c r="A87" s="56">
        <v>2502763</v>
      </c>
      <c r="B87" s="57" t="s">
        <v>148</v>
      </c>
      <c r="C87" s="58">
        <v>2041</v>
      </c>
      <c r="D87" s="59">
        <v>1798</v>
      </c>
      <c r="E87" s="59">
        <v>1850</v>
      </c>
      <c r="F87" s="59">
        <v>2177</v>
      </c>
      <c r="G87" s="59">
        <v>2881</v>
      </c>
      <c r="H87" s="59">
        <v>3025</v>
      </c>
      <c r="I87" s="59">
        <v>2606</v>
      </c>
      <c r="J87" s="59">
        <v>2440</v>
      </c>
      <c r="K87" s="59">
        <v>2558</v>
      </c>
      <c r="L87" s="59">
        <v>2981</v>
      </c>
      <c r="M87" s="59">
        <v>3493</v>
      </c>
      <c r="N87" s="59">
        <v>2868</v>
      </c>
      <c r="O87" s="60">
        <v>2559.75</v>
      </c>
      <c r="P87" s="71">
        <v>163542</v>
      </c>
    </row>
    <row r="88" spans="1:16" x14ac:dyDescent="0.25">
      <c r="A88" s="30">
        <v>2502768</v>
      </c>
      <c r="B88" s="2" t="s">
        <v>149</v>
      </c>
      <c r="C88" s="9">
        <v>4066</v>
      </c>
      <c r="D88" s="4">
        <v>3298</v>
      </c>
      <c r="E88" s="4">
        <v>3009</v>
      </c>
      <c r="F88" s="4">
        <v>3377</v>
      </c>
      <c r="G88" s="4">
        <v>4706</v>
      </c>
      <c r="H88" s="4">
        <v>5722</v>
      </c>
      <c r="I88" s="4">
        <v>5418</v>
      </c>
      <c r="J88" s="4">
        <v>5226</v>
      </c>
      <c r="K88" s="4">
        <v>5415</v>
      </c>
      <c r="L88" s="4">
        <v>6038</v>
      </c>
      <c r="M88" s="4">
        <v>6946</v>
      </c>
      <c r="N88" s="4">
        <v>6321</v>
      </c>
      <c r="O88" s="8">
        <v>4961.84</v>
      </c>
      <c r="P88" s="26">
        <v>246771</v>
      </c>
    </row>
    <row r="89" spans="1:16" x14ac:dyDescent="0.25">
      <c r="A89" s="30">
        <v>2801711</v>
      </c>
      <c r="B89" s="2" t="s">
        <v>150</v>
      </c>
      <c r="C89" s="9">
        <v>3.3210000000000002</v>
      </c>
      <c r="D89" s="4">
        <v>2.5840000000000001</v>
      </c>
      <c r="E89" s="4">
        <v>2.2480000000000002</v>
      </c>
      <c r="F89" s="4">
        <v>2.149</v>
      </c>
      <c r="G89" s="4">
        <v>4.3979999999999997</v>
      </c>
      <c r="H89" s="4">
        <v>4.835</v>
      </c>
      <c r="I89" s="4">
        <v>3.4590000000000001</v>
      </c>
      <c r="J89" s="4">
        <v>3.363</v>
      </c>
      <c r="K89" s="4">
        <v>4.8230000000000004</v>
      </c>
      <c r="L89" s="4">
        <v>6.5449999999999999</v>
      </c>
      <c r="M89" s="4">
        <v>7.6589999999999998</v>
      </c>
      <c r="N89" s="4">
        <v>4.4909999999999997</v>
      </c>
      <c r="O89" s="8">
        <v>4.16</v>
      </c>
      <c r="P89" s="26">
        <v>474</v>
      </c>
    </row>
    <row r="90" spans="1:16" x14ac:dyDescent="0.25">
      <c r="A90" s="30">
        <v>2802703</v>
      </c>
      <c r="B90" s="2" t="s">
        <v>151</v>
      </c>
      <c r="C90" s="9">
        <v>0.61399999999999999</v>
      </c>
      <c r="D90" s="4">
        <v>0.48499999999999999</v>
      </c>
      <c r="E90" s="4">
        <v>0.44600000000000001</v>
      </c>
      <c r="F90" s="4">
        <v>0.73599999999999999</v>
      </c>
      <c r="G90" s="4">
        <v>2.5939999999999999</v>
      </c>
      <c r="H90" s="4">
        <v>2.0649999999999999</v>
      </c>
      <c r="I90" s="4">
        <v>1.097</v>
      </c>
      <c r="J90" s="4">
        <v>1.022</v>
      </c>
      <c r="K90" s="4">
        <v>1.6359999999999999</v>
      </c>
      <c r="L90" s="4">
        <v>2.246</v>
      </c>
      <c r="M90" s="4">
        <v>3.36</v>
      </c>
      <c r="N90" s="4">
        <v>1.726</v>
      </c>
      <c r="O90" s="8">
        <v>1.5</v>
      </c>
      <c r="P90" s="26">
        <v>373</v>
      </c>
    </row>
    <row r="91" spans="1:16" x14ac:dyDescent="0.25">
      <c r="A91" s="30">
        <v>2803703</v>
      </c>
      <c r="B91" s="2" t="s">
        <v>152</v>
      </c>
      <c r="C91" s="9">
        <v>5.3940000000000001</v>
      </c>
      <c r="D91" s="4">
        <v>3.0720000000000001</v>
      </c>
      <c r="E91" s="4">
        <v>2.3860000000000001</v>
      </c>
      <c r="F91" s="4">
        <v>2.9569999999999999</v>
      </c>
      <c r="G91" s="4">
        <v>13.6</v>
      </c>
      <c r="H91" s="4">
        <v>15.53</v>
      </c>
      <c r="I91" s="4">
        <v>9.23</v>
      </c>
      <c r="J91" s="4">
        <v>10</v>
      </c>
      <c r="K91" s="4">
        <v>18.82</v>
      </c>
      <c r="L91" s="4">
        <v>28.5</v>
      </c>
      <c r="M91" s="4">
        <v>28.8</v>
      </c>
      <c r="N91" s="4">
        <v>14.25</v>
      </c>
      <c r="O91" s="8">
        <v>12.71</v>
      </c>
      <c r="P91" s="26">
        <v>3754</v>
      </c>
    </row>
    <row r="92" spans="1:16" x14ac:dyDescent="0.25">
      <c r="A92" s="30">
        <v>2803706</v>
      </c>
      <c r="B92" s="2" t="s">
        <v>153</v>
      </c>
      <c r="C92" s="9">
        <v>0.34599999999999997</v>
      </c>
      <c r="D92" s="4">
        <v>0.27700000000000002</v>
      </c>
      <c r="E92" s="4">
        <v>0.224</v>
      </c>
      <c r="F92" s="4">
        <v>0.26200000000000001</v>
      </c>
      <c r="G92" s="4">
        <v>0.48499999999999999</v>
      </c>
      <c r="H92" s="4">
        <v>0.54400000000000004</v>
      </c>
      <c r="I92" s="4">
        <v>0.439</v>
      </c>
      <c r="J92" s="4">
        <v>0.76200000000000001</v>
      </c>
      <c r="K92" s="4">
        <v>0.747</v>
      </c>
      <c r="L92" s="4">
        <v>0.9</v>
      </c>
      <c r="M92" s="4">
        <v>1.19</v>
      </c>
      <c r="N92" s="4">
        <v>0.85199999999999998</v>
      </c>
      <c r="O92" s="8">
        <v>0.59</v>
      </c>
      <c r="P92" s="26">
        <v>106</v>
      </c>
    </row>
    <row r="93" spans="1:16" x14ac:dyDescent="0.25">
      <c r="A93" s="30">
        <v>2803709</v>
      </c>
      <c r="B93" s="2" t="s">
        <v>154</v>
      </c>
      <c r="C93" s="9">
        <v>11.67</v>
      </c>
      <c r="D93" s="4">
        <v>7.657</v>
      </c>
      <c r="E93" s="4">
        <v>6.3730000000000002</v>
      </c>
      <c r="F93" s="4">
        <v>8.5399999999999991</v>
      </c>
      <c r="G93" s="4">
        <v>26.95</v>
      </c>
      <c r="H93" s="4">
        <v>42.78</v>
      </c>
      <c r="I93" s="4">
        <v>23.55</v>
      </c>
      <c r="J93" s="4">
        <v>24.92</v>
      </c>
      <c r="K93" s="4">
        <v>46.23</v>
      </c>
      <c r="L93" s="4">
        <v>73.150000000000006</v>
      </c>
      <c r="M93" s="4">
        <v>78.59</v>
      </c>
      <c r="N93" s="4">
        <v>33.43</v>
      </c>
      <c r="O93" s="8">
        <v>31.99</v>
      </c>
      <c r="P93" s="26">
        <v>10080</v>
      </c>
    </row>
    <row r="94" spans="1:16" x14ac:dyDescent="0.25">
      <c r="A94" s="30">
        <v>2903702</v>
      </c>
      <c r="B94" s="2" t="s">
        <v>155</v>
      </c>
      <c r="C94" s="9">
        <v>5145</v>
      </c>
      <c r="D94" s="4">
        <v>3854</v>
      </c>
      <c r="E94" s="4">
        <v>3619</v>
      </c>
      <c r="F94" s="4">
        <v>4085</v>
      </c>
      <c r="G94" s="4">
        <v>5857</v>
      </c>
      <c r="H94" s="4">
        <v>7533</v>
      </c>
      <c r="I94" s="4">
        <v>7283</v>
      </c>
      <c r="J94" s="4">
        <v>6832</v>
      </c>
      <c r="K94" s="4">
        <v>7001</v>
      </c>
      <c r="L94" s="4">
        <v>7806</v>
      </c>
      <c r="M94" s="4">
        <v>9222</v>
      </c>
      <c r="N94" s="4">
        <v>8614</v>
      </c>
      <c r="O94" s="8">
        <v>6404.08</v>
      </c>
      <c r="P94" s="26">
        <v>257438</v>
      </c>
    </row>
    <row r="95" spans="1:16" x14ac:dyDescent="0.25">
      <c r="A95" s="30">
        <v>2906706</v>
      </c>
      <c r="B95" s="2" t="s">
        <v>156</v>
      </c>
      <c r="C95" s="9">
        <v>12.55</v>
      </c>
      <c r="D95" s="4">
        <v>10.91</v>
      </c>
      <c r="E95" s="4">
        <v>10</v>
      </c>
      <c r="F95" s="4">
        <v>10.98</v>
      </c>
      <c r="G95" s="4">
        <v>17.25</v>
      </c>
      <c r="H95" s="4">
        <v>17.93</v>
      </c>
      <c r="I95" s="4">
        <v>15.47</v>
      </c>
      <c r="J95" s="4">
        <v>16.329999999999998</v>
      </c>
      <c r="K95" s="4">
        <v>20.46</v>
      </c>
      <c r="L95" s="4">
        <v>23.32</v>
      </c>
      <c r="M95" s="4">
        <v>24.37</v>
      </c>
      <c r="N95" s="4">
        <v>16.760000000000002</v>
      </c>
      <c r="O95" s="8">
        <v>16.36</v>
      </c>
      <c r="P95" s="26">
        <v>957</v>
      </c>
    </row>
    <row r="96" spans="1:16" x14ac:dyDescent="0.25">
      <c r="A96" s="30">
        <v>2906712</v>
      </c>
      <c r="B96" s="2" t="s">
        <v>157</v>
      </c>
      <c r="C96" s="9">
        <v>10.6</v>
      </c>
      <c r="D96" s="4">
        <v>8.9909999999999997</v>
      </c>
      <c r="E96" s="4">
        <v>8.4350000000000005</v>
      </c>
      <c r="F96" s="4">
        <v>9.6579999999999995</v>
      </c>
      <c r="G96" s="4">
        <v>15.37</v>
      </c>
      <c r="H96" s="4">
        <v>16.420000000000002</v>
      </c>
      <c r="I96" s="4">
        <v>14.19</v>
      </c>
      <c r="J96" s="4">
        <v>15.09</v>
      </c>
      <c r="K96" s="4">
        <v>19.55</v>
      </c>
      <c r="L96" s="4">
        <v>23.05</v>
      </c>
      <c r="M96" s="4">
        <v>22.68</v>
      </c>
      <c r="N96" s="4">
        <v>16.54</v>
      </c>
      <c r="O96" s="8">
        <v>15.05</v>
      </c>
      <c r="P96" s="26">
        <v>992</v>
      </c>
    </row>
    <row r="97" spans="1:19" ht="15.75" thickBot="1" x14ac:dyDescent="0.3">
      <c r="A97" s="31">
        <v>2906715</v>
      </c>
      <c r="B97" s="1" t="s">
        <v>158</v>
      </c>
      <c r="C97" s="38">
        <v>6.8330000000000002</v>
      </c>
      <c r="D97" s="39">
        <v>5.58</v>
      </c>
      <c r="E97" s="39">
        <v>4.9059999999999997</v>
      </c>
      <c r="F97" s="39">
        <v>5.4740000000000002</v>
      </c>
      <c r="G97" s="39">
        <v>9.6460000000000008</v>
      </c>
      <c r="H97" s="39">
        <v>11.16</v>
      </c>
      <c r="I97" s="39">
        <v>9.2430000000000003</v>
      </c>
      <c r="J97" s="39">
        <v>10.39</v>
      </c>
      <c r="K97" s="39">
        <v>13.63</v>
      </c>
      <c r="L97" s="39">
        <v>16.72</v>
      </c>
      <c r="M97" s="39">
        <v>16.07</v>
      </c>
      <c r="N97" s="39">
        <v>9.6219999999999999</v>
      </c>
      <c r="O97" s="40">
        <v>9.94</v>
      </c>
      <c r="P97" s="28">
        <v>705</v>
      </c>
    </row>
    <row r="98" spans="1:19" x14ac:dyDescent="0.25">
      <c r="A98" s="35"/>
      <c r="B98" s="32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</row>
    <row r="99" spans="1:19" ht="15.75" thickBot="1" x14ac:dyDescent="0.3">
      <c r="A99" s="35"/>
      <c r="B99" s="32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</row>
    <row r="100" spans="1:19" x14ac:dyDescent="0.25">
      <c r="A100" s="41" t="s">
        <v>175</v>
      </c>
      <c r="B100" s="18" t="s">
        <v>176</v>
      </c>
      <c r="C100" s="22" t="s">
        <v>162</v>
      </c>
      <c r="D100" s="22" t="s">
        <v>163</v>
      </c>
      <c r="E100" s="22" t="s">
        <v>91</v>
      </c>
      <c r="F100" s="22" t="s">
        <v>164</v>
      </c>
      <c r="G100" s="22" t="s">
        <v>165</v>
      </c>
      <c r="H100" s="22" t="s">
        <v>166</v>
      </c>
      <c r="I100" s="22" t="s">
        <v>167</v>
      </c>
      <c r="J100" s="22" t="s">
        <v>168</v>
      </c>
      <c r="K100" s="22" t="s">
        <v>169</v>
      </c>
      <c r="L100" s="22" t="s">
        <v>170</v>
      </c>
      <c r="M100" s="22" t="s">
        <v>171</v>
      </c>
      <c r="N100" s="22" t="s">
        <v>172</v>
      </c>
      <c r="O100" s="23" t="s">
        <v>179</v>
      </c>
      <c r="P100"/>
      <c r="Q100"/>
      <c r="R100"/>
      <c r="S100"/>
    </row>
    <row r="101" spans="1:19" x14ac:dyDescent="0.25">
      <c r="A101" s="129" t="s">
        <v>187</v>
      </c>
      <c r="B101" s="42" t="s">
        <v>182</v>
      </c>
      <c r="C101" s="43">
        <f>+C86</f>
        <v>1.268</v>
      </c>
      <c r="D101" s="43">
        <f t="shared" ref="D101:N101" si="0">+D86</f>
        <v>0.89600000000000002</v>
      </c>
      <c r="E101" s="43">
        <f t="shared" si="0"/>
        <v>0.63</v>
      </c>
      <c r="F101" s="43">
        <f t="shared" si="0"/>
        <v>0.59799999999999998</v>
      </c>
      <c r="G101" s="43">
        <f t="shared" si="0"/>
        <v>1.2290000000000001</v>
      </c>
      <c r="H101" s="43">
        <f t="shared" si="0"/>
        <v>1.298</v>
      </c>
      <c r="I101" s="43">
        <f t="shared" si="0"/>
        <v>0.88500000000000001</v>
      </c>
      <c r="J101" s="43">
        <f t="shared" si="0"/>
        <v>1.069</v>
      </c>
      <c r="K101" s="43">
        <f t="shared" si="0"/>
        <v>2.7040000000000002</v>
      </c>
      <c r="L101" s="43">
        <f t="shared" si="0"/>
        <v>3.9830000000000001</v>
      </c>
      <c r="M101" s="43">
        <f t="shared" si="0"/>
        <v>5.5960000000000001</v>
      </c>
      <c r="N101" s="43">
        <f t="shared" si="0"/>
        <v>3.137</v>
      </c>
      <c r="O101" s="44">
        <f t="shared" ref="O101:O109" si="1">AVERAGE(C101:N101)</f>
        <v>1.9410833333333333</v>
      </c>
      <c r="P101"/>
      <c r="Q101"/>
      <c r="R101"/>
      <c r="S101"/>
    </row>
    <row r="102" spans="1:19" x14ac:dyDescent="0.25">
      <c r="A102" s="130"/>
      <c r="B102" s="45">
        <v>3</v>
      </c>
      <c r="C102" s="2">
        <f t="shared" ref="C102:N102" si="2">C$87*($P$86/$P$87)</f>
        <v>5.3039891893213973</v>
      </c>
      <c r="D102" s="2">
        <f t="shared" si="2"/>
        <v>4.6725000305731861</v>
      </c>
      <c r="E102" s="2">
        <f t="shared" si="2"/>
        <v>4.8076335131036672</v>
      </c>
      <c r="F102" s="2">
        <f t="shared" si="2"/>
        <v>5.6574152205549639</v>
      </c>
      <c r="G102" s="2">
        <f t="shared" si="2"/>
        <v>7.4869146763522521</v>
      </c>
      <c r="H102" s="2">
        <f t="shared" si="2"/>
        <v>7.86113047412897</v>
      </c>
      <c r="I102" s="2">
        <f t="shared" si="2"/>
        <v>6.7722664514314364</v>
      </c>
      <c r="J102" s="2">
        <f t="shared" si="2"/>
        <v>6.3408787956610535</v>
      </c>
      <c r="K102" s="2">
        <f t="shared" si="2"/>
        <v>6.6475278521725301</v>
      </c>
      <c r="L102" s="2">
        <f t="shared" si="2"/>
        <v>7.7467867581416394</v>
      </c>
      <c r="M102" s="2">
        <f t="shared" si="2"/>
        <v>9.0773318169033033</v>
      </c>
      <c r="N102" s="2">
        <f t="shared" si="2"/>
        <v>7.4531313057196318</v>
      </c>
      <c r="O102" s="44">
        <f t="shared" si="1"/>
        <v>6.6522921736720022</v>
      </c>
      <c r="P102"/>
      <c r="Q102"/>
      <c r="R102"/>
      <c r="S102"/>
    </row>
    <row r="103" spans="1:19" x14ac:dyDescent="0.25">
      <c r="A103" s="130"/>
      <c r="B103" s="45" t="s">
        <v>177</v>
      </c>
      <c r="C103" s="46">
        <f t="shared" ref="C103:N103" si="3">ABS((C102-C101)/C101)</f>
        <v>3.1829567739127742</v>
      </c>
      <c r="D103" s="46">
        <f t="shared" si="3"/>
        <v>4.2148437841218591</v>
      </c>
      <c r="E103" s="46">
        <f t="shared" si="3"/>
        <v>6.6311643065137575</v>
      </c>
      <c r="F103" s="46">
        <f t="shared" si="3"/>
        <v>8.4605605694899069</v>
      </c>
      <c r="G103" s="46">
        <f t="shared" si="3"/>
        <v>5.0918752452011811</v>
      </c>
      <c r="H103" s="46">
        <f t="shared" si="3"/>
        <v>5.0563408891594532</v>
      </c>
      <c r="I103" s="46">
        <f t="shared" si="3"/>
        <v>6.6522784761937137</v>
      </c>
      <c r="J103" s="46">
        <f t="shared" si="3"/>
        <v>4.9315984992152044</v>
      </c>
      <c r="K103" s="46">
        <f t="shared" si="3"/>
        <v>1.4584052707738644</v>
      </c>
      <c r="L103" s="46">
        <f t="shared" si="3"/>
        <v>0.94496278135617351</v>
      </c>
      <c r="M103" s="46">
        <f t="shared" si="3"/>
        <v>0.62211076070466464</v>
      </c>
      <c r="N103" s="46">
        <f t="shared" si="3"/>
        <v>1.3758786438379442</v>
      </c>
      <c r="O103" s="62">
        <f>AVERAGE(C103:N103)</f>
        <v>4.0519146667067085</v>
      </c>
      <c r="P103"/>
      <c r="Q103"/>
      <c r="R103"/>
      <c r="S103"/>
    </row>
    <row r="104" spans="1:19" x14ac:dyDescent="0.25">
      <c r="A104" s="130"/>
      <c r="B104" s="45">
        <v>4</v>
      </c>
      <c r="C104" s="2">
        <f t="shared" ref="C104:N104" si="4">C$87*TAN($P$86/$P$87)</f>
        <v>5.3040011292519198</v>
      </c>
      <c r="D104" s="2">
        <f t="shared" si="4"/>
        <v>4.6725105489441212</v>
      </c>
      <c r="E104" s="2">
        <f t="shared" si="4"/>
        <v>4.8076443356766543</v>
      </c>
      <c r="F104" s="2">
        <f t="shared" si="4"/>
        <v>5.657427956090852</v>
      </c>
      <c r="G104" s="2">
        <f t="shared" si="4"/>
        <v>7.4869315303159141</v>
      </c>
      <c r="H104" s="2">
        <f t="shared" si="4"/>
        <v>7.8611481704983133</v>
      </c>
      <c r="I104" s="2">
        <f t="shared" si="4"/>
        <v>6.7722816966342494</v>
      </c>
      <c r="J104" s="2">
        <f t="shared" si="4"/>
        <v>6.3408930697573167</v>
      </c>
      <c r="K104" s="2">
        <f t="shared" si="4"/>
        <v>6.6475428165734494</v>
      </c>
      <c r="L104" s="2">
        <f t="shared" si="4"/>
        <v>7.7468041971092472</v>
      </c>
      <c r="M104" s="2">
        <f t="shared" si="4"/>
        <v>9.07735225109111</v>
      </c>
      <c r="N104" s="2">
        <f t="shared" si="4"/>
        <v>7.4531480836327813</v>
      </c>
      <c r="O104" s="44">
        <f t="shared" si="1"/>
        <v>6.6523071487979939</v>
      </c>
      <c r="P104"/>
      <c r="Q104"/>
      <c r="R104"/>
      <c r="S104"/>
    </row>
    <row r="105" spans="1:19" x14ac:dyDescent="0.25">
      <c r="A105" s="130"/>
      <c r="B105" s="45" t="s">
        <v>177</v>
      </c>
      <c r="C105" s="46">
        <f t="shared" ref="C105:N105" si="5">ABS((C104-C101)/C101)</f>
        <v>3.1829661902617663</v>
      </c>
      <c r="D105" s="46">
        <f t="shared" si="5"/>
        <v>4.2148555233751352</v>
      </c>
      <c r="E105" s="46">
        <f t="shared" si="5"/>
        <v>6.6311814852010382</v>
      </c>
      <c r="F105" s="46">
        <f t="shared" si="5"/>
        <v>8.460581866372662</v>
      </c>
      <c r="G105" s="46">
        <f t="shared" si="5"/>
        <v>5.0918889587598972</v>
      </c>
      <c r="H105" s="46">
        <f t="shared" si="5"/>
        <v>5.0563545227259734</v>
      </c>
      <c r="I105" s="46">
        <f t="shared" si="5"/>
        <v>6.652295702411581</v>
      </c>
      <c r="J105" s="46">
        <f t="shared" si="5"/>
        <v>4.9316118519712973</v>
      </c>
      <c r="K105" s="46">
        <f t="shared" si="5"/>
        <v>1.4584108049458022</v>
      </c>
      <c r="L105" s="46">
        <f t="shared" si="5"/>
        <v>0.94496715970606249</v>
      </c>
      <c r="M105" s="46">
        <f t="shared" si="5"/>
        <v>0.6221144122750375</v>
      </c>
      <c r="N105" s="46">
        <f t="shared" si="5"/>
        <v>1.3758839922323178</v>
      </c>
      <c r="O105" s="62">
        <f>AVERAGE(C105:N105)</f>
        <v>4.0519260391865473</v>
      </c>
      <c r="P105"/>
      <c r="Q105"/>
      <c r="R105"/>
      <c r="S105"/>
    </row>
    <row r="106" spans="1:19" ht="15.75" thickBot="1" x14ac:dyDescent="0.3">
      <c r="A106" s="130"/>
      <c r="B106" s="45">
        <v>5</v>
      </c>
      <c r="C106" s="2">
        <f t="shared" ref="C106:N106" si="6">C$87*ATAN($P$86/$P$87)</f>
        <v>5.3039772494715098</v>
      </c>
      <c r="D106" s="2">
        <f t="shared" si="6"/>
        <v>4.6724895122732848</v>
      </c>
      <c r="E106" s="2">
        <f t="shared" si="6"/>
        <v>4.8076226906037691</v>
      </c>
      <c r="F106" s="2">
        <f t="shared" si="6"/>
        <v>5.6574024851050844</v>
      </c>
      <c r="G106" s="2">
        <f t="shared" si="6"/>
        <v>7.4868978225024101</v>
      </c>
      <c r="H106" s="2">
        <f t="shared" si="6"/>
        <v>7.8611127778791365</v>
      </c>
      <c r="I106" s="2">
        <f t="shared" si="6"/>
        <v>6.7722512063315801</v>
      </c>
      <c r="J106" s="2">
        <f t="shared" si="6"/>
        <v>6.3408645216611879</v>
      </c>
      <c r="K106" s="2">
        <f t="shared" si="6"/>
        <v>6.6475128878726713</v>
      </c>
      <c r="L106" s="2">
        <f t="shared" si="6"/>
        <v>7.7467693192918032</v>
      </c>
      <c r="M106" s="2">
        <f t="shared" si="6"/>
        <v>9.0773113828534946</v>
      </c>
      <c r="N106" s="2">
        <f t="shared" si="6"/>
        <v>7.453114527919789</v>
      </c>
      <c r="O106" s="44">
        <f t="shared" si="1"/>
        <v>6.6522771986471447</v>
      </c>
      <c r="P106"/>
      <c r="Q106"/>
      <c r="R106"/>
      <c r="S106"/>
    </row>
    <row r="107" spans="1:19" x14ac:dyDescent="0.25">
      <c r="A107" s="130"/>
      <c r="B107" s="45" t="s">
        <v>177</v>
      </c>
      <c r="C107" s="46">
        <f t="shared" ref="C107:N107" si="7">ABS((C106-C101)/C101)</f>
        <v>3.1829473576273739</v>
      </c>
      <c r="D107" s="46">
        <f t="shared" si="7"/>
        <v>4.2148320449478627</v>
      </c>
      <c r="E107" s="46">
        <f t="shared" si="7"/>
        <v>6.6311471279424907</v>
      </c>
      <c r="F107" s="46">
        <f t="shared" si="7"/>
        <v>8.4605392727509781</v>
      </c>
      <c r="G107" s="46">
        <f t="shared" si="7"/>
        <v>5.0918615317350771</v>
      </c>
      <c r="H107" s="46">
        <f t="shared" si="7"/>
        <v>5.0563272556850052</v>
      </c>
      <c r="I107" s="46">
        <f t="shared" si="7"/>
        <v>6.6522612500921809</v>
      </c>
      <c r="J107" s="46">
        <f t="shared" si="7"/>
        <v>4.9315851465492875</v>
      </c>
      <c r="K107" s="46">
        <f t="shared" si="7"/>
        <v>1.4583997366393013</v>
      </c>
      <c r="L107" s="46">
        <f t="shared" si="7"/>
        <v>0.9449584030358531</v>
      </c>
      <c r="M107" s="46">
        <f t="shared" si="7"/>
        <v>0.62210710915895184</v>
      </c>
      <c r="N107" s="46">
        <f t="shared" si="7"/>
        <v>1.3758732954796904</v>
      </c>
      <c r="O107" s="62">
        <f>AVERAGE(C107:N107)</f>
        <v>4.0519032943036715</v>
      </c>
      <c r="P107"/>
      <c r="Q107" s="47" t="s">
        <v>183</v>
      </c>
      <c r="R107"/>
      <c r="S107"/>
    </row>
    <row r="108" spans="1:19" ht="15.75" thickBot="1" x14ac:dyDescent="0.3">
      <c r="A108" s="130"/>
      <c r="B108" s="45" t="s">
        <v>184</v>
      </c>
      <c r="C108" s="2">
        <f t="shared" ref="C108:N108" si="8">LN(C$86/C$87)/LN($P$86/$P$87)</f>
        <v>1.2403967471631254</v>
      </c>
      <c r="D108" s="2">
        <f t="shared" si="8"/>
        <v>1.2774369881825223</v>
      </c>
      <c r="E108" s="2">
        <f t="shared" si="8"/>
        <v>1.3413960315446041</v>
      </c>
      <c r="F108" s="2">
        <f t="shared" si="8"/>
        <v>1.377495601636276</v>
      </c>
      <c r="G108" s="2">
        <f t="shared" si="8"/>
        <v>1.3035504971330427</v>
      </c>
      <c r="H108" s="2">
        <f t="shared" si="8"/>
        <v>1.3025677301552105</v>
      </c>
      <c r="I108" s="2">
        <f t="shared" si="8"/>
        <v>1.3418601902128431</v>
      </c>
      <c r="J108" s="2">
        <f t="shared" si="8"/>
        <v>1.2990715115894931</v>
      </c>
      <c r="K108" s="2">
        <f t="shared" si="8"/>
        <v>1.1511091510951785</v>
      </c>
      <c r="L108" s="2">
        <f t="shared" si="8"/>
        <v>1.1117541324079014</v>
      </c>
      <c r="M108" s="2">
        <f t="shared" si="8"/>
        <v>1.0812614979191064</v>
      </c>
      <c r="N108" s="2">
        <f t="shared" si="8"/>
        <v>1.1453730405496125</v>
      </c>
      <c r="O108" s="48">
        <f t="shared" si="1"/>
        <v>1.2477727599657431</v>
      </c>
      <c r="P108"/>
      <c r="Q108" s="49">
        <v>1.3</v>
      </c>
      <c r="R108"/>
      <c r="S108"/>
    </row>
    <row r="109" spans="1:19" x14ac:dyDescent="0.25">
      <c r="A109" s="130"/>
      <c r="B109" s="45" t="s">
        <v>185</v>
      </c>
      <c r="C109" s="2">
        <f t="shared" ref="C109:N109" si="9">C$87*($P$86/$P$87)^$O108</f>
        <v>1.2135299171075853</v>
      </c>
      <c r="D109" s="2">
        <f t="shared" si="9"/>
        <v>1.0690479132579316</v>
      </c>
      <c r="E109" s="2">
        <f t="shared" si="9"/>
        <v>1.0999658729294624</v>
      </c>
      <c r="F109" s="2">
        <f t="shared" si="9"/>
        <v>1.2943922731715891</v>
      </c>
      <c r="G109" s="2">
        <f t="shared" si="9"/>
        <v>1.7129738810323143</v>
      </c>
      <c r="H109" s="2">
        <f t="shared" si="9"/>
        <v>1.7985928462765535</v>
      </c>
      <c r="I109" s="2">
        <f t="shared" si="9"/>
        <v>1.5494654404617185</v>
      </c>
      <c r="J109" s="2">
        <f t="shared" si="9"/>
        <v>1.4507657999718315</v>
      </c>
      <c r="K109" s="2">
        <f t="shared" si="9"/>
        <v>1.5209257853803053</v>
      </c>
      <c r="L109" s="2">
        <f t="shared" si="9"/>
        <v>1.772431495785258</v>
      </c>
      <c r="M109" s="2">
        <f t="shared" si="9"/>
        <v>2.0768544833203308</v>
      </c>
      <c r="N109" s="2">
        <f t="shared" si="9"/>
        <v>1.7052443911144315</v>
      </c>
      <c r="O109" s="44">
        <f t="shared" si="1"/>
        <v>1.5220158416507756</v>
      </c>
      <c r="P109"/>
      <c r="Q109"/>
      <c r="R109"/>
      <c r="S109"/>
    </row>
    <row r="110" spans="1:19" x14ac:dyDescent="0.25">
      <c r="A110" s="130"/>
      <c r="B110" s="45" t="s">
        <v>177</v>
      </c>
      <c r="C110" s="46">
        <f t="shared" ref="C110:N110" si="10">ABS((C109-C101)/C101)</f>
        <v>4.2957478621778178E-2</v>
      </c>
      <c r="D110" s="46">
        <f t="shared" si="10"/>
        <v>0.19313383176108434</v>
      </c>
      <c r="E110" s="46">
        <f t="shared" si="10"/>
        <v>0.74597757607851167</v>
      </c>
      <c r="F110" s="46">
        <f t="shared" si="10"/>
        <v>1.1645355738655336</v>
      </c>
      <c r="G110" s="46">
        <f t="shared" si="10"/>
        <v>0.39379485844777395</v>
      </c>
      <c r="H110" s="46">
        <f t="shared" si="10"/>
        <v>0.38566475059826921</v>
      </c>
      <c r="I110" s="46">
        <f t="shared" si="10"/>
        <v>0.75080840730137688</v>
      </c>
      <c r="J110" s="46">
        <f t="shared" si="10"/>
        <v>0.35712422822435136</v>
      </c>
      <c r="K110" s="46">
        <f t="shared" si="10"/>
        <v>0.43752744623509421</v>
      </c>
      <c r="L110" s="46">
        <f t="shared" si="10"/>
        <v>0.55500087979280499</v>
      </c>
      <c r="M110" s="46">
        <f t="shared" si="10"/>
        <v>0.6288680337168816</v>
      </c>
      <c r="N110" s="46">
        <f t="shared" si="10"/>
        <v>0.45640918357844074</v>
      </c>
      <c r="O110" s="62">
        <f>AVERAGE(C110:N110)</f>
        <v>0.50931685401849169</v>
      </c>
      <c r="P110"/>
      <c r="Q110" s="50"/>
      <c r="R110"/>
      <c r="S110"/>
    </row>
    <row r="111" spans="1:19" x14ac:dyDescent="0.25">
      <c r="A111" s="130"/>
      <c r="B111" s="42" t="s">
        <v>186</v>
      </c>
      <c r="C111" s="4">
        <f t="shared" ref="C111:N111" si="11">C$87*($P$86/$P$87)^$Q$108</f>
        <v>0.88926360418884953</v>
      </c>
      <c r="D111" s="4">
        <f t="shared" si="11"/>
        <v>0.7833885155960566</v>
      </c>
      <c r="E111" s="4">
        <f t="shared" si="11"/>
        <v>0.80604491315500815</v>
      </c>
      <c r="F111" s="4">
        <f t="shared" si="11"/>
        <v>0.94851879780456905</v>
      </c>
      <c r="G111" s="4">
        <f t="shared" si="11"/>
        <v>1.255251564756529</v>
      </c>
      <c r="H111" s="4">
        <f t="shared" si="11"/>
        <v>1.3179923579967026</v>
      </c>
      <c r="I111" s="4">
        <f t="shared" si="11"/>
        <v>1.1354340776659195</v>
      </c>
      <c r="J111" s="4">
        <f t="shared" si="11"/>
        <v>1.0631078854584972</v>
      </c>
      <c r="K111" s="4">
        <f t="shared" si="11"/>
        <v>1.114520479919195</v>
      </c>
      <c r="L111" s="4">
        <f t="shared" si="11"/>
        <v>1.2988215600622051</v>
      </c>
      <c r="M111" s="4">
        <f t="shared" si="11"/>
        <v>1.5218999360272667</v>
      </c>
      <c r="N111" s="4">
        <f t="shared" si="11"/>
        <v>1.2495874653667911</v>
      </c>
      <c r="O111" s="51">
        <f>AVERAGE(C111:N111)</f>
        <v>1.1153192631664657</v>
      </c>
      <c r="P111"/>
      <c r="Q111" s="50"/>
      <c r="R111"/>
      <c r="S111"/>
    </row>
    <row r="112" spans="1:19" ht="15.75" thickBot="1" x14ac:dyDescent="0.3">
      <c r="A112" s="131"/>
      <c r="B112" s="52" t="s">
        <v>177</v>
      </c>
      <c r="C112" s="53">
        <f t="shared" ref="C112:N112" si="12">ABS((C111-C101)/C101)</f>
        <v>0.29868800931478745</v>
      </c>
      <c r="D112" s="53">
        <f t="shared" si="12"/>
        <v>0.12568246027225827</v>
      </c>
      <c r="E112" s="53">
        <f t="shared" si="12"/>
        <v>0.27943637008731453</v>
      </c>
      <c r="F112" s="53">
        <f t="shared" si="12"/>
        <v>0.58615183579359376</v>
      </c>
      <c r="G112" s="53">
        <f t="shared" si="12"/>
        <v>2.136010151060122E-2</v>
      </c>
      <c r="H112" s="53">
        <f t="shared" si="12"/>
        <v>1.5402432971265419E-2</v>
      </c>
      <c r="I112" s="53">
        <f t="shared" si="12"/>
        <v>0.28297635894454182</v>
      </c>
      <c r="J112" s="53">
        <f t="shared" si="12"/>
        <v>5.5118003194599956E-3</v>
      </c>
      <c r="K112" s="53">
        <f t="shared" si="12"/>
        <v>0.58782526630207288</v>
      </c>
      <c r="L112" s="53">
        <f t="shared" si="12"/>
        <v>0.67390872205317465</v>
      </c>
      <c r="M112" s="53">
        <f t="shared" si="12"/>
        <v>0.72803789563487009</v>
      </c>
      <c r="N112" s="53">
        <f t="shared" si="12"/>
        <v>0.60166163042180709</v>
      </c>
      <c r="O112" s="63">
        <f>AVERAGE(C112:N112)</f>
        <v>0.35055357363547895</v>
      </c>
      <c r="P112"/>
      <c r="Q112"/>
      <c r="R112"/>
      <c r="S112"/>
    </row>
    <row r="113" spans="1:19" x14ac:dyDescent="0.25">
      <c r="A113"/>
      <c r="B113" s="54"/>
      <c r="C113" s="55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spans="1:19" x14ac:dyDescent="0.25">
      <c r="A114"/>
      <c r="B114" s="5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spans="1:19" x14ac:dyDescent="0.25">
      <c r="A115"/>
      <c r="B115" s="54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spans="1:19" x14ac:dyDescent="0.25">
      <c r="A116"/>
      <c r="B116" s="54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spans="1:19" x14ac:dyDescent="0.25">
      <c r="A117"/>
      <c r="B117" s="54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 x14ac:dyDescent="0.25">
      <c r="A118"/>
      <c r="B118" s="54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 x14ac:dyDescent="0.25">
      <c r="A119"/>
      <c r="B119" s="54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x14ac:dyDescent="0.25">
      <c r="A120"/>
      <c r="B120" s="54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x14ac:dyDescent="0.25">
      <c r="A121"/>
      <c r="B121" s="54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x14ac:dyDescent="0.25">
      <c r="A122"/>
      <c r="B122" s="54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x14ac:dyDescent="0.25">
      <c r="A123"/>
      <c r="B123" s="54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x14ac:dyDescent="0.25">
      <c r="A124"/>
      <c r="B124" s="5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 s="54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 s="54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 s="54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x14ac:dyDescent="0.25">
      <c r="A128"/>
      <c r="B128" s="54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/>
      <c r="B129" s="54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x14ac:dyDescent="0.25">
      <c r="A130"/>
      <c r="B130" s="54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x14ac:dyDescent="0.25">
      <c r="A131"/>
      <c r="B131" s="54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ht="15.75" thickBot="1" x14ac:dyDescent="0.3">
      <c r="A132"/>
      <c r="B132" s="54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x14ac:dyDescent="0.25">
      <c r="A133" s="41" t="s">
        <v>175</v>
      </c>
      <c r="B133" s="18" t="s">
        <v>176</v>
      </c>
      <c r="C133" s="22" t="s">
        <v>162</v>
      </c>
      <c r="D133" s="22" t="s">
        <v>163</v>
      </c>
      <c r="E133" s="22" t="s">
        <v>91</v>
      </c>
      <c r="F133" s="22" t="s">
        <v>164</v>
      </c>
      <c r="G133" s="22" t="s">
        <v>165</v>
      </c>
      <c r="H133" s="22" t="s">
        <v>166</v>
      </c>
      <c r="I133" s="22" t="s">
        <v>167</v>
      </c>
      <c r="J133" s="22" t="s">
        <v>168</v>
      </c>
      <c r="K133" s="22" t="s">
        <v>169</v>
      </c>
      <c r="L133" s="22" t="s">
        <v>170</v>
      </c>
      <c r="M133" s="22" t="s">
        <v>171</v>
      </c>
      <c r="N133" s="22" t="s">
        <v>172</v>
      </c>
      <c r="O133" s="23" t="s">
        <v>179</v>
      </c>
    </row>
    <row r="134" spans="1:19" x14ac:dyDescent="0.25">
      <c r="A134" s="132" t="s">
        <v>178</v>
      </c>
      <c r="B134" s="42" t="s">
        <v>182</v>
      </c>
      <c r="C134" s="43">
        <f t="shared" ref="C134:N134" si="13">C$88</f>
        <v>4066</v>
      </c>
      <c r="D134" s="43">
        <f t="shared" si="13"/>
        <v>3298</v>
      </c>
      <c r="E134" s="43">
        <f t="shared" si="13"/>
        <v>3009</v>
      </c>
      <c r="F134" s="43">
        <f t="shared" si="13"/>
        <v>3377</v>
      </c>
      <c r="G134" s="43">
        <f t="shared" si="13"/>
        <v>4706</v>
      </c>
      <c r="H134" s="43">
        <f t="shared" si="13"/>
        <v>5722</v>
      </c>
      <c r="I134" s="43">
        <f t="shared" si="13"/>
        <v>5418</v>
      </c>
      <c r="J134" s="43">
        <f t="shared" si="13"/>
        <v>5226</v>
      </c>
      <c r="K134" s="43">
        <f t="shared" si="13"/>
        <v>5415</v>
      </c>
      <c r="L134" s="43">
        <f t="shared" si="13"/>
        <v>6038</v>
      </c>
      <c r="M134" s="43">
        <f t="shared" si="13"/>
        <v>6946</v>
      </c>
      <c r="N134" s="43">
        <f t="shared" si="13"/>
        <v>6321</v>
      </c>
      <c r="O134" s="44">
        <f t="shared" ref="O134:O142" si="14">AVERAGE(C134:N134)</f>
        <v>4961.833333333333</v>
      </c>
    </row>
    <row r="135" spans="1:19" x14ac:dyDescent="0.25">
      <c r="A135" s="133"/>
      <c r="B135" s="45">
        <v>3</v>
      </c>
      <c r="C135" s="2">
        <f t="shared" ref="C135:N135" si="15">C$87*($P$88/$P$87)</f>
        <v>3079.6958029130133</v>
      </c>
      <c r="D135" s="2">
        <f t="shared" si="15"/>
        <v>2713.0294236342957</v>
      </c>
      <c r="E135" s="2">
        <f t="shared" si="15"/>
        <v>2791.4930109696593</v>
      </c>
      <c r="F135" s="2">
        <f t="shared" si="15"/>
        <v>3284.9082620978097</v>
      </c>
      <c r="G135" s="2">
        <f t="shared" si="15"/>
        <v>4347.1845214073446</v>
      </c>
      <c r="H135" s="2">
        <f t="shared" si="15"/>
        <v>4564.4683017206589</v>
      </c>
      <c r="I135" s="2">
        <f t="shared" si="15"/>
        <v>3932.2328576145578</v>
      </c>
      <c r="J135" s="2">
        <f t="shared" si="15"/>
        <v>3681.7529441978209</v>
      </c>
      <c r="K135" s="2">
        <f t="shared" si="15"/>
        <v>3859.8049308434529</v>
      </c>
      <c r="L135" s="2">
        <f t="shared" si="15"/>
        <v>4498.0760355138127</v>
      </c>
      <c r="M135" s="2">
        <f t="shared" si="15"/>
        <v>5270.6405877389298</v>
      </c>
      <c r="N135" s="2">
        <f t="shared" si="15"/>
        <v>4327.5686245735042</v>
      </c>
      <c r="O135" s="44">
        <f t="shared" si="14"/>
        <v>3862.5712752687391</v>
      </c>
    </row>
    <row r="136" spans="1:19" x14ac:dyDescent="0.25">
      <c r="A136" s="133"/>
      <c r="B136" s="45" t="s">
        <v>177</v>
      </c>
      <c r="C136" s="46">
        <f>ABS((C135-C134)/C134)</f>
        <v>0.24257358511731106</v>
      </c>
      <c r="D136" s="46">
        <f t="shared" ref="D136:N136" si="16">ABS((D135-D134)/D134)</f>
        <v>0.17737130878280907</v>
      </c>
      <c r="E136" s="46">
        <f t="shared" si="16"/>
        <v>7.2285473257009208E-2</v>
      </c>
      <c r="F136" s="46">
        <f t="shared" si="16"/>
        <v>2.7270280693571302E-2</v>
      </c>
      <c r="G136" s="46">
        <f t="shared" si="16"/>
        <v>7.6246383041363233E-2</v>
      </c>
      <c r="H136" s="46">
        <f t="shared" si="16"/>
        <v>0.20229494901771078</v>
      </c>
      <c r="I136" s="46">
        <f t="shared" si="16"/>
        <v>0.2742279701708088</v>
      </c>
      <c r="J136" s="46">
        <f t="shared" si="16"/>
        <v>0.29549312204404499</v>
      </c>
      <c r="K136" s="46">
        <f t="shared" si="16"/>
        <v>0.28720130547674</v>
      </c>
      <c r="L136" s="46">
        <f t="shared" si="16"/>
        <v>0.25503874867277032</v>
      </c>
      <c r="M136" s="46">
        <f t="shared" si="16"/>
        <v>0.24119772707472939</v>
      </c>
      <c r="N136" s="46">
        <f t="shared" si="16"/>
        <v>0.31536645711540828</v>
      </c>
      <c r="O136" s="62">
        <f>AVERAGE(C136:N136)</f>
        <v>0.20554727587202304</v>
      </c>
    </row>
    <row r="137" spans="1:19" x14ac:dyDescent="0.25">
      <c r="A137" s="133"/>
      <c r="B137" s="45">
        <v>4</v>
      </c>
      <c r="C137" s="2">
        <f t="shared" ref="C137:N137" si="17">C$87*TAN($P$88/$P$87)</f>
        <v>32940.450688364574</v>
      </c>
      <c r="D137" s="2">
        <f t="shared" si="17"/>
        <v>29018.584192885595</v>
      </c>
      <c r="E137" s="2">
        <f t="shared" si="17"/>
        <v>29857.831344181508</v>
      </c>
      <c r="F137" s="2">
        <f t="shared" si="17"/>
        <v>35135.404776369265</v>
      </c>
      <c r="G137" s="2">
        <f t="shared" si="17"/>
        <v>46497.520055452391</v>
      </c>
      <c r="H137" s="2">
        <f t="shared" si="17"/>
        <v>48821.589089810303</v>
      </c>
      <c r="I137" s="2">
        <f t="shared" si="17"/>
        <v>42059.193774560546</v>
      </c>
      <c r="J137" s="2">
        <f t="shared" si="17"/>
        <v>39380.058637731287</v>
      </c>
      <c r="K137" s="2">
        <f t="shared" si="17"/>
        <v>41284.50409644124</v>
      </c>
      <c r="L137" s="2">
        <f t="shared" si="17"/>
        <v>48111.456884867606</v>
      </c>
      <c r="M137" s="2">
        <f t="shared" si="17"/>
        <v>56374.813451473521</v>
      </c>
      <c r="N137" s="2">
        <f t="shared" si="17"/>
        <v>46287.708267628412</v>
      </c>
      <c r="O137" s="44">
        <f t="shared" si="14"/>
        <v>41314.092938313857</v>
      </c>
    </row>
    <row r="138" spans="1:19" x14ac:dyDescent="0.25">
      <c r="A138" s="133"/>
      <c r="B138" s="45" t="s">
        <v>177</v>
      </c>
      <c r="C138" s="46">
        <f>ABS((C137-C134)/C134)</f>
        <v>7.1014389297502643</v>
      </c>
      <c r="D138" s="46">
        <f t="shared" ref="D138:N138" si="18">ABS((D137-D134)/D134)</f>
        <v>7.7988429935978152</v>
      </c>
      <c r="E138" s="46">
        <f t="shared" si="18"/>
        <v>8.9228419222936211</v>
      </c>
      <c r="F138" s="46">
        <f t="shared" si="18"/>
        <v>9.4043247783148551</v>
      </c>
      <c r="G138" s="46">
        <f t="shared" si="18"/>
        <v>8.880475999883636</v>
      </c>
      <c r="H138" s="46">
        <f t="shared" si="18"/>
        <v>7.5322595403373471</v>
      </c>
      <c r="I138" s="46">
        <f t="shared" si="18"/>
        <v>6.7628633766261625</v>
      </c>
      <c r="J138" s="46">
        <f t="shared" si="18"/>
        <v>6.5354111438444864</v>
      </c>
      <c r="K138" s="46">
        <f t="shared" si="18"/>
        <v>6.6241004794905338</v>
      </c>
      <c r="L138" s="46">
        <f t="shared" si="18"/>
        <v>6.968111441680624</v>
      </c>
      <c r="M138" s="46">
        <f t="shared" si="18"/>
        <v>7.1161551182656959</v>
      </c>
      <c r="N138" s="46">
        <f t="shared" si="18"/>
        <v>6.3228457945939587</v>
      </c>
      <c r="O138" s="62">
        <f>AVERAGE(C138:N138)</f>
        <v>7.4974726265565828</v>
      </c>
    </row>
    <row r="139" spans="1:19" ht="15.75" thickBot="1" x14ac:dyDescent="0.3">
      <c r="A139" s="133"/>
      <c r="B139" s="45">
        <v>5</v>
      </c>
      <c r="C139" s="2">
        <f t="shared" ref="C139:N139" si="19">C$87*ATAN($P$88/$P$87)</f>
        <v>2011.4577413695588</v>
      </c>
      <c r="D139" s="2">
        <f t="shared" si="19"/>
        <v>1771.9750215494691</v>
      </c>
      <c r="E139" s="2">
        <f t="shared" si="19"/>
        <v>1823.2223525397765</v>
      </c>
      <c r="F139" s="2">
        <f t="shared" si="19"/>
        <v>2145.4892224211317</v>
      </c>
      <c r="G139" s="2">
        <f t="shared" si="19"/>
        <v>2839.299241982214</v>
      </c>
      <c r="H139" s="2">
        <f t="shared" si="19"/>
        <v>2981.2149278015263</v>
      </c>
      <c r="I139" s="2">
        <f t="shared" si="19"/>
        <v>2568.2797030911661</v>
      </c>
      <c r="J139" s="2">
        <f t="shared" si="19"/>
        <v>2404.6824541605702</v>
      </c>
      <c r="K139" s="2">
        <f t="shared" si="19"/>
        <v>2520.9744744847285</v>
      </c>
      <c r="L139" s="2">
        <f t="shared" si="19"/>
        <v>2937.8518015789587</v>
      </c>
      <c r="M139" s="2">
        <f t="shared" si="19"/>
        <v>3442.4409067142915</v>
      </c>
      <c r="N139" s="2">
        <f t="shared" si="19"/>
        <v>2826.4874092346372</v>
      </c>
      <c r="O139" s="44">
        <f t="shared" si="14"/>
        <v>2522.781271410669</v>
      </c>
    </row>
    <row r="140" spans="1:19" x14ac:dyDescent="0.25">
      <c r="A140" s="133"/>
      <c r="B140" s="45" t="s">
        <v>177</v>
      </c>
      <c r="C140" s="46">
        <f>ABS((C139-C134)/C134)</f>
        <v>0.50529814526080696</v>
      </c>
      <c r="D140" s="46">
        <f t="shared" ref="D140:N140" si="20">ABS((D139-D134)/D134)</f>
        <v>0.46271224331429073</v>
      </c>
      <c r="E140" s="46">
        <f t="shared" si="20"/>
        <v>0.3940769848654781</v>
      </c>
      <c r="F140" s="46">
        <f t="shared" si="20"/>
        <v>0.36467597796235368</v>
      </c>
      <c r="G140" s="46">
        <f t="shared" si="20"/>
        <v>0.39666399447891754</v>
      </c>
      <c r="H140" s="46">
        <f t="shared" si="20"/>
        <v>0.4789907501220681</v>
      </c>
      <c r="I140" s="46">
        <f t="shared" si="20"/>
        <v>0.52597273844755144</v>
      </c>
      <c r="J140" s="46">
        <f t="shared" si="20"/>
        <v>0.5398617577189877</v>
      </c>
      <c r="K140" s="46">
        <f t="shared" si="20"/>
        <v>0.53444608042756625</v>
      </c>
      <c r="L140" s="46">
        <f t="shared" si="20"/>
        <v>0.5134395823817558</v>
      </c>
      <c r="M140" s="46">
        <f t="shared" si="20"/>
        <v>0.50439952393977949</v>
      </c>
      <c r="N140" s="46">
        <f t="shared" si="20"/>
        <v>0.55284173244191781</v>
      </c>
      <c r="O140" s="62">
        <f>AVERAGE(C140:N140)</f>
        <v>0.48111495928012288</v>
      </c>
      <c r="Q140" s="47" t="s">
        <v>183</v>
      </c>
    </row>
    <row r="141" spans="1:19" ht="15.75" thickBot="1" x14ac:dyDescent="0.3">
      <c r="A141" s="133"/>
      <c r="B141" s="45" t="s">
        <v>184</v>
      </c>
      <c r="C141" s="2">
        <f t="shared" ref="C141:N141" si="21">LN(C$88/C$87)/LN($P$88/$P$87)</f>
        <v>1.6753403134389075</v>
      </c>
      <c r="D141" s="2">
        <f t="shared" si="21"/>
        <v>1.4746102179004692</v>
      </c>
      <c r="E141" s="2">
        <f t="shared" si="21"/>
        <v>1.1823842183295721</v>
      </c>
      <c r="F141" s="2">
        <f t="shared" si="21"/>
        <v>1.0672086165965142</v>
      </c>
      <c r="G141" s="2">
        <f t="shared" si="21"/>
        <v>1.1927847283991047</v>
      </c>
      <c r="H141" s="2">
        <f t="shared" si="21"/>
        <v>1.5493955664386843</v>
      </c>
      <c r="I141" s="2">
        <f t="shared" si="21"/>
        <v>1.7791112746353339</v>
      </c>
      <c r="J141" s="2">
        <f t="shared" si="21"/>
        <v>1.8513974135006357</v>
      </c>
      <c r="K141" s="2">
        <f t="shared" si="21"/>
        <v>1.8229550019786356</v>
      </c>
      <c r="L141" s="2">
        <f t="shared" si="21"/>
        <v>1.7156770916129009</v>
      </c>
      <c r="M141" s="2">
        <f t="shared" si="21"/>
        <v>1.6709288335262484</v>
      </c>
      <c r="N141" s="2">
        <f t="shared" si="21"/>
        <v>1.9209525980444566</v>
      </c>
      <c r="O141" s="48">
        <f t="shared" si="14"/>
        <v>1.5752288228667888</v>
      </c>
      <c r="Q141" s="49">
        <v>1.67</v>
      </c>
    </row>
    <row r="142" spans="1:19" x14ac:dyDescent="0.25">
      <c r="A142" s="133"/>
      <c r="B142" s="45" t="s">
        <v>185</v>
      </c>
      <c r="C142" s="2">
        <f t="shared" ref="C142:N142" si="22">C$87*($P$88/$P$87)^$O$141</f>
        <v>3901.943470162711</v>
      </c>
      <c r="D142" s="2">
        <f t="shared" si="22"/>
        <v>3437.3808718042892</v>
      </c>
      <c r="E142" s="2">
        <f t="shared" si="22"/>
        <v>3536.7934442925111</v>
      </c>
      <c r="F142" s="2">
        <f t="shared" si="22"/>
        <v>4161.9455828242144</v>
      </c>
      <c r="G142" s="2">
        <f t="shared" si="22"/>
        <v>5507.8388718955266</v>
      </c>
      <c r="H142" s="2">
        <f t="shared" si="22"/>
        <v>5783.1352264782954</v>
      </c>
      <c r="I142" s="2">
        <f t="shared" si="22"/>
        <v>4982.0993058520453</v>
      </c>
      <c r="J142" s="2">
        <f t="shared" si="22"/>
        <v>4664.7437859857982</v>
      </c>
      <c r="K142" s="2">
        <f t="shared" si="22"/>
        <v>4890.3338543244563</v>
      </c>
      <c r="L142" s="2">
        <f t="shared" si="22"/>
        <v>5699.016895911338</v>
      </c>
      <c r="M142" s="2">
        <f t="shared" si="22"/>
        <v>6677.8483788722924</v>
      </c>
      <c r="N142" s="2">
        <f t="shared" si="22"/>
        <v>5482.9857287734712</v>
      </c>
      <c r="O142" s="44">
        <f t="shared" si="14"/>
        <v>4893.8387847647455</v>
      </c>
    </row>
    <row r="143" spans="1:19" x14ac:dyDescent="0.25">
      <c r="A143" s="133"/>
      <c r="B143" s="45" t="s">
        <v>177</v>
      </c>
      <c r="C143" s="46">
        <f>ABS((C142-C134)/C134)</f>
        <v>4.0348384121320455E-2</v>
      </c>
      <c r="D143" s="46">
        <f t="shared" ref="D143:N143" si="23">ABS((D142-D134)/D134)</f>
        <v>4.2262241299056764E-2</v>
      </c>
      <c r="E143" s="46">
        <f t="shared" si="23"/>
        <v>0.17540493329761089</v>
      </c>
      <c r="F143" s="46">
        <f t="shared" si="23"/>
        <v>0.23243872751679431</v>
      </c>
      <c r="G143" s="46">
        <f t="shared" si="23"/>
        <v>0.17038650061528401</v>
      </c>
      <c r="H143" s="46">
        <f t="shared" si="23"/>
        <v>1.0684240908475254E-2</v>
      </c>
      <c r="I143" s="46">
        <f t="shared" si="23"/>
        <v>8.0454170200803754E-2</v>
      </c>
      <c r="J143" s="46">
        <f t="shared" si="23"/>
        <v>0.10739690279644121</v>
      </c>
      <c r="K143" s="46">
        <f t="shared" si="23"/>
        <v>9.6891254972399574E-2</v>
      </c>
      <c r="L143" s="46">
        <f t="shared" si="23"/>
        <v>5.6141620418791324E-2</v>
      </c>
      <c r="M143" s="46">
        <f t="shared" si="23"/>
        <v>3.8605185880752603E-2</v>
      </c>
      <c r="N143" s="46">
        <f t="shared" si="23"/>
        <v>0.1325762175647095</v>
      </c>
      <c r="O143" s="62">
        <f>AVERAGE(C143:N143)</f>
        <v>9.8632531632703316E-2</v>
      </c>
    </row>
    <row r="144" spans="1:19" x14ac:dyDescent="0.25">
      <c r="A144" s="133"/>
      <c r="B144" s="42" t="s">
        <v>186</v>
      </c>
      <c r="C144" s="4">
        <f t="shared" ref="C144:N144" si="24">C$87*($P$88/$P$87)^$Q$141</f>
        <v>4057.0769798724959</v>
      </c>
      <c r="D144" s="4">
        <f t="shared" si="24"/>
        <v>3574.0442968205525</v>
      </c>
      <c r="E144" s="4">
        <f t="shared" si="24"/>
        <v>3677.40931541603</v>
      </c>
      <c r="F144" s="4">
        <f t="shared" si="24"/>
        <v>4327.4162592760522</v>
      </c>
      <c r="G144" s="4">
        <f t="shared" si="24"/>
        <v>5726.8195879532877</v>
      </c>
      <c r="H144" s="4">
        <f t="shared" si="24"/>
        <v>6013.0611779099954</v>
      </c>
      <c r="I144" s="4">
        <f t="shared" si="24"/>
        <v>5180.1776626887431</v>
      </c>
      <c r="J144" s="4">
        <f t="shared" si="24"/>
        <v>4850.2047187108719</v>
      </c>
      <c r="K144" s="4">
        <f t="shared" si="24"/>
        <v>5084.7637993698409</v>
      </c>
      <c r="L144" s="4">
        <f t="shared" si="24"/>
        <v>5925.5984698676675</v>
      </c>
      <c r="M144" s="4">
        <f t="shared" si="24"/>
        <v>6943.3463452692931</v>
      </c>
      <c r="N144" s="4">
        <f t="shared" si="24"/>
        <v>5700.9783333044188</v>
      </c>
      <c r="O144" s="51">
        <f>AVERAGE(C144:N144)</f>
        <v>5088.4080788716046</v>
      </c>
    </row>
    <row r="145" spans="1:19" ht="15.75" thickBot="1" x14ac:dyDescent="0.3">
      <c r="A145" s="134"/>
      <c r="B145" s="52" t="s">
        <v>177</v>
      </c>
      <c r="C145" s="53">
        <f>ABS((C144-C134)/C134)</f>
        <v>2.194545038736857E-3</v>
      </c>
      <c r="D145" s="53">
        <f t="shared" ref="D145:N145" si="25">ABS((D144-D134)/D134)</f>
        <v>8.370051449986432E-2</v>
      </c>
      <c r="E145" s="53">
        <f t="shared" si="25"/>
        <v>0.22213669505351613</v>
      </c>
      <c r="F145" s="53">
        <f t="shared" si="25"/>
        <v>0.28143803946581347</v>
      </c>
      <c r="G145" s="53">
        <f t="shared" si="25"/>
        <v>0.21691873947158685</v>
      </c>
      <c r="H145" s="53">
        <f t="shared" si="25"/>
        <v>5.0867035636140409E-2</v>
      </c>
      <c r="I145" s="53">
        <f t="shared" si="25"/>
        <v>4.3894857384875766E-2</v>
      </c>
      <c r="J145" s="53">
        <f t="shared" si="25"/>
        <v>7.1908779427693859E-2</v>
      </c>
      <c r="K145" s="53">
        <f t="shared" si="25"/>
        <v>6.0985447946474453E-2</v>
      </c>
      <c r="L145" s="53">
        <f t="shared" si="25"/>
        <v>1.8615688991774178E-2</v>
      </c>
      <c r="M145" s="53">
        <f t="shared" si="25"/>
        <v>3.8204070410407083E-4</v>
      </c>
      <c r="N145" s="53">
        <f t="shared" si="25"/>
        <v>9.8089173658532064E-2</v>
      </c>
      <c r="O145" s="63">
        <f>AVERAGE(C145:N145)</f>
        <v>9.5927629773259346E-2</v>
      </c>
    </row>
    <row r="146" spans="1:19" x14ac:dyDescent="0.25">
      <c r="A146"/>
      <c r="B146" s="54"/>
      <c r="C146" s="55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x14ac:dyDescent="0.25">
      <c r="A147"/>
      <c r="B147" s="54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x14ac:dyDescent="0.25">
      <c r="A148"/>
      <c r="B148" s="54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x14ac:dyDescent="0.25">
      <c r="A149"/>
      <c r="B149" s="54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x14ac:dyDescent="0.25">
      <c r="A150"/>
      <c r="B150" s="54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x14ac:dyDescent="0.25">
      <c r="A151"/>
      <c r="B151" s="54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x14ac:dyDescent="0.25">
      <c r="A152"/>
      <c r="B152" s="54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x14ac:dyDescent="0.25">
      <c r="A153"/>
      <c r="B153" s="54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x14ac:dyDescent="0.25">
      <c r="A154"/>
      <c r="B154" s="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x14ac:dyDescent="0.25">
      <c r="A155"/>
      <c r="B155" s="54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x14ac:dyDescent="0.25">
      <c r="A156"/>
      <c r="B156" s="54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x14ac:dyDescent="0.25">
      <c r="A157"/>
      <c r="B157" s="54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 s="54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 s="54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 s="54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 s="54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 s="54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 s="54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 s="5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ht="15.75" thickBot="1" x14ac:dyDescent="0.3"/>
    <row r="166" spans="1:19" x14ac:dyDescent="0.25">
      <c r="A166" s="41" t="s">
        <v>175</v>
      </c>
      <c r="B166" s="18" t="s">
        <v>176</v>
      </c>
      <c r="C166" s="22" t="s">
        <v>162</v>
      </c>
      <c r="D166" s="22" t="s">
        <v>163</v>
      </c>
      <c r="E166" s="22" t="s">
        <v>91</v>
      </c>
      <c r="F166" s="22" t="s">
        <v>164</v>
      </c>
      <c r="G166" s="22" t="s">
        <v>165</v>
      </c>
      <c r="H166" s="22" t="s">
        <v>166</v>
      </c>
      <c r="I166" s="22" t="s">
        <v>167</v>
      </c>
      <c r="J166" s="22" t="s">
        <v>168</v>
      </c>
      <c r="K166" s="22" t="s">
        <v>169</v>
      </c>
      <c r="L166" s="22" t="s">
        <v>170</v>
      </c>
      <c r="M166" s="22" t="s">
        <v>171</v>
      </c>
      <c r="N166" s="22" t="s">
        <v>172</v>
      </c>
      <c r="O166" s="23" t="s">
        <v>179</v>
      </c>
    </row>
    <row r="167" spans="1:19" x14ac:dyDescent="0.25">
      <c r="A167" s="132" t="s">
        <v>150</v>
      </c>
      <c r="B167" s="42" t="s">
        <v>182</v>
      </c>
      <c r="C167" s="43">
        <f t="shared" ref="C167:N167" si="26">C$89</f>
        <v>3.3210000000000002</v>
      </c>
      <c r="D167" s="43">
        <f t="shared" si="26"/>
        <v>2.5840000000000001</v>
      </c>
      <c r="E167" s="43">
        <f t="shared" si="26"/>
        <v>2.2480000000000002</v>
      </c>
      <c r="F167" s="43">
        <f t="shared" si="26"/>
        <v>2.149</v>
      </c>
      <c r="G167" s="43">
        <f t="shared" si="26"/>
        <v>4.3979999999999997</v>
      </c>
      <c r="H167" s="43">
        <f t="shared" si="26"/>
        <v>4.835</v>
      </c>
      <c r="I167" s="43">
        <f t="shared" si="26"/>
        <v>3.4590000000000001</v>
      </c>
      <c r="J167" s="43">
        <f t="shared" si="26"/>
        <v>3.363</v>
      </c>
      <c r="K167" s="43">
        <f t="shared" si="26"/>
        <v>4.8230000000000004</v>
      </c>
      <c r="L167" s="43">
        <f t="shared" si="26"/>
        <v>6.5449999999999999</v>
      </c>
      <c r="M167" s="43">
        <f t="shared" si="26"/>
        <v>7.6589999999999998</v>
      </c>
      <c r="N167" s="43">
        <f t="shared" si="26"/>
        <v>4.4909999999999997</v>
      </c>
      <c r="O167" s="44">
        <f t="shared" ref="O167:O175" si="27">AVERAGE(C167:N167)</f>
        <v>4.15625</v>
      </c>
    </row>
    <row r="168" spans="1:19" x14ac:dyDescent="0.25">
      <c r="A168" s="133"/>
      <c r="B168" s="45">
        <v>3</v>
      </c>
      <c r="C168" s="2">
        <f t="shared" ref="C168:N168" si="28">C$87*($P$89/$P$87)</f>
        <v>5.9155079429137469</v>
      </c>
      <c r="D168" s="2">
        <f t="shared" si="28"/>
        <v>5.2112117988039772</v>
      </c>
      <c r="E168" s="2">
        <f t="shared" si="28"/>
        <v>5.3619253769673847</v>
      </c>
      <c r="F168" s="2">
        <f t="shared" si="28"/>
        <v>6.3096819165718898</v>
      </c>
      <c r="G168" s="2">
        <f t="shared" si="28"/>
        <v>8.3501118978611011</v>
      </c>
      <c r="H168" s="2">
        <f t="shared" si="28"/>
        <v>8.7674725758520751</v>
      </c>
      <c r="I168" s="2">
        <f t="shared" si="28"/>
        <v>7.5530689364200025</v>
      </c>
      <c r="J168" s="2">
        <f t="shared" si="28"/>
        <v>7.0719448215137399</v>
      </c>
      <c r="K168" s="2">
        <f t="shared" si="28"/>
        <v>7.4139487104230115</v>
      </c>
      <c r="L168" s="2">
        <f t="shared" si="28"/>
        <v>8.6399457020214996</v>
      </c>
      <c r="M168" s="2">
        <f t="shared" si="28"/>
        <v>10.123894779322743</v>
      </c>
      <c r="N168" s="2">
        <f t="shared" si="28"/>
        <v>8.3124335033202481</v>
      </c>
      <c r="O168" s="44">
        <f t="shared" si="27"/>
        <v>7.4192623301659522</v>
      </c>
    </row>
    <row r="169" spans="1:19" x14ac:dyDescent="0.25">
      <c r="A169" s="133"/>
      <c r="B169" s="45" t="s">
        <v>177</v>
      </c>
      <c r="C169" s="46">
        <f>ABS((C168-C167)/C167)</f>
        <v>0.78124298190718056</v>
      </c>
      <c r="D169" s="46">
        <f t="shared" ref="D169:N169" si="29">ABS((D168-D167)/D167)</f>
        <v>1.0167228323544804</v>
      </c>
      <c r="E169" s="46">
        <f t="shared" si="29"/>
        <v>1.3851981214267723</v>
      </c>
      <c r="F169" s="46">
        <f t="shared" si="29"/>
        <v>1.9361014037095812</v>
      </c>
      <c r="G169" s="46">
        <f t="shared" si="29"/>
        <v>0.8986157112007962</v>
      </c>
      <c r="H169" s="46">
        <f t="shared" si="29"/>
        <v>0.81333455550198042</v>
      </c>
      <c r="I169" s="46">
        <f t="shared" si="29"/>
        <v>1.1835989986759188</v>
      </c>
      <c r="J169" s="46">
        <f t="shared" si="29"/>
        <v>1.1028679219487778</v>
      </c>
      <c r="K169" s="46">
        <f t="shared" si="29"/>
        <v>0.53720686510947768</v>
      </c>
      <c r="L169" s="46">
        <f t="shared" si="29"/>
        <v>0.32008337693223832</v>
      </c>
      <c r="M169" s="46">
        <f t="shared" si="29"/>
        <v>0.3218298445388097</v>
      </c>
      <c r="N169" s="46">
        <f t="shared" si="29"/>
        <v>0.85090926370969688</v>
      </c>
      <c r="O169" s="62">
        <f>AVERAGE(C169:N169)</f>
        <v>0.92897598975130935</v>
      </c>
    </row>
    <row r="170" spans="1:19" x14ac:dyDescent="0.25">
      <c r="A170" s="133"/>
      <c r="B170" s="45">
        <v>4</v>
      </c>
      <c r="C170" s="2">
        <f t="shared" ref="C170:N170" si="30">C$87*TAN($P$89/$P$87)</f>
        <v>5.9155245071082172</v>
      </c>
      <c r="D170" s="2">
        <f t="shared" si="30"/>
        <v>5.2112263908773029</v>
      </c>
      <c r="E170" s="2">
        <f t="shared" si="30"/>
        <v>5.361940391058404</v>
      </c>
      <c r="F170" s="2">
        <f t="shared" si="30"/>
        <v>6.3096995845049433</v>
      </c>
      <c r="G170" s="2">
        <f t="shared" si="30"/>
        <v>8.3501352792644656</v>
      </c>
      <c r="H170" s="2">
        <f t="shared" si="30"/>
        <v>8.7674971259198227</v>
      </c>
      <c r="I170" s="2">
        <f t="shared" si="30"/>
        <v>7.5530900859990275</v>
      </c>
      <c r="J170" s="2">
        <f t="shared" si="30"/>
        <v>7.071964623882435</v>
      </c>
      <c r="K170" s="2">
        <f t="shared" si="30"/>
        <v>7.4139694704472419</v>
      </c>
      <c r="L170" s="2">
        <f t="shared" si="30"/>
        <v>8.6399698949973516</v>
      </c>
      <c r="M170" s="2">
        <f t="shared" si="30"/>
        <v>10.123923127549732</v>
      </c>
      <c r="N170" s="2">
        <f t="shared" si="30"/>
        <v>8.3124567792191897</v>
      </c>
      <c r="O170" s="44">
        <f t="shared" si="27"/>
        <v>7.4192831050690105</v>
      </c>
    </row>
    <row r="171" spans="1:19" x14ac:dyDescent="0.25">
      <c r="A171" s="133"/>
      <c r="B171" s="45" t="s">
        <v>177</v>
      </c>
      <c r="C171" s="46">
        <f>ABS((C170-C167)/C167)</f>
        <v>0.78124796962005927</v>
      </c>
      <c r="D171" s="46">
        <f t="shared" ref="D171:N171" si="31">ABS((D170-D167)/D167)</f>
        <v>1.0167284794416807</v>
      </c>
      <c r="E171" s="46">
        <f t="shared" si="31"/>
        <v>1.3852048002928841</v>
      </c>
      <c r="F171" s="46">
        <f t="shared" si="31"/>
        <v>1.9361096251768</v>
      </c>
      <c r="G171" s="46">
        <f t="shared" si="31"/>
        <v>0.89862102757263895</v>
      </c>
      <c r="H171" s="46">
        <f t="shared" si="31"/>
        <v>0.81333963307545454</v>
      </c>
      <c r="I171" s="46">
        <f t="shared" si="31"/>
        <v>1.1836051130381693</v>
      </c>
      <c r="J171" s="46">
        <f t="shared" si="31"/>
        <v>1.1028738102534745</v>
      </c>
      <c r="K171" s="46">
        <f t="shared" si="31"/>
        <v>0.53721116948937198</v>
      </c>
      <c r="L171" s="46">
        <f t="shared" si="31"/>
        <v>0.32008707333802167</v>
      </c>
      <c r="M171" s="46">
        <f t="shared" si="31"/>
        <v>0.32183354583493046</v>
      </c>
      <c r="N171" s="46">
        <f t="shared" si="31"/>
        <v>0.850914446497259</v>
      </c>
      <c r="O171" s="62">
        <f>AVERAGE(C171:N171)</f>
        <v>0.92898139113589517</v>
      </c>
    </row>
    <row r="172" spans="1:19" ht="15.75" thickBot="1" x14ac:dyDescent="0.3">
      <c r="A172" s="133"/>
      <c r="B172" s="45">
        <v>5</v>
      </c>
      <c r="C172" s="2">
        <f t="shared" ref="C172:N172" si="32">C$87*ATAN($P$89/$P$87)</f>
        <v>5.9154913788584214</v>
      </c>
      <c r="D172" s="2">
        <f t="shared" si="32"/>
        <v>5.21119720685323</v>
      </c>
      <c r="E172" s="2">
        <f t="shared" si="32"/>
        <v>5.3619103630024894</v>
      </c>
      <c r="F172" s="2">
        <f t="shared" si="32"/>
        <v>6.3096642487872536</v>
      </c>
      <c r="G172" s="2">
        <f t="shared" si="32"/>
        <v>8.3500885166541465</v>
      </c>
      <c r="H172" s="2">
        <f t="shared" si="32"/>
        <v>8.7674480259905572</v>
      </c>
      <c r="I172" s="2">
        <f t="shared" si="32"/>
        <v>7.5530477870186417</v>
      </c>
      <c r="J172" s="2">
        <f t="shared" si="32"/>
        <v>7.0719250193113909</v>
      </c>
      <c r="K172" s="2">
        <f t="shared" si="32"/>
        <v>7.4139279505731714</v>
      </c>
      <c r="L172" s="2">
        <f t="shared" si="32"/>
        <v>8.6399215092488753</v>
      </c>
      <c r="M172" s="2">
        <f t="shared" si="32"/>
        <v>10.123866431333889</v>
      </c>
      <c r="N172" s="2">
        <f t="shared" si="32"/>
        <v>8.3124102276168319</v>
      </c>
      <c r="O172" s="44">
        <f t="shared" si="27"/>
        <v>7.4192415554374094</v>
      </c>
    </row>
    <row r="173" spans="1:19" x14ac:dyDescent="0.25">
      <c r="A173" s="133"/>
      <c r="B173" s="45" t="s">
        <v>177</v>
      </c>
      <c r="C173" s="46">
        <f>ABS((C172-C167)/C167)</f>
        <v>0.78123799423620022</v>
      </c>
      <c r="D173" s="46">
        <f t="shared" ref="D173:N173" si="33">ABS((D172-D167)/D167)</f>
        <v>1.0167171853147174</v>
      </c>
      <c r="E173" s="46">
        <f t="shared" si="33"/>
        <v>1.3851914426167655</v>
      </c>
      <c r="F173" s="46">
        <f t="shared" si="33"/>
        <v>1.9360931823114256</v>
      </c>
      <c r="G173" s="46">
        <f t="shared" si="33"/>
        <v>0.89861039487361238</v>
      </c>
      <c r="H173" s="46">
        <f t="shared" si="33"/>
        <v>0.81332947797115973</v>
      </c>
      <c r="I173" s="46">
        <f t="shared" si="33"/>
        <v>1.183592884365031</v>
      </c>
      <c r="J173" s="46">
        <f t="shared" si="33"/>
        <v>1.1028620336935449</v>
      </c>
      <c r="K173" s="46">
        <f t="shared" si="33"/>
        <v>0.53720256076574147</v>
      </c>
      <c r="L173" s="46">
        <f t="shared" si="33"/>
        <v>0.3200796805575058</v>
      </c>
      <c r="M173" s="46">
        <f t="shared" si="33"/>
        <v>0.32182614327378106</v>
      </c>
      <c r="N173" s="46">
        <f t="shared" si="33"/>
        <v>0.85090408096567194</v>
      </c>
      <c r="O173" s="62">
        <f>AVERAGE(C173:N173)</f>
        <v>0.92897058841209657</v>
      </c>
      <c r="Q173" s="47" t="s">
        <v>183</v>
      </c>
    </row>
    <row r="174" spans="1:19" ht="15.75" thickBot="1" x14ac:dyDescent="0.3">
      <c r="A174" s="133"/>
      <c r="B174" s="45" t="s">
        <v>184</v>
      </c>
      <c r="C174" s="2">
        <f t="shared" ref="C174:N174" si="34">LN(C$89/C$87)/LN($P$89/$P$87)</f>
        <v>1.0987934949309197</v>
      </c>
      <c r="D174" s="2">
        <f t="shared" si="34"/>
        <v>1.1200410188183219</v>
      </c>
      <c r="E174" s="2">
        <f t="shared" si="34"/>
        <v>1.1487575370448679</v>
      </c>
      <c r="F174" s="2">
        <f t="shared" si="34"/>
        <v>1.1843177781163989</v>
      </c>
      <c r="G174" s="2">
        <f t="shared" si="34"/>
        <v>1.1097137201700313</v>
      </c>
      <c r="H174" s="2">
        <f t="shared" si="34"/>
        <v>1.1018491398703605</v>
      </c>
      <c r="I174" s="2">
        <f t="shared" si="34"/>
        <v>1.1336457071128809</v>
      </c>
      <c r="J174" s="2">
        <f t="shared" si="34"/>
        <v>1.1271989572534886</v>
      </c>
      <c r="K174" s="2">
        <f t="shared" si="34"/>
        <v>1.0735789130532303</v>
      </c>
      <c r="L174" s="2">
        <f t="shared" si="34"/>
        <v>1.0475210577882283</v>
      </c>
      <c r="M174" s="2">
        <f t="shared" si="34"/>
        <v>1.0477473086501883</v>
      </c>
      <c r="N174" s="2">
        <f t="shared" si="34"/>
        <v>1.1053588776342633</v>
      </c>
      <c r="O174" s="48">
        <f t="shared" si="27"/>
        <v>1.1082102925369315</v>
      </c>
      <c r="Q174" s="49">
        <v>1.1200000000000001</v>
      </c>
    </row>
    <row r="175" spans="1:19" x14ac:dyDescent="0.25">
      <c r="A175" s="133"/>
      <c r="B175" s="45" t="s">
        <v>185</v>
      </c>
      <c r="C175" s="2">
        <f t="shared" ref="C175:N175" si="35">C$87*($P$89/$P$87)^$O174</f>
        <v>3.1431886438482746</v>
      </c>
      <c r="D175" s="2">
        <f t="shared" si="35"/>
        <v>2.7689628523464958</v>
      </c>
      <c r="E175" s="2">
        <f t="shared" si="35"/>
        <v>2.8490440916802098</v>
      </c>
      <c r="F175" s="2">
        <f t="shared" si="35"/>
        <v>3.3526318851826034</v>
      </c>
      <c r="G175" s="2">
        <f t="shared" si="35"/>
        <v>4.436808663854424</v>
      </c>
      <c r="H175" s="2">
        <f t="shared" si="35"/>
        <v>4.6585720958554777</v>
      </c>
      <c r="I175" s="2">
        <f t="shared" si="35"/>
        <v>4.0133021096857435</v>
      </c>
      <c r="J175" s="2">
        <f t="shared" si="35"/>
        <v>3.7576581533511955</v>
      </c>
      <c r="K175" s="2">
        <f t="shared" si="35"/>
        <v>3.9393809656853924</v>
      </c>
      <c r="L175" s="2">
        <f t="shared" si="35"/>
        <v>4.5908110471884891</v>
      </c>
      <c r="M175" s="2">
        <f t="shared" si="35"/>
        <v>5.3793032498589035</v>
      </c>
      <c r="N175" s="2">
        <f t="shared" si="35"/>
        <v>4.4167883540209951</v>
      </c>
      <c r="O175" s="44">
        <f t="shared" si="27"/>
        <v>3.9422043427131839</v>
      </c>
    </row>
    <row r="176" spans="1:19" x14ac:dyDescent="0.25">
      <c r="A176" s="133"/>
      <c r="B176" s="45" t="s">
        <v>177</v>
      </c>
      <c r="C176" s="46">
        <f>ABS((C175-C167)/C167)</f>
        <v>5.3541510434123939E-2</v>
      </c>
      <c r="D176" s="46">
        <f t="shared" ref="D176:N176" si="36">ABS((D175-D167)/D167)</f>
        <v>7.1580051217684085E-2</v>
      </c>
      <c r="E176" s="46">
        <f t="shared" si="36"/>
        <v>0.26736836818514659</v>
      </c>
      <c r="F176" s="46">
        <f t="shared" si="36"/>
        <v>0.56008929045258415</v>
      </c>
      <c r="G176" s="46">
        <f t="shared" si="36"/>
        <v>8.8241618586685482E-3</v>
      </c>
      <c r="H176" s="46">
        <f t="shared" si="36"/>
        <v>3.6489742325650928E-2</v>
      </c>
      <c r="I176" s="46">
        <f t="shared" si="36"/>
        <v>0.16024923668278215</v>
      </c>
      <c r="J176" s="46">
        <f t="shared" si="36"/>
        <v>0.11735300426737896</v>
      </c>
      <c r="K176" s="46">
        <f t="shared" si="36"/>
        <v>0.18320942034306612</v>
      </c>
      <c r="L176" s="46">
        <f t="shared" si="36"/>
        <v>0.2985773801087106</v>
      </c>
      <c r="M176" s="46">
        <f t="shared" si="36"/>
        <v>0.2976493994178217</v>
      </c>
      <c r="N176" s="46">
        <f t="shared" si="36"/>
        <v>1.6524525936095422E-2</v>
      </c>
      <c r="O176" s="62">
        <f>AVERAGE(C176:N176)</f>
        <v>0.17262134093580941</v>
      </c>
    </row>
    <row r="177" spans="1:19" x14ac:dyDescent="0.25">
      <c r="A177" s="133"/>
      <c r="B177" s="42" t="s">
        <v>186</v>
      </c>
      <c r="C177" s="4">
        <f t="shared" ref="C177:N177" si="37">C$87*($P$89/$P$87)^$Q174</f>
        <v>2.9339312051800288</v>
      </c>
      <c r="D177" s="4">
        <f t="shared" si="37"/>
        <v>2.5846194546367918</v>
      </c>
      <c r="E177" s="4">
        <f t="shared" si="37"/>
        <v>2.6593692942592129</v>
      </c>
      <c r="F177" s="4">
        <f t="shared" si="37"/>
        <v>3.1294307857309764</v>
      </c>
      <c r="G177" s="4">
        <f t="shared" si="37"/>
        <v>4.1414286144652932</v>
      </c>
      <c r="H177" s="4">
        <f t="shared" si="37"/>
        <v>4.3484281703427667</v>
      </c>
      <c r="I177" s="4">
        <f t="shared" si="37"/>
        <v>3.7461169626159507</v>
      </c>
      <c r="J177" s="4">
        <f t="shared" si="37"/>
        <v>3.5074924745905296</v>
      </c>
      <c r="K177" s="4">
        <f t="shared" si="37"/>
        <v>3.6771171106567926</v>
      </c>
      <c r="L177" s="4">
        <f t="shared" si="37"/>
        <v>4.2851783060468724</v>
      </c>
      <c r="M177" s="4">
        <f t="shared" si="37"/>
        <v>5.0211767269445566</v>
      </c>
      <c r="N177" s="4">
        <f t="shared" si="37"/>
        <v>4.1227411545596881</v>
      </c>
      <c r="O177" s="51">
        <f>AVERAGE(C177:N177)</f>
        <v>3.6797525216691214</v>
      </c>
    </row>
    <row r="178" spans="1:19" ht="15.75" thickBot="1" x14ac:dyDescent="0.3">
      <c r="A178" s="134"/>
      <c r="B178" s="52" t="s">
        <v>177</v>
      </c>
      <c r="C178" s="53">
        <f>ABS((C177-C167)/C167)</f>
        <v>0.1165518804034843</v>
      </c>
      <c r="D178" s="53">
        <f t="shared" ref="D178:N178" si="38">ABS((D177-D167)/D167)</f>
        <v>2.3972702662217266E-4</v>
      </c>
      <c r="E178" s="53">
        <f t="shared" si="38"/>
        <v>0.18299345830036148</v>
      </c>
      <c r="F178" s="53">
        <f t="shared" si="38"/>
        <v>0.45622651732479125</v>
      </c>
      <c r="G178" s="53">
        <f t="shared" si="38"/>
        <v>5.8338195892384377E-2</v>
      </c>
      <c r="H178" s="53">
        <f t="shared" si="38"/>
        <v>0.10063533188360563</v>
      </c>
      <c r="I178" s="53">
        <f t="shared" si="38"/>
        <v>8.3005771210162088E-2</v>
      </c>
      <c r="J178" s="53">
        <f t="shared" si="38"/>
        <v>4.2965350755435505E-2</v>
      </c>
      <c r="K178" s="53">
        <f t="shared" si="38"/>
        <v>0.23758716345494665</v>
      </c>
      <c r="L178" s="53">
        <f t="shared" si="38"/>
        <v>0.34527451397297593</v>
      </c>
      <c r="M178" s="53">
        <f t="shared" si="38"/>
        <v>0.34440831349463941</v>
      </c>
      <c r="N178" s="53">
        <f t="shared" si="38"/>
        <v>8.1999297581899694E-2</v>
      </c>
      <c r="O178" s="63">
        <f>AVERAGE(C178:N178)</f>
        <v>0.170852126775109</v>
      </c>
    </row>
    <row r="179" spans="1:19" x14ac:dyDescent="0.25">
      <c r="A179"/>
      <c r="B179" s="54"/>
      <c r="C179" s="55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x14ac:dyDescent="0.25">
      <c r="A180"/>
      <c r="B180" s="54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x14ac:dyDescent="0.25">
      <c r="A181"/>
      <c r="B181" s="54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x14ac:dyDescent="0.25">
      <c r="A182"/>
      <c r="B182" s="54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x14ac:dyDescent="0.25">
      <c r="A183"/>
      <c r="B183" s="54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x14ac:dyDescent="0.25">
      <c r="A184"/>
      <c r="B184" s="5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x14ac:dyDescent="0.25">
      <c r="A185"/>
      <c r="B185" s="54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x14ac:dyDescent="0.25">
      <c r="A186"/>
      <c r="B186" s="54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x14ac:dyDescent="0.25">
      <c r="A187"/>
      <c r="B187" s="54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x14ac:dyDescent="0.25">
      <c r="A188"/>
      <c r="B188" s="54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 s="54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x14ac:dyDescent="0.25">
      <c r="A190"/>
      <c r="B190" s="54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 s="54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 s="54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 s="54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 s="5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 s="54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 s="54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 s="54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ht="15.75" thickBot="1" x14ac:dyDescent="0.3"/>
    <row r="199" spans="1:19" x14ac:dyDescent="0.25">
      <c r="A199" s="41" t="s">
        <v>175</v>
      </c>
      <c r="B199" s="18" t="s">
        <v>176</v>
      </c>
      <c r="C199" s="22" t="s">
        <v>162</v>
      </c>
      <c r="D199" s="22" t="s">
        <v>163</v>
      </c>
      <c r="E199" s="22" t="s">
        <v>91</v>
      </c>
      <c r="F199" s="22" t="s">
        <v>164</v>
      </c>
      <c r="G199" s="22" t="s">
        <v>165</v>
      </c>
      <c r="H199" s="22" t="s">
        <v>166</v>
      </c>
      <c r="I199" s="22" t="s">
        <v>167</v>
      </c>
      <c r="J199" s="22" t="s">
        <v>168</v>
      </c>
      <c r="K199" s="22" t="s">
        <v>169</v>
      </c>
      <c r="L199" s="22" t="s">
        <v>170</v>
      </c>
      <c r="M199" s="22" t="s">
        <v>171</v>
      </c>
      <c r="N199" s="22" t="s">
        <v>172</v>
      </c>
      <c r="O199" s="23" t="s">
        <v>179</v>
      </c>
    </row>
    <row r="200" spans="1:19" x14ac:dyDescent="0.25">
      <c r="A200" s="132" t="s">
        <v>180</v>
      </c>
      <c r="B200" s="42" t="s">
        <v>182</v>
      </c>
      <c r="C200" s="43">
        <f t="shared" ref="C200:N200" si="39">C$90</f>
        <v>0.61399999999999999</v>
      </c>
      <c r="D200" s="43">
        <f t="shared" si="39"/>
        <v>0.48499999999999999</v>
      </c>
      <c r="E200" s="43">
        <f t="shared" si="39"/>
        <v>0.44600000000000001</v>
      </c>
      <c r="F200" s="43">
        <f t="shared" si="39"/>
        <v>0.73599999999999999</v>
      </c>
      <c r="G200" s="43">
        <f t="shared" si="39"/>
        <v>2.5939999999999999</v>
      </c>
      <c r="H200" s="43">
        <f t="shared" si="39"/>
        <v>2.0649999999999999</v>
      </c>
      <c r="I200" s="43">
        <f t="shared" si="39"/>
        <v>1.097</v>
      </c>
      <c r="J200" s="43">
        <f t="shared" si="39"/>
        <v>1.022</v>
      </c>
      <c r="K200" s="43">
        <f t="shared" si="39"/>
        <v>1.6359999999999999</v>
      </c>
      <c r="L200" s="43">
        <f t="shared" si="39"/>
        <v>2.246</v>
      </c>
      <c r="M200" s="43">
        <f t="shared" si="39"/>
        <v>3.36</v>
      </c>
      <c r="N200" s="43">
        <f t="shared" si="39"/>
        <v>1.726</v>
      </c>
      <c r="O200" s="44">
        <f t="shared" ref="O200:O208" si="40">AVERAGE(C200:N200)</f>
        <v>1.5022499999999999</v>
      </c>
    </row>
    <row r="201" spans="1:19" x14ac:dyDescent="0.25">
      <c r="A201" s="133"/>
      <c r="B201" s="45">
        <v>3</v>
      </c>
      <c r="C201" s="2">
        <f t="shared" ref="C201:N201" si="41">C$87*($P$90/$P$87)</f>
        <v>4.6550305120397208</v>
      </c>
      <c r="D201" s="2">
        <f t="shared" si="41"/>
        <v>4.1008059091854081</v>
      </c>
      <c r="E201" s="2">
        <f t="shared" si="41"/>
        <v>4.2194054126768661</v>
      </c>
      <c r="F201" s="2">
        <f t="shared" si="41"/>
        <v>4.9652138288635337</v>
      </c>
      <c r="G201" s="2">
        <f t="shared" si="41"/>
        <v>6.5708686453632703</v>
      </c>
      <c r="H201" s="2">
        <f t="shared" si="41"/>
        <v>6.8992980396473076</v>
      </c>
      <c r="I201" s="2">
        <f t="shared" si="41"/>
        <v>5.9436597326680607</v>
      </c>
      <c r="J201" s="2">
        <f t="shared" si="41"/>
        <v>5.5650536253684066</v>
      </c>
      <c r="K201" s="2">
        <f t="shared" si="41"/>
        <v>5.8341832679067149</v>
      </c>
      <c r="L201" s="2">
        <f t="shared" si="41"/>
        <v>6.7989446136160741</v>
      </c>
      <c r="M201" s="2">
        <f t="shared" si="41"/>
        <v>7.9666935710704285</v>
      </c>
      <c r="N201" s="2">
        <f t="shared" si="41"/>
        <v>6.5412187694904063</v>
      </c>
      <c r="O201" s="44">
        <f t="shared" si="40"/>
        <v>5.8383646606580157</v>
      </c>
    </row>
    <row r="202" spans="1:19" x14ac:dyDescent="0.25">
      <c r="A202" s="133"/>
      <c r="B202" s="45" t="s">
        <v>177</v>
      </c>
      <c r="C202" s="46">
        <f>ABS((C201-C200)/C200)</f>
        <v>6.5814829186314672</v>
      </c>
      <c r="D202" s="46">
        <f t="shared" ref="D202:N202" si="42">ABS((D201-D200)/D200)</f>
        <v>7.4552699158462028</v>
      </c>
      <c r="E202" s="46">
        <f t="shared" si="42"/>
        <v>8.4605502526387131</v>
      </c>
      <c r="F202" s="46">
        <f t="shared" si="42"/>
        <v>5.7462144413906708</v>
      </c>
      <c r="G202" s="46">
        <f t="shared" si="42"/>
        <v>1.5331027931238514</v>
      </c>
      <c r="H202" s="46">
        <f t="shared" si="42"/>
        <v>2.3410644259793258</v>
      </c>
      <c r="I202" s="46">
        <f t="shared" si="42"/>
        <v>4.4181036760875667</v>
      </c>
      <c r="J202" s="46">
        <f t="shared" si="42"/>
        <v>4.4452579504583234</v>
      </c>
      <c r="K202" s="46">
        <f t="shared" si="42"/>
        <v>2.56612669187452</v>
      </c>
      <c r="L202" s="46">
        <f t="shared" si="42"/>
        <v>2.027134734468421</v>
      </c>
      <c r="M202" s="46">
        <f t="shared" si="42"/>
        <v>1.3710397532947705</v>
      </c>
      <c r="N202" s="46">
        <f t="shared" si="42"/>
        <v>2.7898138873061451</v>
      </c>
      <c r="O202" s="62">
        <f>AVERAGE(C202:N202)</f>
        <v>4.1445967867583322</v>
      </c>
    </row>
    <row r="203" spans="1:19" x14ac:dyDescent="0.25">
      <c r="A203" s="133"/>
      <c r="B203" s="45">
        <v>4</v>
      </c>
      <c r="C203" s="2">
        <f t="shared" ref="C203:N203" si="43">C$87*TAN($P$90/$P$87)</f>
        <v>4.6550385836695272</v>
      </c>
      <c r="D203" s="2">
        <f t="shared" si="43"/>
        <v>4.1008130198127439</v>
      </c>
      <c r="E203" s="2">
        <f t="shared" si="43"/>
        <v>4.2194127289508208</v>
      </c>
      <c r="F203" s="2">
        <f t="shared" si="43"/>
        <v>4.9652224383383441</v>
      </c>
      <c r="G203" s="2">
        <f t="shared" si="43"/>
        <v>6.5708800389769273</v>
      </c>
      <c r="H203" s="2">
        <f t="shared" si="43"/>
        <v>6.8993100027439098</v>
      </c>
      <c r="I203" s="2">
        <f t="shared" si="43"/>
        <v>5.9436700387274808</v>
      </c>
      <c r="J203" s="2">
        <f t="shared" si="43"/>
        <v>5.5650632749405418</v>
      </c>
      <c r="K203" s="2">
        <f t="shared" si="43"/>
        <v>5.8341933841384863</v>
      </c>
      <c r="L203" s="2">
        <f t="shared" si="43"/>
        <v>6.7989564027039986</v>
      </c>
      <c r="M203" s="2">
        <f t="shared" si="43"/>
        <v>7.9667073849866039</v>
      </c>
      <c r="N203" s="2">
        <f t="shared" si="43"/>
        <v>6.5412301116924079</v>
      </c>
      <c r="O203" s="44">
        <f t="shared" si="40"/>
        <v>5.8383747841401501</v>
      </c>
    </row>
    <row r="204" spans="1:19" x14ac:dyDescent="0.25">
      <c r="A204" s="133"/>
      <c r="B204" s="45" t="s">
        <v>177</v>
      </c>
      <c r="C204" s="46">
        <f>ABS((C203-C200)/C200)</f>
        <v>6.5814960646083511</v>
      </c>
      <c r="D204" s="46">
        <f t="shared" ref="D204:N204" si="44">ABS((D203-D200)/D200)</f>
        <v>7.4552845769334928</v>
      </c>
      <c r="E204" s="46">
        <f t="shared" si="44"/>
        <v>8.4605666568404043</v>
      </c>
      <c r="F204" s="46">
        <f t="shared" si="44"/>
        <v>5.746226139046664</v>
      </c>
      <c r="G204" s="46">
        <f t="shared" si="44"/>
        <v>1.5331071854190161</v>
      </c>
      <c r="H204" s="46">
        <f t="shared" si="44"/>
        <v>2.3410702192464456</v>
      </c>
      <c r="I204" s="46">
        <f t="shared" si="44"/>
        <v>4.4181130708545862</v>
      </c>
      <c r="J204" s="46">
        <f t="shared" si="44"/>
        <v>4.4452673923097272</v>
      </c>
      <c r="K204" s="46">
        <f t="shared" si="44"/>
        <v>2.5661328753902728</v>
      </c>
      <c r="L204" s="46">
        <f t="shared" si="44"/>
        <v>2.0271399833944783</v>
      </c>
      <c r="M204" s="46">
        <f t="shared" si="44"/>
        <v>1.3710438645793466</v>
      </c>
      <c r="N204" s="46">
        <f t="shared" si="44"/>
        <v>2.7898204586862154</v>
      </c>
      <c r="O204" s="62">
        <f>AVERAGE(C204:N204)</f>
        <v>4.1446057072757503</v>
      </c>
    </row>
    <row r="205" spans="1:19" ht="15.75" thickBot="1" x14ac:dyDescent="0.3">
      <c r="A205" s="133"/>
      <c r="B205" s="45">
        <v>5</v>
      </c>
      <c r="C205" s="2">
        <f t="shared" ref="C205:N205" si="45">C$87*ATAN($P$90/$P$87)</f>
        <v>4.6550224404519014</v>
      </c>
      <c r="D205" s="2">
        <f t="shared" si="45"/>
        <v>4.1007987985950605</v>
      </c>
      <c r="E205" s="2">
        <f t="shared" si="45"/>
        <v>4.219398096440969</v>
      </c>
      <c r="F205" s="2">
        <f t="shared" si="45"/>
        <v>4.965205219433507</v>
      </c>
      <c r="G205" s="2">
        <f t="shared" si="45"/>
        <v>6.5708572518088815</v>
      </c>
      <c r="H205" s="2">
        <f t="shared" si="45"/>
        <v>6.8992860766129356</v>
      </c>
      <c r="I205" s="2">
        <f t="shared" si="45"/>
        <v>5.943649426662251</v>
      </c>
      <c r="J205" s="2">
        <f t="shared" si="45"/>
        <v>5.5650439758464669</v>
      </c>
      <c r="K205" s="2">
        <f t="shared" si="45"/>
        <v>5.8341731517275663</v>
      </c>
      <c r="L205" s="2">
        <f t="shared" si="45"/>
        <v>6.7989328245894747</v>
      </c>
      <c r="M205" s="2">
        <f t="shared" si="45"/>
        <v>7.9666797572261103</v>
      </c>
      <c r="N205" s="2">
        <f t="shared" si="45"/>
        <v>6.5412074273474046</v>
      </c>
      <c r="O205" s="44">
        <f t="shared" si="40"/>
        <v>5.8383545372285441</v>
      </c>
    </row>
    <row r="206" spans="1:19" x14ac:dyDescent="0.25">
      <c r="A206" s="133"/>
      <c r="B206" s="45" t="s">
        <v>177</v>
      </c>
      <c r="C206" s="46">
        <f>ABS((C205-C200)/C200)</f>
        <v>6.5814697727229667</v>
      </c>
      <c r="D206" s="46">
        <f t="shared" ref="D206:N206" si="46">ABS((D205-D200)/D200)</f>
        <v>7.4552552548351763</v>
      </c>
      <c r="E206" s="46">
        <f t="shared" si="46"/>
        <v>8.4605338485223509</v>
      </c>
      <c r="F206" s="46">
        <f t="shared" si="46"/>
        <v>5.7462027437955259</v>
      </c>
      <c r="G206" s="46">
        <f t="shared" si="46"/>
        <v>1.5330984008515349</v>
      </c>
      <c r="H206" s="46">
        <f t="shared" si="46"/>
        <v>2.3410586327423415</v>
      </c>
      <c r="I206" s="46">
        <f t="shared" si="46"/>
        <v>4.4180942813694184</v>
      </c>
      <c r="J206" s="46">
        <f t="shared" si="46"/>
        <v>4.445248508656034</v>
      </c>
      <c r="K206" s="46">
        <f t="shared" si="46"/>
        <v>2.5661205083909331</v>
      </c>
      <c r="L206" s="46">
        <f t="shared" si="46"/>
        <v>2.027129485569668</v>
      </c>
      <c r="M206" s="46">
        <f t="shared" si="46"/>
        <v>1.3710356420315806</v>
      </c>
      <c r="N206" s="46">
        <f t="shared" si="46"/>
        <v>2.7898073159602577</v>
      </c>
      <c r="O206" s="62">
        <f>AVERAGE(C206:N206)</f>
        <v>4.1445878662873161</v>
      </c>
      <c r="Q206" s="47" t="s">
        <v>183</v>
      </c>
    </row>
    <row r="207" spans="1:19" ht="15.75" thickBot="1" x14ac:dyDescent="0.3">
      <c r="A207" s="133"/>
      <c r="B207" s="45" t="s">
        <v>184</v>
      </c>
      <c r="C207" s="2">
        <f t="shared" ref="C207:N207" si="47">LN(C$90/C$87)/LN($P$90/$P$87)</f>
        <v>1.3329979724613421</v>
      </c>
      <c r="D207" s="2">
        <f t="shared" si="47"/>
        <v>1.3509293658203554</v>
      </c>
      <c r="E207" s="2">
        <f t="shared" si="47"/>
        <v>1.3693965836640511</v>
      </c>
      <c r="F207" s="2">
        <f t="shared" si="47"/>
        <v>1.3138096511646717</v>
      </c>
      <c r="G207" s="2">
        <f t="shared" si="47"/>
        <v>1.1527876474519587</v>
      </c>
      <c r="H207" s="2">
        <f t="shared" si="47"/>
        <v>1.1982969796608631</v>
      </c>
      <c r="I207" s="2">
        <f t="shared" si="47"/>
        <v>1.2777704017308056</v>
      </c>
      <c r="J207" s="2">
        <f t="shared" si="47"/>
        <v>1.2785922079738694</v>
      </c>
      <c r="K207" s="2">
        <f t="shared" si="47"/>
        <v>1.209013395277202</v>
      </c>
      <c r="L207" s="2">
        <f t="shared" si="47"/>
        <v>1.1820765448177468</v>
      </c>
      <c r="M207" s="2">
        <f t="shared" si="47"/>
        <v>1.1419190469089981</v>
      </c>
      <c r="N207" s="2">
        <f t="shared" si="47"/>
        <v>1.2190141182670866</v>
      </c>
      <c r="O207" s="48">
        <f t="shared" si="40"/>
        <v>1.2522169929332458</v>
      </c>
      <c r="Q207" s="49">
        <v>1.31</v>
      </c>
    </row>
    <row r="208" spans="1:19" x14ac:dyDescent="0.25">
      <c r="A208" s="133"/>
      <c r="B208" s="45" t="s">
        <v>185</v>
      </c>
      <c r="C208" s="2">
        <f t="shared" ref="C208:N208" si="48">C$87*($P$90/$P$87)^$O207</f>
        <v>1.003656946465304</v>
      </c>
      <c r="D208" s="2">
        <f t="shared" si="48"/>
        <v>0.88416226837070888</v>
      </c>
      <c r="E208" s="2">
        <f t="shared" si="48"/>
        <v>0.90973314598765931</v>
      </c>
      <c r="F208" s="2">
        <f t="shared" si="48"/>
        <v>1.0705346263865589</v>
      </c>
      <c r="G208" s="2">
        <f t="shared" si="48"/>
        <v>1.4167249695083493</v>
      </c>
      <c r="H208" s="2">
        <f t="shared" si="48"/>
        <v>1.4875366306014428</v>
      </c>
      <c r="I208" s="2">
        <f t="shared" si="48"/>
        <v>1.2814943667264</v>
      </c>
      <c r="J208" s="2">
        <f t="shared" si="48"/>
        <v>1.1998642574107505</v>
      </c>
      <c r="K208" s="2">
        <f t="shared" si="48"/>
        <v>1.2578904796953689</v>
      </c>
      <c r="L208" s="2">
        <f t="shared" si="48"/>
        <v>1.4658997341563309</v>
      </c>
      <c r="M208" s="2">
        <f t="shared" si="48"/>
        <v>1.7176745291539965</v>
      </c>
      <c r="N208" s="2">
        <f t="shared" si="48"/>
        <v>1.4103322501041118</v>
      </c>
      <c r="O208" s="44">
        <f t="shared" si="40"/>
        <v>1.2587920170472484</v>
      </c>
    </row>
    <row r="209" spans="1:19" x14ac:dyDescent="0.25">
      <c r="A209" s="133"/>
      <c r="B209" s="45" t="s">
        <v>177</v>
      </c>
      <c r="C209" s="46">
        <f>ABS((C208-C200)/C200)</f>
        <v>0.63462043398257983</v>
      </c>
      <c r="D209" s="46">
        <f t="shared" ref="D209:N209" si="49">ABS((D208-D200)/D200)</f>
        <v>0.82301498633135861</v>
      </c>
      <c r="E209" s="46">
        <f t="shared" si="49"/>
        <v>1.0397604170126891</v>
      </c>
      <c r="F209" s="46">
        <f t="shared" si="49"/>
        <v>0.45453074237304208</v>
      </c>
      <c r="G209" s="46">
        <f t="shared" si="49"/>
        <v>0.45384542424504654</v>
      </c>
      <c r="H209" s="46">
        <f t="shared" si="49"/>
        <v>0.27964327815910756</v>
      </c>
      <c r="I209" s="46">
        <f t="shared" si="49"/>
        <v>0.16818082655095723</v>
      </c>
      <c r="J209" s="46">
        <f t="shared" si="49"/>
        <v>0.17403547691854257</v>
      </c>
      <c r="K209" s="46">
        <f t="shared" si="49"/>
        <v>0.23111828869476223</v>
      </c>
      <c r="L209" s="46">
        <f t="shared" si="49"/>
        <v>0.34732870251276449</v>
      </c>
      <c r="M209" s="46">
        <f t="shared" si="49"/>
        <v>0.48878734251369149</v>
      </c>
      <c r="N209" s="46">
        <f t="shared" si="49"/>
        <v>0.18288977398371276</v>
      </c>
      <c r="O209" s="62">
        <f>AVERAGE(C209:N209)</f>
        <v>0.43981297443985451</v>
      </c>
    </row>
    <row r="210" spans="1:19" x14ac:dyDescent="0.25">
      <c r="A210" s="133"/>
      <c r="B210" s="42" t="s">
        <v>186</v>
      </c>
      <c r="C210" s="4">
        <f t="shared" ref="C210:N210" si="50">C$87*($P$90/$P$87)^$Q207</f>
        <v>0.70619914173850362</v>
      </c>
      <c r="D210" s="4">
        <f t="shared" si="50"/>
        <v>0.62211957709251808</v>
      </c>
      <c r="E210" s="4">
        <f t="shared" si="50"/>
        <v>0.64011191191388128</v>
      </c>
      <c r="F210" s="4">
        <f t="shared" si="50"/>
        <v>0.7532560174251457</v>
      </c>
      <c r="G210" s="4">
        <f t="shared" si="50"/>
        <v>0.99684455039129294</v>
      </c>
      <c r="H210" s="4">
        <f t="shared" si="50"/>
        <v>1.0466694775889138</v>
      </c>
      <c r="I210" s="4">
        <f t="shared" si="50"/>
        <v>0.90169277970139161</v>
      </c>
      <c r="J210" s="4">
        <f t="shared" si="50"/>
        <v>0.84425571084857853</v>
      </c>
      <c r="K210" s="4">
        <f t="shared" si="50"/>
        <v>0.88508447063551798</v>
      </c>
      <c r="L210" s="4">
        <f t="shared" si="50"/>
        <v>1.0314451942785297</v>
      </c>
      <c r="M210" s="4">
        <f t="shared" si="50"/>
        <v>1.2086004909811823</v>
      </c>
      <c r="N210" s="4">
        <f t="shared" si="50"/>
        <v>0.99234646668595206</v>
      </c>
      <c r="O210" s="51">
        <f>AVERAGE(C210:N210)</f>
        <v>0.88571881577345069</v>
      </c>
    </row>
    <row r="211" spans="1:19" ht="15.75" thickBot="1" x14ac:dyDescent="0.3">
      <c r="A211" s="134"/>
      <c r="B211" s="52" t="s">
        <v>177</v>
      </c>
      <c r="C211" s="53">
        <f>ABS((C210-C200)/C200)</f>
        <v>0.15016146862948473</v>
      </c>
      <c r="D211" s="53">
        <f t="shared" ref="D211:N211" si="51">ABS((D210-D200)/D200)</f>
        <v>0.28272077751034658</v>
      </c>
      <c r="E211" s="53">
        <f t="shared" si="51"/>
        <v>0.43522850204906116</v>
      </c>
      <c r="F211" s="53">
        <f t="shared" si="51"/>
        <v>2.3445675849382758E-2</v>
      </c>
      <c r="G211" s="53">
        <f t="shared" si="51"/>
        <v>0.61571143007274753</v>
      </c>
      <c r="H211" s="53">
        <f t="shared" si="51"/>
        <v>0.49313826751142187</v>
      </c>
      <c r="I211" s="53">
        <f t="shared" si="51"/>
        <v>0.17803757547730936</v>
      </c>
      <c r="J211" s="53">
        <f t="shared" si="51"/>
        <v>0.17391809114620496</v>
      </c>
      <c r="K211" s="53">
        <f t="shared" si="51"/>
        <v>0.45899482234992783</v>
      </c>
      <c r="L211" s="53">
        <f t="shared" si="51"/>
        <v>0.54076349319744899</v>
      </c>
      <c r="M211" s="53">
        <f t="shared" si="51"/>
        <v>0.64029747292226724</v>
      </c>
      <c r="N211" s="53">
        <f t="shared" si="51"/>
        <v>0.42505998453884586</v>
      </c>
      <c r="O211" s="63">
        <f>AVERAGE(C211:N211)</f>
        <v>0.36812313010453734</v>
      </c>
    </row>
    <row r="212" spans="1:19" x14ac:dyDescent="0.25">
      <c r="A212"/>
      <c r="B212" s="54"/>
      <c r="C212" s="55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x14ac:dyDescent="0.25">
      <c r="A213"/>
      <c r="B213" s="54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x14ac:dyDescent="0.25">
      <c r="A214"/>
      <c r="B214" s="5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x14ac:dyDescent="0.25">
      <c r="A215"/>
      <c r="B215" s="54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x14ac:dyDescent="0.25">
      <c r="A216"/>
      <c r="B216" s="54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x14ac:dyDescent="0.25">
      <c r="A217"/>
      <c r="B217" s="54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x14ac:dyDescent="0.25">
      <c r="A218"/>
      <c r="B218" s="54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 s="54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 s="54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 s="54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 s="54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 s="54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 s="5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 s="54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 s="54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 s="54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 s="54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 s="54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 s="54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ht="15.75" thickBot="1" x14ac:dyDescent="0.3"/>
    <row r="232" spans="1:19" x14ac:dyDescent="0.25">
      <c r="A232" s="41" t="s">
        <v>175</v>
      </c>
      <c r="B232" s="18" t="s">
        <v>176</v>
      </c>
      <c r="C232" s="22" t="s">
        <v>162</v>
      </c>
      <c r="D232" s="22" t="s">
        <v>163</v>
      </c>
      <c r="E232" s="22" t="s">
        <v>91</v>
      </c>
      <c r="F232" s="22" t="s">
        <v>164</v>
      </c>
      <c r="G232" s="22" t="s">
        <v>165</v>
      </c>
      <c r="H232" s="22" t="s">
        <v>166</v>
      </c>
      <c r="I232" s="22" t="s">
        <v>167</v>
      </c>
      <c r="J232" s="22" t="s">
        <v>168</v>
      </c>
      <c r="K232" s="22" t="s">
        <v>169</v>
      </c>
      <c r="L232" s="22" t="s">
        <v>170</v>
      </c>
      <c r="M232" s="22" t="s">
        <v>171</v>
      </c>
      <c r="N232" s="22" t="s">
        <v>172</v>
      </c>
      <c r="O232" s="23" t="s">
        <v>179</v>
      </c>
    </row>
    <row r="233" spans="1:19" x14ac:dyDescent="0.25">
      <c r="A233" s="132" t="s">
        <v>152</v>
      </c>
      <c r="B233" s="42" t="s">
        <v>182</v>
      </c>
      <c r="C233" s="43">
        <f t="shared" ref="C233:N233" si="52">C$91</f>
        <v>5.3940000000000001</v>
      </c>
      <c r="D233" s="43">
        <f t="shared" si="52"/>
        <v>3.0720000000000001</v>
      </c>
      <c r="E233" s="43">
        <f t="shared" si="52"/>
        <v>2.3860000000000001</v>
      </c>
      <c r="F233" s="43">
        <f t="shared" si="52"/>
        <v>2.9569999999999999</v>
      </c>
      <c r="G233" s="43">
        <f t="shared" si="52"/>
        <v>13.6</v>
      </c>
      <c r="H233" s="43">
        <f t="shared" si="52"/>
        <v>15.53</v>
      </c>
      <c r="I233" s="43">
        <f t="shared" si="52"/>
        <v>9.23</v>
      </c>
      <c r="J233" s="43">
        <f t="shared" si="52"/>
        <v>10</v>
      </c>
      <c r="K233" s="43">
        <f t="shared" si="52"/>
        <v>18.82</v>
      </c>
      <c r="L233" s="43">
        <f t="shared" si="52"/>
        <v>28.5</v>
      </c>
      <c r="M233" s="43">
        <f t="shared" si="52"/>
        <v>28.8</v>
      </c>
      <c r="N233" s="43">
        <f t="shared" si="52"/>
        <v>14.25</v>
      </c>
      <c r="O233" s="44">
        <f t="shared" ref="O233:O241" si="53">AVERAGE(C233:N233)</f>
        <v>12.711583333333335</v>
      </c>
    </row>
    <row r="234" spans="1:19" x14ac:dyDescent="0.25">
      <c r="A234" s="133"/>
      <c r="B234" s="45">
        <v>3</v>
      </c>
      <c r="C234" s="2">
        <f t="shared" ref="C234:N234" si="54">C$87*($P$91/$P$87)</f>
        <v>46.849824509911826</v>
      </c>
      <c r="D234" s="2">
        <f t="shared" si="54"/>
        <v>41.271917917109981</v>
      </c>
      <c r="E234" s="2">
        <f t="shared" si="54"/>
        <v>42.465544019273338</v>
      </c>
      <c r="F234" s="2">
        <f t="shared" si="54"/>
        <v>49.971615854031384</v>
      </c>
      <c r="G234" s="2">
        <f t="shared" si="54"/>
        <v>66.131476929473777</v>
      </c>
      <c r="H234" s="2">
        <f t="shared" si="54"/>
        <v>69.436903058541546</v>
      </c>
      <c r="I234" s="2">
        <f t="shared" si="54"/>
        <v>59.819031196879095</v>
      </c>
      <c r="J234" s="2">
        <f t="shared" si="54"/>
        <v>56.008609409203757</v>
      </c>
      <c r="K234" s="2">
        <f t="shared" si="54"/>
        <v>58.717222487189836</v>
      </c>
      <c r="L234" s="2">
        <f t="shared" si="54"/>
        <v>68.426911741326393</v>
      </c>
      <c r="M234" s="2">
        <f t="shared" si="54"/>
        <v>80.179537978011766</v>
      </c>
      <c r="N234" s="2">
        <f t="shared" si="54"/>
        <v>65.833070403932936</v>
      </c>
      <c r="O234" s="44">
        <f t="shared" si="53"/>
        <v>58.759305458740471</v>
      </c>
    </row>
    <row r="235" spans="1:19" x14ac:dyDescent="0.25">
      <c r="A235" s="133"/>
      <c r="B235" s="45" t="s">
        <v>177</v>
      </c>
      <c r="C235" s="46">
        <f>ABS((C234-C233)/C233)</f>
        <v>7.6855440322417179</v>
      </c>
      <c r="D235" s="46">
        <f t="shared" ref="D235:N235" si="55">ABS((D234-D233)/D233)</f>
        <v>12.43486911364257</v>
      </c>
      <c r="E235" s="46">
        <f t="shared" si="55"/>
        <v>16.797797158119586</v>
      </c>
      <c r="F235" s="46">
        <f t="shared" si="55"/>
        <v>15.899430454525325</v>
      </c>
      <c r="G235" s="46">
        <f t="shared" si="55"/>
        <v>3.862608597755425</v>
      </c>
      <c r="H235" s="46">
        <f t="shared" si="55"/>
        <v>3.4711463656498101</v>
      </c>
      <c r="I235" s="46">
        <f t="shared" si="55"/>
        <v>5.4809351242555895</v>
      </c>
      <c r="J235" s="46">
        <f t="shared" si="55"/>
        <v>4.6008609409203753</v>
      </c>
      <c r="K235" s="46">
        <f t="shared" si="55"/>
        <v>2.1199374329006289</v>
      </c>
      <c r="L235" s="46">
        <f t="shared" si="55"/>
        <v>1.4009442716254874</v>
      </c>
      <c r="M235" s="46">
        <f t="shared" si="55"/>
        <v>1.7840117353476308</v>
      </c>
      <c r="N235" s="46">
        <f t="shared" si="55"/>
        <v>3.61986458974968</v>
      </c>
      <c r="O235" s="62">
        <f>AVERAGE(C235:N235)</f>
        <v>6.596495818061153</v>
      </c>
    </row>
    <row r="236" spans="1:19" x14ac:dyDescent="0.25">
      <c r="A236" s="133"/>
      <c r="B236" s="45">
        <v>4</v>
      </c>
      <c r="C236" s="2">
        <f t="shared" ref="C236:N236" si="56">C$87*TAN($P$91/$P$87)</f>
        <v>46.858054668112551</v>
      </c>
      <c r="D236" s="2">
        <f t="shared" si="56"/>
        <v>41.279168198562651</v>
      </c>
      <c r="E236" s="2">
        <f t="shared" si="56"/>
        <v>42.473003986285264</v>
      </c>
      <c r="F236" s="2">
        <f t="shared" si="56"/>
        <v>49.980394420617841</v>
      </c>
      <c r="G236" s="2">
        <f t="shared" si="56"/>
        <v>66.143094315939365</v>
      </c>
      <c r="H236" s="2">
        <f t="shared" si="56"/>
        <v>69.449101112709684</v>
      </c>
      <c r="I236" s="2">
        <f t="shared" si="56"/>
        <v>59.829539669329399</v>
      </c>
      <c r="J236" s="2">
        <f t="shared" si="56"/>
        <v>56.018448500830289</v>
      </c>
      <c r="K236" s="2">
        <f t="shared" si="56"/>
        <v>58.727537403739298</v>
      </c>
      <c r="L236" s="2">
        <f t="shared" si="56"/>
        <v>68.438932369252086</v>
      </c>
      <c r="M236" s="2">
        <f t="shared" si="56"/>
        <v>80.193623202213203</v>
      </c>
      <c r="N236" s="2">
        <f t="shared" si="56"/>
        <v>65.844635369008714</v>
      </c>
      <c r="O236" s="44">
        <f t="shared" si="53"/>
        <v>58.769627768050036</v>
      </c>
    </row>
    <row r="237" spans="1:19" x14ac:dyDescent="0.25">
      <c r="A237" s="133"/>
      <c r="B237" s="45" t="s">
        <v>177</v>
      </c>
      <c r="C237" s="46">
        <f>ABS((C236-C233)/C233)</f>
        <v>7.6870698309441146</v>
      </c>
      <c r="D237" s="46">
        <f t="shared" ref="D237:N237" si="57">ABS((D236-D233)/D233)</f>
        <v>12.437229231302945</v>
      </c>
      <c r="E237" s="46">
        <f t="shared" si="57"/>
        <v>16.800923715961968</v>
      </c>
      <c r="F237" s="46">
        <f t="shared" si="57"/>
        <v>15.902399195339141</v>
      </c>
      <c r="G237" s="46">
        <f t="shared" si="57"/>
        <v>3.8634628173484828</v>
      </c>
      <c r="H237" s="46">
        <f t="shared" si="57"/>
        <v>3.4719318166587048</v>
      </c>
      <c r="I237" s="46">
        <f t="shared" si="57"/>
        <v>5.4820736369804335</v>
      </c>
      <c r="J237" s="46">
        <f t="shared" si="57"/>
        <v>4.6018448500830287</v>
      </c>
      <c r="K237" s="46">
        <f t="shared" si="57"/>
        <v>2.1204855156078266</v>
      </c>
      <c r="L237" s="46">
        <f t="shared" si="57"/>
        <v>1.4013660480439329</v>
      </c>
      <c r="M237" s="46">
        <f t="shared" si="57"/>
        <v>1.784500805632403</v>
      </c>
      <c r="N237" s="46">
        <f t="shared" si="57"/>
        <v>3.6206761662462257</v>
      </c>
      <c r="O237" s="62">
        <f>AVERAGE(C237:N237)</f>
        <v>6.5978303025124347</v>
      </c>
    </row>
    <row r="238" spans="1:19" ht="15.75" thickBot="1" x14ac:dyDescent="0.3">
      <c r="A238" s="133"/>
      <c r="B238" s="45">
        <v>5</v>
      </c>
      <c r="C238" s="2">
        <f t="shared" ref="C238:N238" si="58">C$87*ATAN($P$91/$P$87)</f>
        <v>46.841598686676072</v>
      </c>
      <c r="D238" s="2">
        <f t="shared" si="58"/>
        <v>41.264671454504445</v>
      </c>
      <c r="E238" s="2">
        <f t="shared" si="58"/>
        <v>42.458087981553518</v>
      </c>
      <c r="F238" s="2">
        <f t="shared" si="58"/>
        <v>49.962841911265947</v>
      </c>
      <c r="G238" s="2">
        <f t="shared" si="58"/>
        <v>66.119865662084152</v>
      </c>
      <c r="H238" s="2">
        <f t="shared" si="58"/>
        <v>69.424711429296963</v>
      </c>
      <c r="I238" s="2">
        <f t="shared" si="58"/>
        <v>59.80852825942079</v>
      </c>
      <c r="J238" s="2">
        <f t="shared" si="58"/>
        <v>55.998775499994906</v>
      </c>
      <c r="K238" s="2">
        <f t="shared" si="58"/>
        <v>58.706913003683191</v>
      </c>
      <c r="L238" s="2">
        <f t="shared" si="58"/>
        <v>68.414897444870832</v>
      </c>
      <c r="M238" s="2">
        <f t="shared" si="58"/>
        <v>80.165460172738619</v>
      </c>
      <c r="N238" s="2">
        <f t="shared" si="58"/>
        <v>65.821511530321885</v>
      </c>
      <c r="O238" s="44">
        <f t="shared" si="53"/>
        <v>58.748988586367624</v>
      </c>
    </row>
    <row r="239" spans="1:19" x14ac:dyDescent="0.25">
      <c r="A239" s="133"/>
      <c r="B239" s="45" t="s">
        <v>177</v>
      </c>
      <c r="C239" s="46">
        <f>ABS((C238-C233)/C233)</f>
        <v>7.6840190372035728</v>
      </c>
      <c r="D239" s="46">
        <f t="shared" ref="D239:N239" si="59">ABS((D238-D233)/D233)</f>
        <v>12.432510239096498</v>
      </c>
      <c r="E239" s="46">
        <f t="shared" si="59"/>
        <v>16.794672247088648</v>
      </c>
      <c r="F239" s="46">
        <f t="shared" si="59"/>
        <v>15.896463277398022</v>
      </c>
      <c r="G239" s="46">
        <f t="shared" si="59"/>
        <v>3.8617548280944227</v>
      </c>
      <c r="H239" s="46">
        <f t="shared" si="59"/>
        <v>3.4703613283513821</v>
      </c>
      <c r="I239" s="46">
        <f t="shared" si="59"/>
        <v>5.4797972112048523</v>
      </c>
      <c r="J239" s="46">
        <f t="shared" si="59"/>
        <v>4.5998775499994906</v>
      </c>
      <c r="K239" s="46">
        <f t="shared" si="59"/>
        <v>2.1193896388779589</v>
      </c>
      <c r="L239" s="46">
        <f t="shared" si="59"/>
        <v>1.4005227173638888</v>
      </c>
      <c r="M239" s="46">
        <f t="shared" si="59"/>
        <v>1.7835229226645355</v>
      </c>
      <c r="N239" s="46">
        <f t="shared" si="59"/>
        <v>3.6190534407243429</v>
      </c>
      <c r="O239" s="62">
        <f>AVERAGE(C239:N239)</f>
        <v>6.5951620365056334</v>
      </c>
      <c r="Q239" s="47" t="s">
        <v>183</v>
      </c>
    </row>
    <row r="240" spans="1:19" ht="15.75" thickBot="1" x14ac:dyDescent="0.3">
      <c r="A240" s="133"/>
      <c r="B240" s="45" t="s">
        <v>184</v>
      </c>
      <c r="C240" s="2">
        <f t="shared" ref="C240:N240" si="60">LN(C$91/C$87)/LN($P$91/$P$87)</f>
        <v>1.5727392835590168</v>
      </c>
      <c r="D240" s="2">
        <f t="shared" si="60"/>
        <v>1.6883102458329116</v>
      </c>
      <c r="E240" s="2">
        <f t="shared" si="60"/>
        <v>1.7628207714018762</v>
      </c>
      <c r="F240" s="2">
        <f t="shared" si="60"/>
        <v>1.7490975673607339</v>
      </c>
      <c r="G240" s="2">
        <f t="shared" si="60"/>
        <v>1.4190437629859578</v>
      </c>
      <c r="H240" s="2">
        <f t="shared" si="60"/>
        <v>1.3968061645918557</v>
      </c>
      <c r="I240" s="2">
        <f t="shared" si="60"/>
        <v>1.4951621776861934</v>
      </c>
      <c r="J240" s="2">
        <f t="shared" si="60"/>
        <v>1.4564936832611266</v>
      </c>
      <c r="K240" s="2">
        <f t="shared" si="60"/>
        <v>1.3014674653690146</v>
      </c>
      <c r="L240" s="2">
        <f t="shared" si="60"/>
        <v>1.2320626863178747</v>
      </c>
      <c r="M240" s="2">
        <f t="shared" si="60"/>
        <v>1.2712839709782313</v>
      </c>
      <c r="N240" s="2">
        <f t="shared" si="60"/>
        <v>1.4054755902809339</v>
      </c>
      <c r="O240" s="48">
        <f t="shared" si="53"/>
        <v>1.4792302808021436</v>
      </c>
      <c r="Q240" s="49">
        <v>1.69</v>
      </c>
    </row>
    <row r="241" spans="1:19" x14ac:dyDescent="0.25">
      <c r="A241" s="133"/>
      <c r="B241" s="45" t="s">
        <v>185</v>
      </c>
      <c r="C241" s="2">
        <f t="shared" ref="C241:N241" si="61">C$87*($P$91/$P$87)^$O240</f>
        <v>7.6768812849445265</v>
      </c>
      <c r="D241" s="2">
        <f t="shared" si="61"/>
        <v>6.7628772907056636</v>
      </c>
      <c r="E241" s="2">
        <f t="shared" si="61"/>
        <v>6.9584666228061609</v>
      </c>
      <c r="F241" s="2">
        <f t="shared" si="61"/>
        <v>8.1884226150535202</v>
      </c>
      <c r="G241" s="2">
        <f t="shared" si="61"/>
        <v>10.836401265029487</v>
      </c>
      <c r="H241" s="2">
        <f t="shared" si="61"/>
        <v>11.37803326161548</v>
      </c>
      <c r="I241" s="2">
        <f t="shared" si="61"/>
        <v>9.8020346048826248</v>
      </c>
      <c r="J241" s="2">
        <f t="shared" si="61"/>
        <v>9.1776532754848823</v>
      </c>
      <c r="K241" s="2">
        <f t="shared" si="61"/>
        <v>9.6214906060206271</v>
      </c>
      <c r="L241" s="2">
        <f t="shared" si="61"/>
        <v>11.212534595991981</v>
      </c>
      <c r="M241" s="2">
        <f t="shared" si="61"/>
        <v>13.138337250519957</v>
      </c>
      <c r="N241" s="2">
        <f t="shared" si="61"/>
        <v>10.787503932004363</v>
      </c>
      <c r="O241" s="44">
        <f t="shared" si="53"/>
        <v>9.6283863837549379</v>
      </c>
    </row>
    <row r="242" spans="1:19" x14ac:dyDescent="0.25">
      <c r="A242" s="133"/>
      <c r="B242" s="45" t="s">
        <v>177</v>
      </c>
      <c r="C242" s="46">
        <f>ABS((C241-C233)/C233)</f>
        <v>0.42322604466898894</v>
      </c>
      <c r="D242" s="46">
        <f t="shared" ref="D242:N242" si="62">ABS((D241-D233)/D233)</f>
        <v>1.2014574514015832</v>
      </c>
      <c r="E242" s="46">
        <f t="shared" si="62"/>
        <v>1.9163732702456666</v>
      </c>
      <c r="F242" s="46">
        <f t="shared" si="62"/>
        <v>1.7691655783069058</v>
      </c>
      <c r="G242" s="46">
        <f t="shared" si="62"/>
        <v>0.20320578933606712</v>
      </c>
      <c r="H242" s="46">
        <f t="shared" si="62"/>
        <v>0.26735136757144362</v>
      </c>
      <c r="I242" s="46">
        <f t="shared" si="62"/>
        <v>6.1975580160631025E-2</v>
      </c>
      <c r="J242" s="46">
        <f t="shared" si="62"/>
        <v>8.2234672451511767E-2</v>
      </c>
      <c r="K242" s="46">
        <f t="shared" si="62"/>
        <v>0.48876245451537581</v>
      </c>
      <c r="L242" s="46">
        <f t="shared" si="62"/>
        <v>0.60657773347396549</v>
      </c>
      <c r="M242" s="46">
        <f t="shared" si="62"/>
        <v>0.54380773435694596</v>
      </c>
      <c r="N242" s="46">
        <f t="shared" si="62"/>
        <v>0.24298218021022017</v>
      </c>
      <c r="O242" s="62">
        <f>AVERAGE(C242:N242)</f>
        <v>0.65059332139160897</v>
      </c>
    </row>
    <row r="243" spans="1:19" x14ac:dyDescent="0.25">
      <c r="A243" s="133"/>
      <c r="B243" s="42" t="s">
        <v>186</v>
      </c>
      <c r="C243" s="4">
        <f t="shared" ref="C243:N243" si="63">C$87*($P$91/$P$87)^$Q240</f>
        <v>3.4650124023151507</v>
      </c>
      <c r="D243" s="4">
        <f t="shared" si="63"/>
        <v>3.0524705043423035</v>
      </c>
      <c r="E243" s="4">
        <f t="shared" si="63"/>
        <v>3.140751075101925</v>
      </c>
      <c r="F243" s="4">
        <f t="shared" si="63"/>
        <v>3.6959000489172382</v>
      </c>
      <c r="G243" s="4">
        <f t="shared" si="63"/>
        <v>4.8910831607398091</v>
      </c>
      <c r="H243" s="4">
        <f t="shared" si="63"/>
        <v>5.1355524336126077</v>
      </c>
      <c r="I243" s="4">
        <f t="shared" si="63"/>
        <v>4.4242147576841173</v>
      </c>
      <c r="J243" s="4">
        <f t="shared" si="63"/>
        <v>4.1423960125668637</v>
      </c>
      <c r="K243" s="4">
        <f t="shared" si="63"/>
        <v>4.3427250000598514</v>
      </c>
      <c r="L243" s="4">
        <f t="shared" si="63"/>
        <v>5.0608534891236969</v>
      </c>
      <c r="M243" s="4">
        <f t="shared" si="63"/>
        <v>5.9300775704492024</v>
      </c>
      <c r="N243" s="4">
        <f t="shared" si="63"/>
        <v>4.8690130180499036</v>
      </c>
      <c r="O243" s="51">
        <f>AVERAGE(C243:N243)</f>
        <v>4.345837456080222</v>
      </c>
    </row>
    <row r="244" spans="1:19" ht="15.75" thickBot="1" x14ac:dyDescent="0.3">
      <c r="A244" s="134"/>
      <c r="B244" s="52" t="s">
        <v>177</v>
      </c>
      <c r="C244" s="53">
        <f>ABS((C243-C233)/C233)</f>
        <v>0.35761727802833693</v>
      </c>
      <c r="D244" s="53">
        <f t="shared" ref="D244:N244" si="64">ABS((D243-D233)/D233)</f>
        <v>6.3572577010731031E-3</v>
      </c>
      <c r="E244" s="53">
        <f t="shared" si="64"/>
        <v>0.3163248428759115</v>
      </c>
      <c r="F244" s="53">
        <f t="shared" si="64"/>
        <v>0.24988165333690848</v>
      </c>
      <c r="G244" s="53">
        <f t="shared" si="64"/>
        <v>0.64036153229854342</v>
      </c>
      <c r="H244" s="53">
        <f t="shared" si="64"/>
        <v>0.6693140738176041</v>
      </c>
      <c r="I244" s="53">
        <f t="shared" si="64"/>
        <v>0.5206701237612007</v>
      </c>
      <c r="J244" s="53">
        <f t="shared" si="64"/>
        <v>0.58576039874331365</v>
      </c>
      <c r="K244" s="53">
        <f t="shared" si="64"/>
        <v>0.76924946864719179</v>
      </c>
      <c r="L244" s="53">
        <f t="shared" si="64"/>
        <v>0.82242619336408074</v>
      </c>
      <c r="M244" s="53">
        <f t="shared" si="64"/>
        <v>0.79409452880384712</v>
      </c>
      <c r="N244" s="53">
        <f t="shared" si="64"/>
        <v>0.65831487592632254</v>
      </c>
      <c r="O244" s="63">
        <f>AVERAGE(C244:N244)</f>
        <v>0.53253101894202781</v>
      </c>
    </row>
    <row r="245" spans="1:19" x14ac:dyDescent="0.25">
      <c r="A245"/>
      <c r="B245" s="54"/>
      <c r="C245" s="5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x14ac:dyDescent="0.25">
      <c r="A246"/>
      <c r="B246" s="54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x14ac:dyDescent="0.25">
      <c r="A247"/>
      <c r="B247" s="54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x14ac:dyDescent="0.25">
      <c r="A248"/>
      <c r="B248" s="54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x14ac:dyDescent="0.25">
      <c r="A249"/>
      <c r="B249" s="54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x14ac:dyDescent="0.25">
      <c r="A250"/>
      <c r="B250" s="54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x14ac:dyDescent="0.25">
      <c r="A251"/>
      <c r="B251" s="54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 s="54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 s="54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 s="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 s="54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 s="54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 s="54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 s="54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 s="54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 s="54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 s="54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 s="54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 s="54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ht="15.75" thickBot="1" x14ac:dyDescent="0.3"/>
    <row r="265" spans="1:19" x14ac:dyDescent="0.25">
      <c r="A265" s="41" t="s">
        <v>175</v>
      </c>
      <c r="B265" s="18" t="s">
        <v>176</v>
      </c>
      <c r="C265" s="22" t="s">
        <v>162</v>
      </c>
      <c r="D265" s="22" t="s">
        <v>163</v>
      </c>
      <c r="E265" s="22" t="s">
        <v>91</v>
      </c>
      <c r="F265" s="22" t="s">
        <v>164</v>
      </c>
      <c r="G265" s="22" t="s">
        <v>165</v>
      </c>
      <c r="H265" s="22" t="s">
        <v>166</v>
      </c>
      <c r="I265" s="22" t="s">
        <v>167</v>
      </c>
      <c r="J265" s="22" t="s">
        <v>168</v>
      </c>
      <c r="K265" s="22" t="s">
        <v>169</v>
      </c>
      <c r="L265" s="22" t="s">
        <v>170</v>
      </c>
      <c r="M265" s="22" t="s">
        <v>171</v>
      </c>
      <c r="N265" s="22" t="s">
        <v>172</v>
      </c>
      <c r="O265" s="23" t="s">
        <v>179</v>
      </c>
    </row>
    <row r="266" spans="1:19" x14ac:dyDescent="0.25">
      <c r="A266" s="132" t="s">
        <v>153</v>
      </c>
      <c r="B266" s="42" t="s">
        <v>182</v>
      </c>
      <c r="C266" s="43">
        <f t="shared" ref="C266:N266" si="65">C$92</f>
        <v>0.34599999999999997</v>
      </c>
      <c r="D266" s="43">
        <f t="shared" si="65"/>
        <v>0.27700000000000002</v>
      </c>
      <c r="E266" s="43">
        <f t="shared" si="65"/>
        <v>0.224</v>
      </c>
      <c r="F266" s="43">
        <f t="shared" si="65"/>
        <v>0.26200000000000001</v>
      </c>
      <c r="G266" s="43">
        <f t="shared" si="65"/>
        <v>0.48499999999999999</v>
      </c>
      <c r="H266" s="43">
        <f t="shared" si="65"/>
        <v>0.54400000000000004</v>
      </c>
      <c r="I266" s="43">
        <f t="shared" si="65"/>
        <v>0.439</v>
      </c>
      <c r="J266" s="43">
        <f t="shared" si="65"/>
        <v>0.76200000000000001</v>
      </c>
      <c r="K266" s="43">
        <f t="shared" si="65"/>
        <v>0.747</v>
      </c>
      <c r="L266" s="43">
        <f t="shared" si="65"/>
        <v>0.9</v>
      </c>
      <c r="M266" s="43">
        <f t="shared" si="65"/>
        <v>1.19</v>
      </c>
      <c r="N266" s="43">
        <f t="shared" si="65"/>
        <v>0.85199999999999998</v>
      </c>
      <c r="O266" s="44">
        <f t="shared" ref="O266:O274" si="66">AVERAGE(C266:N266)</f>
        <v>0.58566666666666667</v>
      </c>
    </row>
    <row r="267" spans="1:19" x14ac:dyDescent="0.25">
      <c r="A267" s="133"/>
      <c r="B267" s="45">
        <v>3</v>
      </c>
      <c r="C267" s="2">
        <f t="shared" ref="C267:N267" si="67">C$87*($P$92/$P$87)</f>
        <v>1.322877303689572</v>
      </c>
      <c r="D267" s="2">
        <f t="shared" si="67"/>
        <v>1.1653764782135476</v>
      </c>
      <c r="E267" s="2">
        <f t="shared" si="67"/>
        <v>1.1990803585623264</v>
      </c>
      <c r="F267" s="2">
        <f t="shared" si="67"/>
        <v>1.4110259138325323</v>
      </c>
      <c r="G267" s="2">
        <f t="shared" si="67"/>
        <v>1.8673246016313851</v>
      </c>
      <c r="H267" s="2">
        <f t="shared" si="67"/>
        <v>1.9606584241356961</v>
      </c>
      <c r="I267" s="2">
        <f t="shared" si="67"/>
        <v>1.6890829267099583</v>
      </c>
      <c r="J267" s="2">
        <f t="shared" si="67"/>
        <v>1.5814897702119333</v>
      </c>
      <c r="K267" s="2">
        <f t="shared" si="67"/>
        <v>1.6579716525418546</v>
      </c>
      <c r="L267" s="2">
        <f t="shared" si="67"/>
        <v>1.9321397561482678</v>
      </c>
      <c r="M267" s="2">
        <f t="shared" si="67"/>
        <v>2.263993347274706</v>
      </c>
      <c r="N267" s="2">
        <f t="shared" si="67"/>
        <v>1.8588986315441904</v>
      </c>
      <c r="O267" s="44">
        <f t="shared" si="66"/>
        <v>1.659159930374664</v>
      </c>
    </row>
    <row r="268" spans="1:19" x14ac:dyDescent="0.25">
      <c r="A268" s="133"/>
      <c r="B268" s="45" t="s">
        <v>177</v>
      </c>
      <c r="C268" s="46">
        <f>ABS((C267-C266)/C266)</f>
        <v>2.8233448083513646</v>
      </c>
      <c r="D268" s="46">
        <f t="shared" ref="D268:N268" si="68">ABS((D267-D266)/D266)</f>
        <v>3.2071353004099188</v>
      </c>
      <c r="E268" s="46">
        <f t="shared" si="68"/>
        <v>4.3530373150103854</v>
      </c>
      <c r="F268" s="46">
        <f t="shared" si="68"/>
        <v>4.3855950909638635</v>
      </c>
      <c r="G268" s="46">
        <f t="shared" si="68"/>
        <v>2.8501538177966705</v>
      </c>
      <c r="H268" s="46">
        <f t="shared" si="68"/>
        <v>2.6041515149553236</v>
      </c>
      <c r="I268" s="46">
        <f t="shared" si="68"/>
        <v>2.8475693091343013</v>
      </c>
      <c r="J268" s="46">
        <f t="shared" si="68"/>
        <v>1.0754458926665791</v>
      </c>
      <c r="K268" s="46">
        <f t="shared" si="68"/>
        <v>1.2195068976463919</v>
      </c>
      <c r="L268" s="46">
        <f t="shared" si="68"/>
        <v>1.1468219512758533</v>
      </c>
      <c r="M268" s="46">
        <f t="shared" si="68"/>
        <v>0.90251541787790435</v>
      </c>
      <c r="N268" s="46">
        <f t="shared" si="68"/>
        <v>1.1818059055682986</v>
      </c>
      <c r="O268" s="62">
        <f>AVERAGE(C268:N268)</f>
        <v>2.3830902684714044</v>
      </c>
    </row>
    <row r="269" spans="1:19" x14ac:dyDescent="0.25">
      <c r="A269" s="133"/>
      <c r="B269" s="45">
        <v>4</v>
      </c>
      <c r="C269" s="2">
        <f t="shared" ref="C269:N269" si="69">C$87*TAN($P$92/$P$87)</f>
        <v>1.3228774889367092</v>
      </c>
      <c r="D269" s="2">
        <f t="shared" si="69"/>
        <v>1.1653766414052931</v>
      </c>
      <c r="E269" s="2">
        <f t="shared" si="69"/>
        <v>1.1990805264737443</v>
      </c>
      <c r="F269" s="2">
        <f t="shared" si="69"/>
        <v>1.4110261114234277</v>
      </c>
      <c r="G269" s="2">
        <f t="shared" si="69"/>
        <v>1.8673248631193824</v>
      </c>
      <c r="H269" s="2">
        <f t="shared" si="69"/>
        <v>1.9606586986935548</v>
      </c>
      <c r="I269" s="2">
        <f t="shared" si="69"/>
        <v>1.68908316323815</v>
      </c>
      <c r="J269" s="2">
        <f t="shared" si="69"/>
        <v>1.581489991673479</v>
      </c>
      <c r="K269" s="2">
        <f t="shared" si="69"/>
        <v>1.6579718847134259</v>
      </c>
      <c r="L269" s="2">
        <f t="shared" si="69"/>
        <v>1.9321400267125577</v>
      </c>
      <c r="M269" s="2">
        <f t="shared" si="69"/>
        <v>2.2639936643096155</v>
      </c>
      <c r="N269" s="2">
        <f t="shared" si="69"/>
        <v>1.8588988918522695</v>
      </c>
      <c r="O269" s="44">
        <f t="shared" si="66"/>
        <v>1.6591601627126342</v>
      </c>
    </row>
    <row r="270" spans="1:19" x14ac:dyDescent="0.25">
      <c r="A270" s="133"/>
      <c r="B270" s="45" t="s">
        <v>177</v>
      </c>
      <c r="C270" s="46">
        <f>ABS((C269-C266)/C266)</f>
        <v>2.823345343747715</v>
      </c>
      <c r="D270" s="46">
        <f t="shared" ref="D270:N270" si="70">ABS((D269-D266)/D266)</f>
        <v>3.2071358895497939</v>
      </c>
      <c r="E270" s="46">
        <f t="shared" si="70"/>
        <v>4.35303806461493</v>
      </c>
      <c r="F270" s="46">
        <f t="shared" si="70"/>
        <v>4.385595845127586</v>
      </c>
      <c r="G270" s="46">
        <f t="shared" si="70"/>
        <v>2.8501543569471801</v>
      </c>
      <c r="H270" s="46">
        <f t="shared" si="70"/>
        <v>2.6041520196572696</v>
      </c>
      <c r="I270" s="46">
        <f t="shared" si="70"/>
        <v>2.8475698479228928</v>
      </c>
      <c r="J270" s="46">
        <f t="shared" si="70"/>
        <v>1.0754461832985289</v>
      </c>
      <c r="K270" s="46">
        <f t="shared" si="70"/>
        <v>1.219507208451708</v>
      </c>
      <c r="L270" s="46">
        <f t="shared" si="70"/>
        <v>1.1468222519028417</v>
      </c>
      <c r="M270" s="46">
        <f t="shared" si="70"/>
        <v>0.90251568429379458</v>
      </c>
      <c r="N270" s="46">
        <f t="shared" si="70"/>
        <v>1.1818062110942129</v>
      </c>
      <c r="O270" s="62">
        <f>AVERAGE(C270:N270)</f>
        <v>2.3830907422173708</v>
      </c>
    </row>
    <row r="271" spans="1:19" ht="15.75" thickBot="1" x14ac:dyDescent="0.3">
      <c r="A271" s="133"/>
      <c r="B271" s="45">
        <v>5</v>
      </c>
      <c r="C271" s="2">
        <f t="shared" ref="C271:N271" si="71">C$87*ATAN($P$92/$P$87)</f>
        <v>1.3228771184425128</v>
      </c>
      <c r="D271" s="2">
        <f t="shared" si="71"/>
        <v>1.1653763150218706</v>
      </c>
      <c r="E271" s="2">
        <f t="shared" si="71"/>
        <v>1.1990801906509791</v>
      </c>
      <c r="F271" s="2">
        <f t="shared" si="71"/>
        <v>1.4110257162417197</v>
      </c>
      <c r="G271" s="2">
        <f t="shared" si="71"/>
        <v>1.8673243401434978</v>
      </c>
      <c r="H271" s="2">
        <f t="shared" si="71"/>
        <v>1.9606581495779525</v>
      </c>
      <c r="I271" s="2">
        <f t="shared" si="71"/>
        <v>1.6890826901818659</v>
      </c>
      <c r="J271" s="2">
        <f t="shared" si="71"/>
        <v>1.5814895487504805</v>
      </c>
      <c r="K271" s="2">
        <f t="shared" si="71"/>
        <v>1.6579714203703808</v>
      </c>
      <c r="L271" s="2">
        <f t="shared" si="71"/>
        <v>1.9321394855840912</v>
      </c>
      <c r="M271" s="2">
        <f t="shared" si="71"/>
        <v>2.2639930302399298</v>
      </c>
      <c r="N271" s="2">
        <f t="shared" si="71"/>
        <v>1.8588983712362206</v>
      </c>
      <c r="O271" s="44">
        <f t="shared" si="66"/>
        <v>1.659159698036792</v>
      </c>
    </row>
    <row r="272" spans="1:19" x14ac:dyDescent="0.25">
      <c r="A272" s="133"/>
      <c r="B272" s="45" t="s">
        <v>177</v>
      </c>
      <c r="C272" s="46">
        <f>ABS((C271-C266)/C266)</f>
        <v>2.8233442729552394</v>
      </c>
      <c r="D272" s="46">
        <f t="shared" ref="D272:N272" si="72">ABS((D271-D266)/D266)</f>
        <v>3.2071347112702906</v>
      </c>
      <c r="E272" s="46">
        <f t="shared" si="72"/>
        <v>4.3530365654061569</v>
      </c>
      <c r="F272" s="46">
        <f t="shared" si="72"/>
        <v>4.3855943368004562</v>
      </c>
      <c r="G272" s="46">
        <f t="shared" si="72"/>
        <v>2.8501532786463875</v>
      </c>
      <c r="H272" s="46">
        <f t="shared" si="72"/>
        <v>2.604151010253589</v>
      </c>
      <c r="I272" s="46">
        <f t="shared" si="72"/>
        <v>2.8475687703459358</v>
      </c>
      <c r="J272" s="46">
        <f t="shared" si="72"/>
        <v>1.0754456020347514</v>
      </c>
      <c r="K272" s="46">
        <f t="shared" si="72"/>
        <v>1.2195065868412058</v>
      </c>
      <c r="L272" s="46">
        <f t="shared" si="72"/>
        <v>1.1468216506489901</v>
      </c>
      <c r="M272" s="46">
        <f t="shared" si="72"/>
        <v>0.90251515146212602</v>
      </c>
      <c r="N272" s="46">
        <f t="shared" si="72"/>
        <v>1.1818056000425123</v>
      </c>
      <c r="O272" s="62">
        <f>AVERAGE(C272:N272)</f>
        <v>2.3830897947256369</v>
      </c>
      <c r="Q272" s="47" t="s">
        <v>183</v>
      </c>
    </row>
    <row r="273" spans="1:19" ht="15.75" thickBot="1" x14ac:dyDescent="0.3">
      <c r="A273" s="133"/>
      <c r="B273" s="45" t="s">
        <v>184</v>
      </c>
      <c r="C273" s="2">
        <f t="shared" ref="C273:N273" si="73">LN(C$92/C$87)/LN($P$92/$P$87)</f>
        <v>1.1826801696012252</v>
      </c>
      <c r="D273" s="2">
        <f t="shared" si="73"/>
        <v>1.1957099055111795</v>
      </c>
      <c r="E273" s="2">
        <f t="shared" si="73"/>
        <v>1.2285214422727633</v>
      </c>
      <c r="F273" s="2">
        <f t="shared" si="73"/>
        <v>1.2293474022804729</v>
      </c>
      <c r="G273" s="2">
        <f t="shared" si="73"/>
        <v>1.1836319594094549</v>
      </c>
      <c r="H273" s="2">
        <f t="shared" si="73"/>
        <v>1.1746381917024291</v>
      </c>
      <c r="I273" s="2">
        <f t="shared" si="73"/>
        <v>1.1835404917308274</v>
      </c>
      <c r="J273" s="2">
        <f t="shared" si="73"/>
        <v>1.099460240388763</v>
      </c>
      <c r="K273" s="2">
        <f t="shared" si="73"/>
        <v>1.1086014344624093</v>
      </c>
      <c r="L273" s="2">
        <f t="shared" si="73"/>
        <v>1.1040659875388847</v>
      </c>
      <c r="M273" s="2">
        <f t="shared" si="73"/>
        <v>1.0876097391854018</v>
      </c>
      <c r="N273" s="2">
        <f t="shared" si="73"/>
        <v>1.1062677985437679</v>
      </c>
      <c r="O273" s="48">
        <f t="shared" si="66"/>
        <v>1.1570062302189648</v>
      </c>
      <c r="Q273" s="49">
        <v>1.18</v>
      </c>
    </row>
    <row r="274" spans="1:19" x14ac:dyDescent="0.25">
      <c r="A274" s="133"/>
      <c r="B274" s="45" t="s">
        <v>185</v>
      </c>
      <c r="C274" s="2">
        <f t="shared" ref="C274:N274" si="74">C$87*($P$92/$P$87)^$O273</f>
        <v>0.41776583608194962</v>
      </c>
      <c r="D274" s="2">
        <f t="shared" si="74"/>
        <v>0.36802693448081597</v>
      </c>
      <c r="E274" s="2">
        <f t="shared" si="74"/>
        <v>0.37867065004978284</v>
      </c>
      <c r="F274" s="2">
        <f t="shared" si="74"/>
        <v>0.44560324603155527</v>
      </c>
      <c r="G274" s="2">
        <f t="shared" si="74"/>
        <v>0.58970277988833752</v>
      </c>
      <c r="H274" s="2">
        <f t="shared" si="74"/>
        <v>0.61917768454086108</v>
      </c>
      <c r="I274" s="2">
        <f t="shared" si="74"/>
        <v>0.53341389947553197</v>
      </c>
      <c r="J274" s="2">
        <f t="shared" si="74"/>
        <v>0.49943588438998388</v>
      </c>
      <c r="K274" s="2">
        <f t="shared" si="74"/>
        <v>0.52358893125802408</v>
      </c>
      <c r="L274" s="2">
        <f t="shared" si="74"/>
        <v>0.61017146367481223</v>
      </c>
      <c r="M274" s="2">
        <f t="shared" si="74"/>
        <v>0.71497112466156298</v>
      </c>
      <c r="N274" s="2">
        <f t="shared" si="74"/>
        <v>0.58704185099609574</v>
      </c>
      <c r="O274" s="44">
        <f t="shared" si="66"/>
        <v>0.52396419046077614</v>
      </c>
    </row>
    <row r="275" spans="1:19" x14ac:dyDescent="0.25">
      <c r="A275" s="133"/>
      <c r="B275" s="45" t="s">
        <v>177</v>
      </c>
      <c r="C275" s="46">
        <f>ABS((C274-C266)/C266)</f>
        <v>0.20741571121950764</v>
      </c>
      <c r="D275" s="46">
        <f t="shared" ref="D275:N275" si="75">ABS((D274-D266)/D266)</f>
        <v>0.32861709198850519</v>
      </c>
      <c r="E275" s="46">
        <f t="shared" si="75"/>
        <v>0.69049397343653052</v>
      </c>
      <c r="F275" s="46">
        <f t="shared" si="75"/>
        <v>0.70077574821204291</v>
      </c>
      <c r="G275" s="46">
        <f t="shared" si="75"/>
        <v>0.21588202038832482</v>
      </c>
      <c r="H275" s="46">
        <f t="shared" si="75"/>
        <v>0.13819427305305337</v>
      </c>
      <c r="I275" s="46">
        <f t="shared" si="75"/>
        <v>0.21506583024039172</v>
      </c>
      <c r="J275" s="46">
        <f t="shared" si="75"/>
        <v>0.34457233019687156</v>
      </c>
      <c r="K275" s="46">
        <f t="shared" si="75"/>
        <v>0.29907773593303333</v>
      </c>
      <c r="L275" s="46">
        <f t="shared" si="75"/>
        <v>0.32203170702798645</v>
      </c>
      <c r="M275" s="46">
        <f t="shared" si="75"/>
        <v>0.39918392885582937</v>
      </c>
      <c r="N275" s="46">
        <f t="shared" si="75"/>
        <v>0.31098374296232895</v>
      </c>
      <c r="O275" s="62">
        <f>AVERAGE(C275:N275)</f>
        <v>0.34769117445953385</v>
      </c>
    </row>
    <row r="276" spans="1:19" x14ac:dyDescent="0.25">
      <c r="A276" s="133"/>
      <c r="B276" s="42" t="s">
        <v>186</v>
      </c>
      <c r="C276" s="4">
        <f t="shared" ref="C276:N276" si="76">C$87*($P$92/$P$87)^$Q273</f>
        <v>0.35287536986035584</v>
      </c>
      <c r="D276" s="4">
        <f t="shared" si="76"/>
        <v>0.31086228074910327</v>
      </c>
      <c r="E276" s="4">
        <f t="shared" si="76"/>
        <v>0.31985273603216968</v>
      </c>
      <c r="F276" s="4">
        <f t="shared" si="76"/>
        <v>0.37638886829299101</v>
      </c>
      <c r="G276" s="4">
        <f t="shared" si="76"/>
        <v>0.49810580135604371</v>
      </c>
      <c r="H276" s="4">
        <f t="shared" si="76"/>
        <v>0.5230024467553045</v>
      </c>
      <c r="I276" s="4">
        <f t="shared" si="76"/>
        <v>0.45056012437828874</v>
      </c>
      <c r="J276" s="4">
        <f t="shared" si="76"/>
        <v>0.42185982482080758</v>
      </c>
      <c r="K276" s="4">
        <f t="shared" si="76"/>
        <v>0.44226124257853516</v>
      </c>
      <c r="L276" s="4">
        <f t="shared" si="76"/>
        <v>0.51539513843886364</v>
      </c>
      <c r="M276" s="4">
        <f t="shared" si="76"/>
        <v>0.60391654430290198</v>
      </c>
      <c r="N276" s="4">
        <f t="shared" si="76"/>
        <v>0.49585818753527711</v>
      </c>
      <c r="O276" s="51">
        <f>AVERAGE(C276:N276)</f>
        <v>0.44257821375838691</v>
      </c>
    </row>
    <row r="277" spans="1:19" ht="15.75" thickBot="1" x14ac:dyDescent="0.3">
      <c r="A277" s="134"/>
      <c r="B277" s="52" t="s">
        <v>177</v>
      </c>
      <c r="C277" s="53">
        <f>ABS((C276-C266)/C266)</f>
        <v>1.987101115709787E-2</v>
      </c>
      <c r="D277" s="53">
        <f t="shared" ref="D277:N277" si="77">ABS((D276-D266)/D266)</f>
        <v>0.12224650089928969</v>
      </c>
      <c r="E277" s="53">
        <f t="shared" si="77"/>
        <v>0.42791400014361464</v>
      </c>
      <c r="F277" s="53">
        <f t="shared" si="77"/>
        <v>0.4365987339427137</v>
      </c>
      <c r="G277" s="53">
        <f t="shared" si="77"/>
        <v>2.7022270837203554E-2</v>
      </c>
      <c r="H277" s="53">
        <f t="shared" si="77"/>
        <v>3.8598443464513861E-2</v>
      </c>
      <c r="I277" s="53">
        <f t="shared" si="77"/>
        <v>2.6332857353732891E-2</v>
      </c>
      <c r="J277" s="53">
        <f t="shared" si="77"/>
        <v>0.44637818264985885</v>
      </c>
      <c r="K277" s="53">
        <f t="shared" si="77"/>
        <v>0.4079501438038351</v>
      </c>
      <c r="L277" s="53">
        <f t="shared" si="77"/>
        <v>0.4273387350679293</v>
      </c>
      <c r="M277" s="53">
        <f t="shared" si="77"/>
        <v>0.49250710562781341</v>
      </c>
      <c r="N277" s="53">
        <f t="shared" si="77"/>
        <v>0.41800682214169355</v>
      </c>
      <c r="O277" s="63">
        <f>AVERAGE(C277:N277)</f>
        <v>0.27423040059077469</v>
      </c>
    </row>
    <row r="278" spans="1:19" x14ac:dyDescent="0.25">
      <c r="A278"/>
      <c r="B278" s="54"/>
      <c r="C278" s="55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x14ac:dyDescent="0.25">
      <c r="A279"/>
      <c r="B279" s="54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x14ac:dyDescent="0.25">
      <c r="A280"/>
      <c r="B280" s="54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x14ac:dyDescent="0.25">
      <c r="A281"/>
      <c r="B281" s="54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x14ac:dyDescent="0.25">
      <c r="A282"/>
      <c r="B282" s="54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x14ac:dyDescent="0.25">
      <c r="A283"/>
      <c r="B283" s="54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x14ac:dyDescent="0.25">
      <c r="A284"/>
      <c r="B284" s="5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 s="54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 s="54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 s="54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 s="54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 s="54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 s="54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 s="54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 s="54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 s="54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 s="5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 s="54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 s="54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ht="15.75" thickBot="1" x14ac:dyDescent="0.3"/>
    <row r="298" spans="1:19" x14ac:dyDescent="0.25">
      <c r="A298" s="41" t="s">
        <v>175</v>
      </c>
      <c r="B298" s="18" t="s">
        <v>176</v>
      </c>
      <c r="C298" s="22" t="s">
        <v>162</v>
      </c>
      <c r="D298" s="22" t="s">
        <v>163</v>
      </c>
      <c r="E298" s="22" t="s">
        <v>91</v>
      </c>
      <c r="F298" s="22" t="s">
        <v>164</v>
      </c>
      <c r="G298" s="22" t="s">
        <v>165</v>
      </c>
      <c r="H298" s="22" t="s">
        <v>166</v>
      </c>
      <c r="I298" s="22" t="s">
        <v>167</v>
      </c>
      <c r="J298" s="22" t="s">
        <v>168</v>
      </c>
      <c r="K298" s="22" t="s">
        <v>169</v>
      </c>
      <c r="L298" s="22" t="s">
        <v>170</v>
      </c>
      <c r="M298" s="22" t="s">
        <v>171</v>
      </c>
      <c r="N298" s="22" t="s">
        <v>172</v>
      </c>
      <c r="O298" s="23" t="s">
        <v>179</v>
      </c>
    </row>
    <row r="299" spans="1:19" x14ac:dyDescent="0.25">
      <c r="A299" s="132" t="s">
        <v>154</v>
      </c>
      <c r="B299" s="42" t="s">
        <v>182</v>
      </c>
      <c r="C299" s="43">
        <f t="shared" ref="C299:N299" si="78">C$93</f>
        <v>11.67</v>
      </c>
      <c r="D299" s="43">
        <f t="shared" si="78"/>
        <v>7.657</v>
      </c>
      <c r="E299" s="43">
        <f t="shared" si="78"/>
        <v>6.3730000000000002</v>
      </c>
      <c r="F299" s="43">
        <f t="shared" si="78"/>
        <v>8.5399999999999991</v>
      </c>
      <c r="G299" s="43">
        <f t="shared" si="78"/>
        <v>26.95</v>
      </c>
      <c r="H299" s="43">
        <f t="shared" si="78"/>
        <v>42.78</v>
      </c>
      <c r="I299" s="43">
        <f t="shared" si="78"/>
        <v>23.55</v>
      </c>
      <c r="J299" s="43">
        <f t="shared" si="78"/>
        <v>24.92</v>
      </c>
      <c r="K299" s="43">
        <f t="shared" si="78"/>
        <v>46.23</v>
      </c>
      <c r="L299" s="43">
        <f t="shared" si="78"/>
        <v>73.150000000000006</v>
      </c>
      <c r="M299" s="43">
        <f t="shared" si="78"/>
        <v>78.59</v>
      </c>
      <c r="N299" s="43">
        <f t="shared" si="78"/>
        <v>33.43</v>
      </c>
      <c r="O299" s="44">
        <f t="shared" ref="O299:O307" si="79">AVERAGE(C299:N299)</f>
        <v>31.986666666666665</v>
      </c>
    </row>
    <row r="300" spans="1:19" x14ac:dyDescent="0.25">
      <c r="A300" s="133"/>
      <c r="B300" s="45">
        <v>3</v>
      </c>
      <c r="C300" s="2">
        <f t="shared" ref="C300:N300" si="80">C$87*($P$93/$P$87)</f>
        <v>125.79814359614043</v>
      </c>
      <c r="D300" s="2">
        <f t="shared" si="80"/>
        <v>110.82070660747698</v>
      </c>
      <c r="E300" s="2">
        <f t="shared" si="80"/>
        <v>114.02575485196462</v>
      </c>
      <c r="F300" s="2">
        <f t="shared" si="80"/>
        <v>134.18057746633892</v>
      </c>
      <c r="G300" s="2">
        <f t="shared" si="80"/>
        <v>177.57199985324868</v>
      </c>
      <c r="H300" s="2">
        <f t="shared" si="80"/>
        <v>186.44751806875297</v>
      </c>
      <c r="I300" s="2">
        <f t="shared" si="80"/>
        <v>160.62222548336206</v>
      </c>
      <c r="J300" s="2">
        <f t="shared" si="80"/>
        <v>150.39072531826685</v>
      </c>
      <c r="K300" s="2">
        <f t="shared" si="80"/>
        <v>157.6637194115273</v>
      </c>
      <c r="L300" s="2">
        <f t="shared" si="80"/>
        <v>183.73555416957112</v>
      </c>
      <c r="M300" s="2">
        <f t="shared" si="80"/>
        <v>215.29295226914186</v>
      </c>
      <c r="N300" s="2">
        <f t="shared" si="80"/>
        <v>176.77073779212679</v>
      </c>
      <c r="O300" s="44">
        <f t="shared" si="79"/>
        <v>157.77671790732654</v>
      </c>
    </row>
    <row r="301" spans="1:19" x14ac:dyDescent="0.25">
      <c r="A301" s="133"/>
      <c r="B301" s="45" t="s">
        <v>177</v>
      </c>
      <c r="C301" s="46">
        <f>ABS((C300-C299)/C299)</f>
        <v>9.7796181316315707</v>
      </c>
      <c r="D301" s="46">
        <f t="shared" ref="D301:N301" si="81">ABS((D300-D299)/D299)</f>
        <v>13.473123495817811</v>
      </c>
      <c r="E301" s="46">
        <f t="shared" si="81"/>
        <v>16.892006096338399</v>
      </c>
      <c r="F301" s="46">
        <f t="shared" si="81"/>
        <v>14.712011412920249</v>
      </c>
      <c r="G301" s="46">
        <f t="shared" si="81"/>
        <v>5.5889424806400259</v>
      </c>
      <c r="H301" s="46">
        <f t="shared" si="81"/>
        <v>3.3582870048796858</v>
      </c>
      <c r="I301" s="46">
        <f t="shared" si="81"/>
        <v>5.8204766659601717</v>
      </c>
      <c r="J301" s="46">
        <f t="shared" si="81"/>
        <v>5.0349408233654431</v>
      </c>
      <c r="K301" s="46">
        <f t="shared" si="81"/>
        <v>2.4104200608160786</v>
      </c>
      <c r="L301" s="46">
        <f t="shared" si="81"/>
        <v>1.5117642401855242</v>
      </c>
      <c r="M301" s="46">
        <f t="shared" si="81"/>
        <v>1.7394446146983313</v>
      </c>
      <c r="N301" s="46">
        <f t="shared" si="81"/>
        <v>4.2877875498691829</v>
      </c>
      <c r="O301" s="62">
        <f>AVERAGE(C301:N301)</f>
        <v>7.0507352147602056</v>
      </c>
    </row>
    <row r="302" spans="1:19" x14ac:dyDescent="0.25">
      <c r="A302" s="133"/>
      <c r="B302" s="45">
        <v>4</v>
      </c>
      <c r="C302" s="2">
        <f t="shared" ref="C302:N302" si="82">C$87*TAN($P$93/$P$87)</f>
        <v>125.95768591134689</v>
      </c>
      <c r="D302" s="2">
        <f t="shared" si="82"/>
        <v>110.96125392876125</v>
      </c>
      <c r="E302" s="2">
        <f t="shared" si="82"/>
        <v>114.17036694561085</v>
      </c>
      <c r="F302" s="2">
        <f t="shared" si="82"/>
        <v>134.35075072464585</v>
      </c>
      <c r="G302" s="2">
        <f t="shared" si="82"/>
        <v>177.79720387584047</v>
      </c>
      <c r="H302" s="2">
        <f t="shared" si="82"/>
        <v>186.68397838403936</v>
      </c>
      <c r="I302" s="2">
        <f t="shared" si="82"/>
        <v>160.82593311365508</v>
      </c>
      <c r="J302" s="2">
        <f t="shared" si="82"/>
        <v>150.58145694448135</v>
      </c>
      <c r="K302" s="2">
        <f t="shared" si="82"/>
        <v>157.86367494425545</v>
      </c>
      <c r="L302" s="2">
        <f t="shared" si="82"/>
        <v>183.96857506208971</v>
      </c>
      <c r="M302" s="2">
        <f t="shared" si="82"/>
        <v>215.5659955356858</v>
      </c>
      <c r="N302" s="2">
        <f t="shared" si="82"/>
        <v>176.99492562162806</v>
      </c>
      <c r="O302" s="44">
        <f t="shared" si="79"/>
        <v>157.97681674933668</v>
      </c>
    </row>
    <row r="303" spans="1:19" x14ac:dyDescent="0.25">
      <c r="A303" s="133"/>
      <c r="B303" s="45" t="s">
        <v>177</v>
      </c>
      <c r="C303" s="46">
        <f>ABS((C302-C299)/C299)</f>
        <v>9.7932892811779677</v>
      </c>
      <c r="D303" s="46">
        <f t="shared" ref="D303:N303" si="83">ABS((D302-D299)/D299)</f>
        <v>13.491478898884845</v>
      </c>
      <c r="E303" s="46">
        <f t="shared" si="83"/>
        <v>16.914697465182936</v>
      </c>
      <c r="F303" s="46">
        <f t="shared" si="83"/>
        <v>14.731938023963217</v>
      </c>
      <c r="G303" s="46">
        <f t="shared" si="83"/>
        <v>5.5972988451146746</v>
      </c>
      <c r="H303" s="46">
        <f t="shared" si="83"/>
        <v>3.3638143614782461</v>
      </c>
      <c r="I303" s="46">
        <f t="shared" si="83"/>
        <v>5.8291266714927845</v>
      </c>
      <c r="J303" s="46">
        <f t="shared" si="83"/>
        <v>5.042594580436651</v>
      </c>
      <c r="K303" s="46">
        <f t="shared" si="83"/>
        <v>2.4147452940570076</v>
      </c>
      <c r="L303" s="46">
        <f t="shared" si="83"/>
        <v>1.5149497616143499</v>
      </c>
      <c r="M303" s="46">
        <f t="shared" si="83"/>
        <v>1.7429188896257257</v>
      </c>
      <c r="N303" s="46">
        <f t="shared" si="83"/>
        <v>4.2944937368120861</v>
      </c>
      <c r="O303" s="62">
        <f>AVERAGE(C303:N303)</f>
        <v>7.0609454841533754</v>
      </c>
    </row>
    <row r="304" spans="1:19" ht="15.75" thickBot="1" x14ac:dyDescent="0.3">
      <c r="A304" s="133"/>
      <c r="B304" s="45">
        <v>5</v>
      </c>
      <c r="C304" s="2">
        <f t="shared" ref="C304:N304" si="84">C$87*ATAN($P$93/$P$87)</f>
        <v>125.6392058420342</v>
      </c>
      <c r="D304" s="2">
        <f t="shared" si="84"/>
        <v>110.68069186868078</v>
      </c>
      <c r="E304" s="2">
        <f t="shared" si="84"/>
        <v>113.88169074363707</v>
      </c>
      <c r="F304" s="2">
        <f t="shared" si="84"/>
        <v>134.01104905345832</v>
      </c>
      <c r="G304" s="2">
        <f t="shared" si="84"/>
        <v>177.34764920671265</v>
      </c>
      <c r="H304" s="2">
        <f t="shared" si="84"/>
        <v>186.21195378351467</v>
      </c>
      <c r="I304" s="2">
        <f t="shared" si="84"/>
        <v>160.41928977184767</v>
      </c>
      <c r="J304" s="2">
        <f t="shared" si="84"/>
        <v>150.20071644025646</v>
      </c>
      <c r="K304" s="2">
        <f t="shared" si="84"/>
        <v>157.46452157958035</v>
      </c>
      <c r="L304" s="2">
        <f t="shared" si="84"/>
        <v>183.50341627393627</v>
      </c>
      <c r="M304" s="2">
        <f t="shared" si="84"/>
        <v>215.02094365812124</v>
      </c>
      <c r="N304" s="2">
        <f t="shared" si="84"/>
        <v>176.54739948797356</v>
      </c>
      <c r="O304" s="44">
        <f t="shared" si="79"/>
        <v>157.5773773091461</v>
      </c>
    </row>
    <row r="305" spans="1:19" x14ac:dyDescent="0.25">
      <c r="A305" s="133"/>
      <c r="B305" s="45" t="s">
        <v>177</v>
      </c>
      <c r="C305" s="46">
        <f>ABS((C304-C299)/C299)</f>
        <v>9.7659987868067013</v>
      </c>
      <c r="D305" s="46">
        <f t="shared" ref="D305:N305" si="85">ABS((D304-D299)/D299)</f>
        <v>13.454837647731591</v>
      </c>
      <c r="E305" s="46">
        <f t="shared" si="85"/>
        <v>16.869400712951052</v>
      </c>
      <c r="F305" s="46">
        <f t="shared" si="85"/>
        <v>14.692160310709408</v>
      </c>
      <c r="G305" s="46">
        <f t="shared" si="85"/>
        <v>5.5806177813251452</v>
      </c>
      <c r="H305" s="46">
        <f t="shared" si="85"/>
        <v>3.352780593350039</v>
      </c>
      <c r="I305" s="46">
        <f t="shared" si="85"/>
        <v>5.8118594382950173</v>
      </c>
      <c r="J305" s="46">
        <f t="shared" si="85"/>
        <v>5.0273160690311576</v>
      </c>
      <c r="K305" s="46">
        <f t="shared" si="85"/>
        <v>2.4061112173822274</v>
      </c>
      <c r="L305" s="46">
        <f t="shared" si="85"/>
        <v>1.5085907898009057</v>
      </c>
      <c r="M305" s="46">
        <f t="shared" si="85"/>
        <v>1.7359835050021788</v>
      </c>
      <c r="N305" s="46">
        <f t="shared" si="85"/>
        <v>4.2811067749917306</v>
      </c>
      <c r="O305" s="62">
        <f>AVERAGE(C305:N305)</f>
        <v>7.0405636356147641</v>
      </c>
      <c r="Q305" s="47" t="s">
        <v>183</v>
      </c>
    </row>
    <row r="306" spans="1:19" ht="15.75" thickBot="1" x14ac:dyDescent="0.3">
      <c r="A306" s="133"/>
      <c r="B306" s="45" t="s">
        <v>184</v>
      </c>
      <c r="C306" s="2">
        <f t="shared" ref="C306:N306" si="86">LN(C$93/C$87)/LN($P$93/$P$87)</f>
        <v>1.8532722044534282</v>
      </c>
      <c r="D306" s="2">
        <f t="shared" si="86"/>
        <v>1.9590086063058714</v>
      </c>
      <c r="E306" s="2">
        <f t="shared" si="86"/>
        <v>2.0351110241808348</v>
      </c>
      <c r="F306" s="2">
        <f t="shared" si="86"/>
        <v>1.9884834356528047</v>
      </c>
      <c r="G306" s="2">
        <f t="shared" si="86"/>
        <v>1.6766128286863349</v>
      </c>
      <c r="H306" s="2">
        <f t="shared" si="86"/>
        <v>1.5282865009114488</v>
      </c>
      <c r="I306" s="2">
        <f t="shared" si="86"/>
        <v>1.6890069769204576</v>
      </c>
      <c r="J306" s="2">
        <f t="shared" si="86"/>
        <v>1.6450943320315412</v>
      </c>
      <c r="K306" s="2">
        <f t="shared" si="86"/>
        <v>1.4402756759145372</v>
      </c>
      <c r="L306" s="2">
        <f t="shared" si="86"/>
        <v>1.3305149514952179</v>
      </c>
      <c r="M306" s="2">
        <f t="shared" si="86"/>
        <v>1.3616541216266982</v>
      </c>
      <c r="N306" s="2">
        <f t="shared" si="86"/>
        <v>1.5976637427985918</v>
      </c>
      <c r="O306" s="48">
        <f t="shared" si="79"/>
        <v>1.6754153667481475</v>
      </c>
      <c r="Q306" s="49">
        <v>1.86</v>
      </c>
    </row>
    <row r="307" spans="1:19" x14ac:dyDescent="0.25">
      <c r="A307" s="133"/>
      <c r="B307" s="45" t="s">
        <v>185</v>
      </c>
      <c r="C307" s="2">
        <f t="shared" ref="C307:N307" si="87">C$87*($P$93/$P$87)^$O306</f>
        <v>19.156124325509516</v>
      </c>
      <c r="D307" s="2">
        <f t="shared" si="87"/>
        <v>16.875409866372419</v>
      </c>
      <c r="E307" s="2">
        <f t="shared" si="87"/>
        <v>17.363463989315338</v>
      </c>
      <c r="F307" s="2">
        <f t="shared" si="87"/>
        <v>20.432573570129453</v>
      </c>
      <c r="G307" s="2">
        <f t="shared" si="87"/>
        <v>27.040075542279723</v>
      </c>
      <c r="H307" s="2">
        <f t="shared" si="87"/>
        <v>28.391610036583188</v>
      </c>
      <c r="I307" s="2">
        <f t="shared" si="87"/>
        <v>24.459020084408525</v>
      </c>
      <c r="J307" s="2">
        <f t="shared" si="87"/>
        <v>22.901001153475363</v>
      </c>
      <c r="K307" s="2">
        <f t="shared" si="87"/>
        <v>24.008508586307368</v>
      </c>
      <c r="L307" s="2">
        <f t="shared" si="87"/>
        <v>27.978641163323797</v>
      </c>
      <c r="M307" s="2">
        <f t="shared" si="87"/>
        <v>32.784097143069445</v>
      </c>
      <c r="N307" s="2">
        <f t="shared" si="87"/>
        <v>26.918062011543995</v>
      </c>
      <c r="O307" s="44">
        <f t="shared" si="79"/>
        <v>24.025715622693181</v>
      </c>
    </row>
    <row r="308" spans="1:19" x14ac:dyDescent="0.25">
      <c r="A308" s="133"/>
      <c r="B308" s="45" t="s">
        <v>177</v>
      </c>
      <c r="C308" s="46">
        <f>ABS((C307-C299)/C299)</f>
        <v>0.64148451803851902</v>
      </c>
      <c r="D308" s="46">
        <f t="shared" ref="D308:N308" si="88">ABS((D307-D299)/D299)</f>
        <v>1.2039192720872951</v>
      </c>
      <c r="E308" s="46">
        <f t="shared" si="88"/>
        <v>1.724535381973221</v>
      </c>
      <c r="F308" s="46">
        <f t="shared" si="88"/>
        <v>1.3925730175795614</v>
      </c>
      <c r="G308" s="46">
        <f t="shared" si="88"/>
        <v>3.3423206782828914E-3</v>
      </c>
      <c r="H308" s="46">
        <f t="shared" si="88"/>
        <v>0.33633450124863984</v>
      </c>
      <c r="I308" s="46">
        <f t="shared" si="88"/>
        <v>3.8599578955775989E-2</v>
      </c>
      <c r="J308" s="46">
        <f t="shared" si="88"/>
        <v>8.101921535010588E-2</v>
      </c>
      <c r="K308" s="46">
        <f t="shared" si="88"/>
        <v>0.48067253760961781</v>
      </c>
      <c r="L308" s="46">
        <f t="shared" si="88"/>
        <v>0.61751686721361865</v>
      </c>
      <c r="M308" s="46">
        <f t="shared" si="88"/>
        <v>0.58284645447169559</v>
      </c>
      <c r="N308" s="46">
        <f t="shared" si="88"/>
        <v>0.19479323925982664</v>
      </c>
      <c r="O308" s="62">
        <f>AVERAGE(C308:N308)</f>
        <v>0.60813640870551333</v>
      </c>
    </row>
    <row r="309" spans="1:19" x14ac:dyDescent="0.25">
      <c r="A309" s="133"/>
      <c r="B309" s="42" t="s">
        <v>186</v>
      </c>
      <c r="C309" s="4">
        <f t="shared" ref="C309:N309" si="89">C$87*($P$93/$P$87)^$Q306</f>
        <v>11.453259162288791</v>
      </c>
      <c r="D309" s="4">
        <f t="shared" si="89"/>
        <v>10.089642319350929</v>
      </c>
      <c r="E309" s="4">
        <f t="shared" si="89"/>
        <v>10.381445100555741</v>
      </c>
      <c r="F309" s="4">
        <f t="shared" si="89"/>
        <v>12.216435666978295</v>
      </c>
      <c r="G309" s="4">
        <f t="shared" si="89"/>
        <v>16.166996397135723</v>
      </c>
      <c r="H309" s="4">
        <f t="shared" si="89"/>
        <v>16.975065637395197</v>
      </c>
      <c r="I309" s="4">
        <f t="shared" si="89"/>
        <v>14.623808611917978</v>
      </c>
      <c r="J309" s="4">
        <f t="shared" si="89"/>
        <v>13.692284348841085</v>
      </c>
      <c r="K309" s="4">
        <f t="shared" si="89"/>
        <v>14.354452198498153</v>
      </c>
      <c r="L309" s="4">
        <f t="shared" si="89"/>
        <v>16.728155591760359</v>
      </c>
      <c r="M309" s="4">
        <f t="shared" si="89"/>
        <v>19.601290668238487</v>
      </c>
      <c r="N309" s="4">
        <f t="shared" si="89"/>
        <v>16.094045701834521</v>
      </c>
      <c r="O309" s="51">
        <f>AVERAGE(C309:N309)</f>
        <v>14.364740117066269</v>
      </c>
    </row>
    <row r="310" spans="1:19" ht="15.75" thickBot="1" x14ac:dyDescent="0.3">
      <c r="A310" s="134"/>
      <c r="B310" s="52" t="s">
        <v>177</v>
      </c>
      <c r="C310" s="53">
        <f>ABS((C309-C299)/C299)</f>
        <v>1.8572479666770229E-2</v>
      </c>
      <c r="D310" s="53">
        <f t="shared" ref="D310:N310" si="90">ABS((D309-D299)/D299)</f>
        <v>0.3177017525598706</v>
      </c>
      <c r="E310" s="53">
        <f t="shared" si="90"/>
        <v>0.62897302691914958</v>
      </c>
      <c r="F310" s="53">
        <f t="shared" si="90"/>
        <v>0.43049597973984738</v>
      </c>
      <c r="G310" s="53">
        <f t="shared" si="90"/>
        <v>0.40011145094116057</v>
      </c>
      <c r="H310" s="53">
        <f t="shared" si="90"/>
        <v>0.60320089674158028</v>
      </c>
      <c r="I310" s="53">
        <f t="shared" si="90"/>
        <v>0.37903148144721965</v>
      </c>
      <c r="J310" s="53">
        <f t="shared" si="90"/>
        <v>0.45055038728567082</v>
      </c>
      <c r="K310" s="53">
        <f t="shared" si="90"/>
        <v>0.68949919536019566</v>
      </c>
      <c r="L310" s="53">
        <f t="shared" si="90"/>
        <v>0.77131708008529931</v>
      </c>
      <c r="M310" s="53">
        <f t="shared" si="90"/>
        <v>0.75058797979083225</v>
      </c>
      <c r="N310" s="53">
        <f t="shared" si="90"/>
        <v>0.51857476213477349</v>
      </c>
      <c r="O310" s="63">
        <f>AVERAGE(C310:N310)</f>
        <v>0.49655137272269739</v>
      </c>
    </row>
    <row r="311" spans="1:19" x14ac:dyDescent="0.25">
      <c r="A311"/>
      <c r="B311" s="54"/>
      <c r="C311" s="55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x14ac:dyDescent="0.25">
      <c r="A312"/>
      <c r="B312" s="54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x14ac:dyDescent="0.25">
      <c r="A313"/>
      <c r="B313" s="54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x14ac:dyDescent="0.25">
      <c r="A314"/>
      <c r="B314" s="5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x14ac:dyDescent="0.25">
      <c r="A315"/>
      <c r="B315" s="54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 s="54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x14ac:dyDescent="0.25">
      <c r="A317"/>
      <c r="B317" s="54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 s="54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 s="54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 s="54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 s="54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 s="54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 s="54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 s="5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 s="54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 s="54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 s="54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 s="54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 s="54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ht="15.75" thickBot="1" x14ac:dyDescent="0.3"/>
    <row r="331" spans="1:19" x14ac:dyDescent="0.25">
      <c r="A331" s="41" t="s">
        <v>175</v>
      </c>
      <c r="B331" s="18" t="s">
        <v>176</v>
      </c>
      <c r="C331" s="22" t="s">
        <v>162</v>
      </c>
      <c r="D331" s="22" t="s">
        <v>163</v>
      </c>
      <c r="E331" s="22" t="s">
        <v>91</v>
      </c>
      <c r="F331" s="22" t="s">
        <v>164</v>
      </c>
      <c r="G331" s="22" t="s">
        <v>165</v>
      </c>
      <c r="H331" s="22" t="s">
        <v>166</v>
      </c>
      <c r="I331" s="22" t="s">
        <v>167</v>
      </c>
      <c r="J331" s="22" t="s">
        <v>168</v>
      </c>
      <c r="K331" s="22" t="s">
        <v>169</v>
      </c>
      <c r="L331" s="22" t="s">
        <v>170</v>
      </c>
      <c r="M331" s="22" t="s">
        <v>171</v>
      </c>
      <c r="N331" s="22" t="s">
        <v>172</v>
      </c>
      <c r="O331" s="23" t="s">
        <v>179</v>
      </c>
    </row>
    <row r="332" spans="1:19" x14ac:dyDescent="0.25">
      <c r="A332" s="132" t="s">
        <v>155</v>
      </c>
      <c r="B332" s="42" t="s">
        <v>182</v>
      </c>
      <c r="C332" s="43">
        <f t="shared" ref="C332:N332" si="91">C$94</f>
        <v>5145</v>
      </c>
      <c r="D332" s="43">
        <f t="shared" si="91"/>
        <v>3854</v>
      </c>
      <c r="E332" s="43">
        <f t="shared" si="91"/>
        <v>3619</v>
      </c>
      <c r="F332" s="43">
        <f t="shared" si="91"/>
        <v>4085</v>
      </c>
      <c r="G332" s="43">
        <f t="shared" si="91"/>
        <v>5857</v>
      </c>
      <c r="H332" s="43">
        <f t="shared" si="91"/>
        <v>7533</v>
      </c>
      <c r="I332" s="43">
        <f t="shared" si="91"/>
        <v>7283</v>
      </c>
      <c r="J332" s="43">
        <f t="shared" si="91"/>
        <v>6832</v>
      </c>
      <c r="K332" s="43">
        <f t="shared" si="91"/>
        <v>7001</v>
      </c>
      <c r="L332" s="43">
        <f t="shared" si="91"/>
        <v>7806</v>
      </c>
      <c r="M332" s="43">
        <f t="shared" si="91"/>
        <v>9222</v>
      </c>
      <c r="N332" s="43">
        <f t="shared" si="91"/>
        <v>8614</v>
      </c>
      <c r="O332" s="44">
        <f t="shared" ref="O332:O340" si="92">AVERAGE(C332:N332)</f>
        <v>6404.25</v>
      </c>
    </row>
    <row r="333" spans="1:19" x14ac:dyDescent="0.25">
      <c r="A333" s="133"/>
      <c r="B333" s="45">
        <v>3</v>
      </c>
      <c r="C333" s="2">
        <f t="shared" ref="C333:N333" si="93">C$87*($P$94/$P$87)</f>
        <v>3212.8196915776984</v>
      </c>
      <c r="D333" s="2">
        <f t="shared" si="93"/>
        <v>2830.303677342823</v>
      </c>
      <c r="E333" s="2">
        <f t="shared" si="93"/>
        <v>2912.1589561091341</v>
      </c>
      <c r="F333" s="2">
        <f t="shared" si="93"/>
        <v>3426.9027283511268</v>
      </c>
      <c r="G333" s="2">
        <f t="shared" si="93"/>
        <v>4535.0972716488732</v>
      </c>
      <c r="H333" s="2">
        <f t="shared" si="93"/>
        <v>4761.7734282325027</v>
      </c>
      <c r="I333" s="2">
        <f t="shared" si="93"/>
        <v>4102.2087781731907</v>
      </c>
      <c r="J333" s="2">
        <f t="shared" si="93"/>
        <v>3840.9015421115064</v>
      </c>
      <c r="K333" s="2">
        <f t="shared" si="93"/>
        <v>4026.6500593119808</v>
      </c>
      <c r="L333" s="2">
        <f t="shared" si="93"/>
        <v>4692.5112692763933</v>
      </c>
      <c r="M333" s="2">
        <f t="shared" si="93"/>
        <v>5498.4709371293002</v>
      </c>
      <c r="N333" s="2">
        <f t="shared" si="93"/>
        <v>4514.6334519572956</v>
      </c>
      <c r="O333" s="44">
        <f t="shared" si="92"/>
        <v>4029.5359826018189</v>
      </c>
    </row>
    <row r="334" spans="1:19" x14ac:dyDescent="0.25">
      <c r="A334" s="133"/>
      <c r="B334" s="45" t="s">
        <v>177</v>
      </c>
      <c r="C334" s="46">
        <f>ABS((C333-C332)/C332)</f>
        <v>0.37554524945039874</v>
      </c>
      <c r="D334" s="46">
        <f t="shared" ref="D334:N334" si="94">ABS((D333-D332)/D332)</f>
        <v>0.26561918076211133</v>
      </c>
      <c r="E334" s="46">
        <f t="shared" si="94"/>
        <v>0.19531391099498918</v>
      </c>
      <c r="F334" s="46">
        <f t="shared" si="94"/>
        <v>0.16110092329225781</v>
      </c>
      <c r="G334" s="46">
        <f t="shared" si="94"/>
        <v>0.22569621450420468</v>
      </c>
      <c r="H334" s="46">
        <f t="shared" si="94"/>
        <v>0.36787821210241567</v>
      </c>
      <c r="I334" s="46">
        <f t="shared" si="94"/>
        <v>0.4367418950743937</v>
      </c>
      <c r="J334" s="46">
        <f t="shared" si="94"/>
        <v>0.43780715133028303</v>
      </c>
      <c r="K334" s="46">
        <f t="shared" si="94"/>
        <v>0.42484644203514055</v>
      </c>
      <c r="L334" s="46">
        <f t="shared" si="94"/>
        <v>0.39885840772785125</v>
      </c>
      <c r="M334" s="46">
        <f t="shared" si="94"/>
        <v>0.40376589274243113</v>
      </c>
      <c r="N334" s="46">
        <f t="shared" si="94"/>
        <v>0.47589581472518044</v>
      </c>
      <c r="O334" s="62">
        <f>AVERAGE(C334:N334)</f>
        <v>0.34742244122847143</v>
      </c>
    </row>
    <row r="335" spans="1:19" x14ac:dyDescent="0.25">
      <c r="A335" s="133"/>
      <c r="B335" s="45">
        <v>4</v>
      </c>
      <c r="C335" s="2">
        <f t="shared" ref="C335:N335" si="95">C$87*TAN($P$94/$P$87)</f>
        <v>-610408.59871574643</v>
      </c>
      <c r="D335" s="2">
        <f t="shared" si="95"/>
        <v>-537733.78759966302</v>
      </c>
      <c r="E335" s="2">
        <f t="shared" si="95"/>
        <v>-553285.59903191135</v>
      </c>
      <c r="F335" s="2">
        <f t="shared" si="95"/>
        <v>-651082.56707701134</v>
      </c>
      <c r="G335" s="2">
        <f t="shared" si="95"/>
        <v>-861630.16800591163</v>
      </c>
      <c r="H335" s="2">
        <f t="shared" si="95"/>
        <v>-904696.72274136846</v>
      </c>
      <c r="I335" s="2">
        <f t="shared" si="95"/>
        <v>-779385.01139305998</v>
      </c>
      <c r="J335" s="2">
        <f t="shared" si="95"/>
        <v>-729738.84412857494</v>
      </c>
      <c r="K335" s="2">
        <f t="shared" si="95"/>
        <v>-765029.49314790766</v>
      </c>
      <c r="L335" s="2">
        <f t="shared" si="95"/>
        <v>-891537.49768331216</v>
      </c>
      <c r="M335" s="2">
        <f t="shared" si="95"/>
        <v>-1044663.0256316033</v>
      </c>
      <c r="N335" s="2">
        <f t="shared" si="95"/>
        <v>-857742.21514784952</v>
      </c>
      <c r="O335" s="44">
        <f t="shared" si="92"/>
        <v>-765577.79419199331</v>
      </c>
    </row>
    <row r="336" spans="1:19" x14ac:dyDescent="0.25">
      <c r="A336" s="133"/>
      <c r="B336" s="45" t="s">
        <v>177</v>
      </c>
      <c r="C336" s="46">
        <f>ABS((C335-C332)/C332)</f>
        <v>119.64112705845412</v>
      </c>
      <c r="D336" s="46">
        <f t="shared" ref="D336:N336" si="96">ABS((D335-D332)/D332)</f>
        <v>140.52615142700131</v>
      </c>
      <c r="E336" s="46">
        <f t="shared" si="96"/>
        <v>153.88355872669558</v>
      </c>
      <c r="F336" s="46">
        <f t="shared" si="96"/>
        <v>160.38373735055356</v>
      </c>
      <c r="G336" s="46">
        <f t="shared" si="96"/>
        <v>148.11117773705166</v>
      </c>
      <c r="H336" s="46">
        <f t="shared" si="96"/>
        <v>121.09779938157021</v>
      </c>
      <c r="I336" s="46">
        <f t="shared" si="96"/>
        <v>108.01428139407662</v>
      </c>
      <c r="J336" s="46">
        <f t="shared" si="96"/>
        <v>107.81189170500218</v>
      </c>
      <c r="K336" s="46">
        <f t="shared" si="96"/>
        <v>110.2743169758474</v>
      </c>
      <c r="L336" s="46">
        <f t="shared" si="96"/>
        <v>115.21182394098285</v>
      </c>
      <c r="M336" s="46">
        <f t="shared" si="96"/>
        <v>114.27944324784248</v>
      </c>
      <c r="N336" s="46">
        <f t="shared" si="96"/>
        <v>100.57536744228575</v>
      </c>
      <c r="O336" s="62">
        <f>AVERAGE(C336:N336)</f>
        <v>124.98422303228033</v>
      </c>
    </row>
    <row r="337" spans="1:19" ht="15.75" thickBot="1" x14ac:dyDescent="0.3">
      <c r="A337" s="133"/>
      <c r="B337" s="45">
        <v>5</v>
      </c>
      <c r="C337" s="2">
        <f t="shared" ref="C337:N337" si="97">C$87*ATAN($P$94/$P$87)</f>
        <v>2050.8941007365274</v>
      </c>
      <c r="D337" s="2">
        <f t="shared" si="97"/>
        <v>1806.7161161804393</v>
      </c>
      <c r="E337" s="2">
        <f t="shared" si="97"/>
        <v>1858.968195180096</v>
      </c>
      <c r="F337" s="2">
        <f t="shared" si="97"/>
        <v>2187.5533842740915</v>
      </c>
      <c r="G337" s="2">
        <f t="shared" si="97"/>
        <v>2894.9661461155983</v>
      </c>
      <c r="H337" s="2">
        <f t="shared" si="97"/>
        <v>3039.6642110377247</v>
      </c>
      <c r="I337" s="2">
        <f t="shared" si="97"/>
        <v>2618.6330360212596</v>
      </c>
      <c r="J337" s="2">
        <f t="shared" si="97"/>
        <v>2451.8283222915861</v>
      </c>
      <c r="K337" s="2">
        <f t="shared" si="97"/>
        <v>2570.400347713884</v>
      </c>
      <c r="L337" s="2">
        <f t="shared" si="97"/>
        <v>2995.4509134226305</v>
      </c>
      <c r="M337" s="2">
        <f t="shared" si="97"/>
        <v>3509.9329220346353</v>
      </c>
      <c r="N337" s="2">
        <f t="shared" si="97"/>
        <v>2881.9031263656839</v>
      </c>
      <c r="O337" s="44">
        <f t="shared" si="92"/>
        <v>2572.2425684478462</v>
      </c>
    </row>
    <row r="338" spans="1:19" x14ac:dyDescent="0.25">
      <c r="A338" s="133"/>
      <c r="B338" s="45" t="s">
        <v>177</v>
      </c>
      <c r="C338" s="46">
        <f>ABS((C337-C332)/C332)</f>
        <v>0.6013811271649121</v>
      </c>
      <c r="D338" s="46">
        <f t="shared" ref="D338:N338" si="98">ABS((D337-D332)/D332)</f>
        <v>0.53121014110523113</v>
      </c>
      <c r="E338" s="46">
        <f t="shared" si="98"/>
        <v>0.48633097673940423</v>
      </c>
      <c r="F338" s="46">
        <f t="shared" si="98"/>
        <v>0.46449121559997758</v>
      </c>
      <c r="G338" s="46">
        <f t="shared" si="98"/>
        <v>0.50572543177128249</v>
      </c>
      <c r="H338" s="46">
        <f t="shared" si="98"/>
        <v>0.59648689618508888</v>
      </c>
      <c r="I338" s="46">
        <f t="shared" si="98"/>
        <v>0.64044582781528769</v>
      </c>
      <c r="J338" s="46">
        <f t="shared" si="98"/>
        <v>0.64112583104631349</v>
      </c>
      <c r="K338" s="46">
        <f t="shared" si="98"/>
        <v>0.63285239998373322</v>
      </c>
      <c r="L338" s="46">
        <f t="shared" si="98"/>
        <v>0.61626301390947602</v>
      </c>
      <c r="M338" s="46">
        <f t="shared" si="98"/>
        <v>0.61939569268763439</v>
      </c>
      <c r="N338" s="46">
        <f t="shared" si="98"/>
        <v>0.66543961848552546</v>
      </c>
      <c r="O338" s="62">
        <f>AVERAGE(C338:N338)</f>
        <v>0.5834290143744888</v>
      </c>
      <c r="Q338" s="47" t="s">
        <v>183</v>
      </c>
    </row>
    <row r="339" spans="1:19" ht="15.75" thickBot="1" x14ac:dyDescent="0.3">
      <c r="A339" s="133"/>
      <c r="B339" s="45" t="s">
        <v>184</v>
      </c>
      <c r="C339" s="2">
        <f t="shared" ref="C339:N339" si="99">LN(C$94/C$87)/LN($P$94/$P$87)</f>
        <v>2.0378377548372022</v>
      </c>
      <c r="D339" s="2">
        <f t="shared" si="99"/>
        <v>1.6804526815055496</v>
      </c>
      <c r="E339" s="2">
        <f t="shared" si="99"/>
        <v>1.4789479437321162</v>
      </c>
      <c r="F339" s="2">
        <f t="shared" si="99"/>
        <v>1.3871751280578302</v>
      </c>
      <c r="G339" s="2">
        <f t="shared" si="99"/>
        <v>1.563777557071961</v>
      </c>
      <c r="H339" s="2">
        <f t="shared" si="99"/>
        <v>2.0109412065110073</v>
      </c>
      <c r="I339" s="2">
        <f t="shared" si="99"/>
        <v>2.2651660285165258</v>
      </c>
      <c r="J339" s="2">
        <f t="shared" si="99"/>
        <v>2.2693383731902195</v>
      </c>
      <c r="K339" s="2">
        <f t="shared" si="99"/>
        <v>2.219103265426686</v>
      </c>
      <c r="L339" s="2">
        <f t="shared" si="99"/>
        <v>2.1216984721759933</v>
      </c>
      <c r="M339" s="2">
        <f t="shared" si="99"/>
        <v>2.1397653664149821</v>
      </c>
      <c r="N339" s="2">
        <f t="shared" si="99"/>
        <v>2.4239626696244092</v>
      </c>
      <c r="O339" s="48">
        <f t="shared" si="92"/>
        <v>1.9665138705887066</v>
      </c>
      <c r="Q339" s="49">
        <v>2.04</v>
      </c>
    </row>
    <row r="340" spans="1:19" x14ac:dyDescent="0.25">
      <c r="A340" s="133"/>
      <c r="B340" s="45" t="s">
        <v>185</v>
      </c>
      <c r="C340" s="2">
        <f t="shared" ref="C340:N340" si="100">C$87*($P$94/$P$87)^$O339</f>
        <v>4981.1713570789107</v>
      </c>
      <c r="D340" s="2">
        <f t="shared" si="100"/>
        <v>4388.1166585143956</v>
      </c>
      <c r="E340" s="2">
        <f t="shared" si="100"/>
        <v>4515.0254828985717</v>
      </c>
      <c r="F340" s="2">
        <f t="shared" si="100"/>
        <v>5313.0867439298327</v>
      </c>
      <c r="G340" s="2">
        <f t="shared" si="100"/>
        <v>7031.2369817463705</v>
      </c>
      <c r="H340" s="2">
        <f t="shared" si="100"/>
        <v>7382.6768031179354</v>
      </c>
      <c r="I340" s="2">
        <f t="shared" si="100"/>
        <v>6360.0845450992856</v>
      </c>
      <c r="J340" s="2">
        <f t="shared" si="100"/>
        <v>5954.9525287959541</v>
      </c>
      <c r="K340" s="2">
        <f t="shared" si="100"/>
        <v>6242.9379379754309</v>
      </c>
      <c r="L340" s="2">
        <f t="shared" si="100"/>
        <v>7275.2924132544013</v>
      </c>
      <c r="M340" s="2">
        <f t="shared" si="100"/>
        <v>8524.8562225755195</v>
      </c>
      <c r="N340" s="2">
        <f t="shared" si="100"/>
        <v>6999.5097756503264</v>
      </c>
      <c r="O340" s="44">
        <f t="shared" si="92"/>
        <v>6247.4122875530775</v>
      </c>
    </row>
    <row r="341" spans="1:19" x14ac:dyDescent="0.25">
      <c r="A341" s="133"/>
      <c r="B341" s="45" t="s">
        <v>177</v>
      </c>
      <c r="C341" s="46">
        <f>ABS((C340-C332)/C332)</f>
        <v>3.184230183111552E-2</v>
      </c>
      <c r="D341" s="46">
        <f t="shared" ref="D341:N341" si="101">ABS((D340-D332)/D332)</f>
        <v>0.13858761248427492</v>
      </c>
      <c r="E341" s="46">
        <f t="shared" si="101"/>
        <v>0.24758924644890071</v>
      </c>
      <c r="F341" s="46">
        <f t="shared" si="101"/>
        <v>0.30063322984818425</v>
      </c>
      <c r="G341" s="46">
        <f t="shared" si="101"/>
        <v>0.20048437455119864</v>
      </c>
      <c r="H341" s="46">
        <f t="shared" si="101"/>
        <v>1.9955289643178629E-2</v>
      </c>
      <c r="I341" s="46">
        <f t="shared" si="101"/>
        <v>0.12672188039279342</v>
      </c>
      <c r="J341" s="46">
        <f t="shared" si="101"/>
        <v>0.12837345889988963</v>
      </c>
      <c r="K341" s="46">
        <f t="shared" si="101"/>
        <v>0.10827911184467491</v>
      </c>
      <c r="L341" s="46">
        <f t="shared" si="101"/>
        <v>6.7987136400922202E-2</v>
      </c>
      <c r="M341" s="46">
        <f t="shared" si="101"/>
        <v>7.5595725159887286E-2</v>
      </c>
      <c r="N341" s="46">
        <f t="shared" si="101"/>
        <v>0.18742630884022216</v>
      </c>
      <c r="O341" s="62">
        <f>AVERAGE(C341:N341)</f>
        <v>0.13612297302877019</v>
      </c>
    </row>
    <row r="342" spans="1:19" x14ac:dyDescent="0.25">
      <c r="A342" s="133"/>
      <c r="B342" s="42" t="s">
        <v>186</v>
      </c>
      <c r="C342" s="4">
        <f t="shared" ref="C342:N342" si="102">C$87*($P$94/$P$87)^$Q339</f>
        <v>5150.0498773013296</v>
      </c>
      <c r="D342" s="4">
        <f t="shared" si="102"/>
        <v>4536.8886229239542</v>
      </c>
      <c r="E342" s="4">
        <f t="shared" si="102"/>
        <v>4668.1000847660262</v>
      </c>
      <c r="F342" s="4">
        <f t="shared" si="102"/>
        <v>5493.2183159652104</v>
      </c>
      <c r="G342" s="4">
        <f t="shared" si="102"/>
        <v>7269.6196455194167</v>
      </c>
      <c r="H342" s="4">
        <f t="shared" si="102"/>
        <v>7632.9744629282322</v>
      </c>
      <c r="I342" s="4">
        <f t="shared" si="102"/>
        <v>6575.7128761623053</v>
      </c>
      <c r="J342" s="4">
        <f t="shared" si="102"/>
        <v>6156.8455172049207</v>
      </c>
      <c r="K342" s="4">
        <f t="shared" si="102"/>
        <v>6454.5946036926998</v>
      </c>
      <c r="L342" s="4">
        <f t="shared" si="102"/>
        <v>7521.9493798310941</v>
      </c>
      <c r="M342" s="4">
        <f t="shared" si="102"/>
        <v>8813.8776195068804</v>
      </c>
      <c r="N342" s="4">
        <f t="shared" si="102"/>
        <v>7236.816780058899</v>
      </c>
      <c r="O342" s="51">
        <f>AVERAGE(C342:N342)</f>
        <v>6459.220648821748</v>
      </c>
    </row>
    <row r="343" spans="1:19" ht="15.75" thickBot="1" x14ac:dyDescent="0.3">
      <c r="A343" s="134"/>
      <c r="B343" s="52" t="s">
        <v>177</v>
      </c>
      <c r="C343" s="53">
        <f>ABS((C342-C332)/C332)</f>
        <v>9.8151162319331706E-4</v>
      </c>
      <c r="D343" s="53">
        <f t="shared" ref="D343:N343" si="103">ABS((D342-D332)/D332)</f>
        <v>0.17718957522676551</v>
      </c>
      <c r="E343" s="53">
        <f t="shared" si="103"/>
        <v>0.28988673245814484</v>
      </c>
      <c r="F343" s="53">
        <f t="shared" si="103"/>
        <v>0.3447290859155962</v>
      </c>
      <c r="G343" s="53">
        <f t="shared" si="103"/>
        <v>0.24118484642639862</v>
      </c>
      <c r="H343" s="53">
        <f t="shared" si="103"/>
        <v>1.3271533642404387E-2</v>
      </c>
      <c r="I343" s="53">
        <f t="shared" si="103"/>
        <v>9.7114804865810062E-2</v>
      </c>
      <c r="J343" s="53">
        <f t="shared" si="103"/>
        <v>9.882237745829614E-2</v>
      </c>
      <c r="K343" s="53">
        <f t="shared" si="103"/>
        <v>7.8046764220439963E-2</v>
      </c>
      <c r="L343" s="53">
        <f t="shared" si="103"/>
        <v>3.6388754825634882E-2</v>
      </c>
      <c r="M343" s="53">
        <f t="shared" si="103"/>
        <v>4.4255300422155676E-2</v>
      </c>
      <c r="N343" s="53">
        <f t="shared" si="103"/>
        <v>0.15987731831217797</v>
      </c>
      <c r="O343" s="63">
        <f>AVERAGE(C343:N343)</f>
        <v>0.1318123837830848</v>
      </c>
    </row>
    <row r="344" spans="1:19" x14ac:dyDescent="0.25">
      <c r="A344"/>
      <c r="B344" s="54"/>
      <c r="C344" s="55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x14ac:dyDescent="0.25">
      <c r="A345"/>
      <c r="B345" s="54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x14ac:dyDescent="0.25">
      <c r="A346"/>
      <c r="B346" s="54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x14ac:dyDescent="0.25">
      <c r="A347"/>
      <c r="B347" s="54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x14ac:dyDescent="0.25">
      <c r="A348"/>
      <c r="B348" s="54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x14ac:dyDescent="0.25">
      <c r="A349"/>
      <c r="B349" s="54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x14ac:dyDescent="0.25">
      <c r="A350"/>
      <c r="B350" s="54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 s="54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 s="54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 s="54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 s="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 s="54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 s="54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 s="54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 s="54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 s="54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 s="54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 s="54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 s="54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ht="15.75" thickBot="1" x14ac:dyDescent="0.3"/>
    <row r="364" spans="1:19" x14ac:dyDescent="0.25">
      <c r="A364" s="41" t="s">
        <v>175</v>
      </c>
      <c r="B364" s="18" t="s">
        <v>176</v>
      </c>
      <c r="C364" s="22" t="s">
        <v>162</v>
      </c>
      <c r="D364" s="22" t="s">
        <v>163</v>
      </c>
      <c r="E364" s="22" t="s">
        <v>91</v>
      </c>
      <c r="F364" s="22" t="s">
        <v>164</v>
      </c>
      <c r="G364" s="22" t="s">
        <v>165</v>
      </c>
      <c r="H364" s="22" t="s">
        <v>166</v>
      </c>
      <c r="I364" s="22" t="s">
        <v>167</v>
      </c>
      <c r="J364" s="22" t="s">
        <v>168</v>
      </c>
      <c r="K364" s="22" t="s">
        <v>169</v>
      </c>
      <c r="L364" s="22" t="s">
        <v>170</v>
      </c>
      <c r="M364" s="22" t="s">
        <v>171</v>
      </c>
      <c r="N364" s="22" t="s">
        <v>172</v>
      </c>
      <c r="O364" s="23" t="s">
        <v>179</v>
      </c>
    </row>
    <row r="365" spans="1:19" x14ac:dyDescent="0.25">
      <c r="A365" s="132" t="s">
        <v>156</v>
      </c>
      <c r="B365" s="42" t="s">
        <v>182</v>
      </c>
      <c r="C365" s="43">
        <f t="shared" ref="C365:N365" si="104">C$95</f>
        <v>12.55</v>
      </c>
      <c r="D365" s="43">
        <f t="shared" si="104"/>
        <v>10.91</v>
      </c>
      <c r="E365" s="43">
        <f t="shared" si="104"/>
        <v>10</v>
      </c>
      <c r="F365" s="43">
        <f t="shared" si="104"/>
        <v>10.98</v>
      </c>
      <c r="G365" s="43">
        <f t="shared" si="104"/>
        <v>17.25</v>
      </c>
      <c r="H365" s="43">
        <f t="shared" si="104"/>
        <v>17.93</v>
      </c>
      <c r="I365" s="43">
        <f t="shared" si="104"/>
        <v>15.47</v>
      </c>
      <c r="J365" s="43">
        <f t="shared" si="104"/>
        <v>16.329999999999998</v>
      </c>
      <c r="K365" s="43">
        <f t="shared" si="104"/>
        <v>20.46</v>
      </c>
      <c r="L365" s="43">
        <f t="shared" si="104"/>
        <v>23.32</v>
      </c>
      <c r="M365" s="43">
        <f t="shared" si="104"/>
        <v>24.37</v>
      </c>
      <c r="N365" s="43">
        <f t="shared" si="104"/>
        <v>16.760000000000002</v>
      </c>
      <c r="O365" s="44">
        <f t="shared" ref="O365:O373" si="105">AVERAGE(C365:N365)</f>
        <v>16.360833333333332</v>
      </c>
    </row>
    <row r="366" spans="1:19" x14ac:dyDescent="0.25">
      <c r="A366" s="133"/>
      <c r="B366" s="45">
        <v>3</v>
      </c>
      <c r="C366" s="2">
        <f t="shared" ref="C366:N366" si="106">C$87*($P$95/$P$87)</f>
        <v>11.943335656895476</v>
      </c>
      <c r="D366" s="2">
        <f t="shared" si="106"/>
        <v>10.521370657078915</v>
      </c>
      <c r="E366" s="2">
        <f t="shared" si="106"/>
        <v>10.825659463624023</v>
      </c>
      <c r="F366" s="2">
        <f t="shared" si="106"/>
        <v>12.739167920167297</v>
      </c>
      <c r="G366" s="2">
        <f t="shared" si="106"/>
        <v>16.858770224162601</v>
      </c>
      <c r="H366" s="2">
        <f t="shared" si="106"/>
        <v>17.701416149979821</v>
      </c>
      <c r="I366" s="2">
        <f t="shared" si="106"/>
        <v>15.249550574164434</v>
      </c>
      <c r="J366" s="2">
        <f t="shared" si="106"/>
        <v>14.27816707634736</v>
      </c>
      <c r="K366" s="2">
        <f t="shared" si="106"/>
        <v>14.968668598892028</v>
      </c>
      <c r="L366" s="2">
        <f t="shared" si="106"/>
        <v>17.443941005980115</v>
      </c>
      <c r="M366" s="2">
        <f t="shared" si="106"/>
        <v>20.440015408885792</v>
      </c>
      <c r="N366" s="2">
        <f t="shared" si="106"/>
        <v>16.782698022526322</v>
      </c>
      <c r="O366" s="44">
        <f t="shared" si="105"/>
        <v>14.979396729892015</v>
      </c>
    </row>
    <row r="367" spans="1:19" x14ac:dyDescent="0.25">
      <c r="A367" s="133"/>
      <c r="B367" s="45" t="s">
        <v>177</v>
      </c>
      <c r="C367" s="46">
        <f>ABS((C366-C365)/C365)</f>
        <v>4.8339788295181242E-2</v>
      </c>
      <c r="D367" s="46">
        <f t="shared" ref="D367:N367" si="107">ABS((D366-D365)/D365)</f>
        <v>3.5621387985434023E-2</v>
      </c>
      <c r="E367" s="46">
        <f t="shared" si="107"/>
        <v>8.2565946362402262E-2</v>
      </c>
      <c r="F367" s="46">
        <f t="shared" si="107"/>
        <v>0.16021565757443504</v>
      </c>
      <c r="G367" s="46">
        <f t="shared" si="107"/>
        <v>2.2679987005066599E-2</v>
      </c>
      <c r="H367" s="46">
        <f t="shared" si="107"/>
        <v>1.274868098272053E-2</v>
      </c>
      <c r="I367" s="46">
        <f t="shared" si="107"/>
        <v>1.425012448840118E-2</v>
      </c>
      <c r="J367" s="46">
        <f t="shared" si="107"/>
        <v>0.12564806635962267</v>
      </c>
      <c r="K367" s="46">
        <f t="shared" si="107"/>
        <v>0.26839351911573667</v>
      </c>
      <c r="L367" s="46">
        <f t="shared" si="107"/>
        <v>0.25197508550685616</v>
      </c>
      <c r="M367" s="46">
        <f t="shared" si="107"/>
        <v>0.16126321670554819</v>
      </c>
      <c r="N367" s="46">
        <f t="shared" si="107"/>
        <v>1.3542972867732978E-3</v>
      </c>
      <c r="O367" s="62">
        <f>AVERAGE(C367:N367)</f>
        <v>9.8754646472348148E-2</v>
      </c>
    </row>
    <row r="368" spans="1:19" x14ac:dyDescent="0.25">
      <c r="A368" s="133"/>
      <c r="B368" s="45">
        <v>4</v>
      </c>
      <c r="C368" s="2">
        <f t="shared" ref="C368:N368" si="108">C$87*TAN($P$95/$P$87)</f>
        <v>11.943471981924317</v>
      </c>
      <c r="D368" s="2">
        <f t="shared" si="108"/>
        <v>10.52149075134734</v>
      </c>
      <c r="E368" s="2">
        <f t="shared" si="108"/>
        <v>10.82578303114159</v>
      </c>
      <c r="F368" s="2">
        <f t="shared" si="108"/>
        <v>12.739313329078508</v>
      </c>
      <c r="G368" s="2">
        <f t="shared" si="108"/>
        <v>16.85896265552374</v>
      </c>
      <c r="H368" s="2">
        <f t="shared" si="108"/>
        <v>17.701618199569356</v>
      </c>
      <c r="I368" s="2">
        <f t="shared" si="108"/>
        <v>15.249724637381071</v>
      </c>
      <c r="J368" s="2">
        <f t="shared" si="108"/>
        <v>14.278330051884042</v>
      </c>
      <c r="K368" s="2">
        <f t="shared" si="108"/>
        <v>14.968839456032534</v>
      </c>
      <c r="L368" s="2">
        <f t="shared" si="108"/>
        <v>17.444140116666528</v>
      </c>
      <c r="M368" s="2">
        <f t="shared" si="108"/>
        <v>20.440248717717608</v>
      </c>
      <c r="N368" s="2">
        <f t="shared" si="108"/>
        <v>16.782889585575177</v>
      </c>
      <c r="O368" s="44">
        <f t="shared" si="105"/>
        <v>14.979567709486815</v>
      </c>
    </row>
    <row r="369" spans="1:20" x14ac:dyDescent="0.25">
      <c r="A369" s="133"/>
      <c r="B369" s="45" t="s">
        <v>177</v>
      </c>
      <c r="C369" s="46">
        <f>ABS((C368-C365)/C365)</f>
        <v>4.8328925743082389E-2</v>
      </c>
      <c r="D369" s="46">
        <f t="shared" ref="D369:N369" si="109">ABS((D368-D365)/D365)</f>
        <v>3.5610380261472063E-2</v>
      </c>
      <c r="E369" s="46">
        <f t="shared" si="109"/>
        <v>8.2578303114159007E-2</v>
      </c>
      <c r="F369" s="46">
        <f t="shared" si="109"/>
        <v>0.16022890064467279</v>
      </c>
      <c r="G369" s="46">
        <f t="shared" si="109"/>
        <v>2.2668831563841148E-2</v>
      </c>
      <c r="H369" s="46">
        <f t="shared" si="109"/>
        <v>1.2737412182411784E-2</v>
      </c>
      <c r="I369" s="46">
        <f t="shared" si="109"/>
        <v>1.4238872826045865E-2</v>
      </c>
      <c r="J369" s="46">
        <f t="shared" si="109"/>
        <v>0.1256380862287787</v>
      </c>
      <c r="K369" s="46">
        <f t="shared" si="109"/>
        <v>0.26838516832685566</v>
      </c>
      <c r="L369" s="46">
        <f t="shared" si="109"/>
        <v>0.25196654731275608</v>
      </c>
      <c r="M369" s="46">
        <f t="shared" si="109"/>
        <v>0.16125364309734888</v>
      </c>
      <c r="N369" s="46">
        <f t="shared" si="109"/>
        <v>1.3657270629579459E-3</v>
      </c>
      <c r="O369" s="62">
        <f>AVERAGE(C369:N369)</f>
        <v>9.875006653036518E-2</v>
      </c>
    </row>
    <row r="370" spans="1:20" ht="15.75" thickBot="1" x14ac:dyDescent="0.3">
      <c r="A370" s="133"/>
      <c r="B370" s="45">
        <v>5</v>
      </c>
      <c r="C370" s="2">
        <f t="shared" ref="C370:N370" si="110">C$87*ATAN($P$95/$P$87)</f>
        <v>11.943199336534638</v>
      </c>
      <c r="D370" s="2">
        <f t="shared" si="110"/>
        <v>10.521250566922724</v>
      </c>
      <c r="E370" s="2">
        <f t="shared" si="110"/>
        <v>10.82553590033762</v>
      </c>
      <c r="F370" s="2">
        <f t="shared" si="110"/>
        <v>12.739022516235133</v>
      </c>
      <c r="G370" s="2">
        <f t="shared" si="110"/>
        <v>16.858577799390638</v>
      </c>
      <c r="H370" s="2">
        <f t="shared" si="110"/>
        <v>17.701214107308811</v>
      </c>
      <c r="I370" s="2">
        <f t="shared" si="110"/>
        <v>15.24937651690802</v>
      </c>
      <c r="J370" s="2">
        <f t="shared" si="110"/>
        <v>14.278004106391238</v>
      </c>
      <c r="K370" s="2">
        <f t="shared" si="110"/>
        <v>14.968497747601962</v>
      </c>
      <c r="L370" s="2">
        <f t="shared" si="110"/>
        <v>17.44374190211159</v>
      </c>
      <c r="M370" s="2">
        <f t="shared" si="110"/>
        <v>20.439782108042866</v>
      </c>
      <c r="N370" s="2">
        <f t="shared" si="110"/>
        <v>16.782506466036914</v>
      </c>
      <c r="O370" s="44">
        <f t="shared" si="105"/>
        <v>14.979225756151846</v>
      </c>
    </row>
    <row r="371" spans="1:20" x14ac:dyDescent="0.25">
      <c r="A371" s="133"/>
      <c r="B371" s="45" t="s">
        <v>177</v>
      </c>
      <c r="C371" s="46">
        <f>ABS((C370-C365)/C365)</f>
        <v>4.8350650475327682E-2</v>
      </c>
      <c r="D371" s="46">
        <f t="shared" ref="D371:N371" si="111">ABS((D370-D365)/D365)</f>
        <v>3.5632395332472595E-2</v>
      </c>
      <c r="E371" s="46">
        <f t="shared" si="111"/>
        <v>8.2553590033761989E-2</v>
      </c>
      <c r="F371" s="46">
        <f t="shared" si="111"/>
        <v>0.16020241495766235</v>
      </c>
      <c r="G371" s="46">
        <f t="shared" si="111"/>
        <v>2.2691142064310863E-2</v>
      </c>
      <c r="H371" s="46">
        <f t="shared" si="111"/>
        <v>1.2759949397166133E-2</v>
      </c>
      <c r="I371" s="46">
        <f t="shared" si="111"/>
        <v>1.4261375765480313E-2</v>
      </c>
      <c r="J371" s="46">
        <f t="shared" si="111"/>
        <v>0.12565804614872997</v>
      </c>
      <c r="K371" s="46">
        <f t="shared" si="111"/>
        <v>0.26840186961867246</v>
      </c>
      <c r="L371" s="46">
        <f t="shared" si="111"/>
        <v>0.25198362340859393</v>
      </c>
      <c r="M371" s="46">
        <f t="shared" si="111"/>
        <v>0.16127278998593084</v>
      </c>
      <c r="N371" s="46">
        <f t="shared" si="111"/>
        <v>1.3428679019637283E-3</v>
      </c>
      <c r="O371" s="62">
        <f>AVERAGE(C371:N371)</f>
        <v>9.8759226257506064E-2</v>
      </c>
      <c r="Q371" s="47" t="s">
        <v>183</v>
      </c>
    </row>
    <row r="372" spans="1:20" ht="15.75" thickBot="1" x14ac:dyDescent="0.3">
      <c r="A372" s="133"/>
      <c r="B372" s="45" t="s">
        <v>184</v>
      </c>
      <c r="C372" s="2">
        <f t="shared" ref="C372:N372" si="112">LN(C$95/C$87)/LN($P$95/$P$87)</f>
        <v>0.99036237716457476</v>
      </c>
      <c r="D372" s="2">
        <f t="shared" si="112"/>
        <v>0.99294472726210403</v>
      </c>
      <c r="E372" s="2">
        <f t="shared" si="112"/>
        <v>1.0154315822224322</v>
      </c>
      <c r="F372" s="2">
        <f t="shared" si="112"/>
        <v>1.0289059077110272</v>
      </c>
      <c r="G372" s="2">
        <f t="shared" si="112"/>
        <v>0.99553763138350915</v>
      </c>
      <c r="H372" s="2">
        <f t="shared" si="112"/>
        <v>0.99750426210019549</v>
      </c>
      <c r="I372" s="2">
        <f t="shared" si="112"/>
        <v>0.9972082139935512</v>
      </c>
      <c r="J372" s="2">
        <f t="shared" si="112"/>
        <v>0.97388217333561933</v>
      </c>
      <c r="K372" s="2">
        <f t="shared" si="112"/>
        <v>0.93921198534524664</v>
      </c>
      <c r="L372" s="2">
        <f t="shared" si="112"/>
        <v>0.9435289308407121</v>
      </c>
      <c r="M372" s="2">
        <f t="shared" si="112"/>
        <v>0.96579311315367578</v>
      </c>
      <c r="N372" s="2">
        <f t="shared" si="112"/>
        <v>1.0002632513779512</v>
      </c>
      <c r="O372" s="48">
        <f t="shared" si="105"/>
        <v>0.98671451299088331</v>
      </c>
      <c r="Q372" s="49">
        <v>1</v>
      </c>
    </row>
    <row r="373" spans="1:20" x14ac:dyDescent="0.25">
      <c r="A373" s="133"/>
      <c r="B373" s="45" t="s">
        <v>185</v>
      </c>
      <c r="C373" s="2">
        <f t="shared" ref="C373:N373" si="113">C$87*($P$95/$P$87)^$O372</f>
        <v>12.78758034755576</v>
      </c>
      <c r="D373" s="2">
        <f t="shared" si="113"/>
        <v>11.265100178787485</v>
      </c>
      <c r="E373" s="2">
        <f t="shared" si="113"/>
        <v>11.590898404202919</v>
      </c>
      <c r="F373" s="2">
        <f t="shared" si="113"/>
        <v>13.639668014026894</v>
      </c>
      <c r="G373" s="2">
        <f t="shared" si="113"/>
        <v>18.050474758112763</v>
      </c>
      <c r="H373" s="2">
        <f t="shared" si="113"/>
        <v>18.952685228493962</v>
      </c>
      <c r="I373" s="2">
        <f t="shared" si="113"/>
        <v>16.327503373704218</v>
      </c>
      <c r="J373" s="2">
        <f t="shared" si="113"/>
        <v>15.287455192570336</v>
      </c>
      <c r="K373" s="2">
        <f t="shared" si="113"/>
        <v>16.026766550243821</v>
      </c>
      <c r="L373" s="2">
        <f t="shared" si="113"/>
        <v>18.677009806988593</v>
      </c>
      <c r="M373" s="2">
        <f t="shared" si="113"/>
        <v>21.884869257232861</v>
      </c>
      <c r="N373" s="2">
        <f t="shared" si="113"/>
        <v>17.969025201758903</v>
      </c>
      <c r="O373" s="44">
        <f t="shared" si="105"/>
        <v>16.038253026139877</v>
      </c>
    </row>
    <row r="374" spans="1:20" x14ac:dyDescent="0.25">
      <c r="A374" s="133"/>
      <c r="B374" s="45" t="s">
        <v>177</v>
      </c>
      <c r="C374" s="46">
        <f>ABS((C373-C365)/C365)</f>
        <v>1.8930704984522678E-2</v>
      </c>
      <c r="D374" s="46">
        <f t="shared" ref="D374:N374" si="114">ABS((D373-D365)/D365)</f>
        <v>3.2548137377404633E-2</v>
      </c>
      <c r="E374" s="46">
        <f t="shared" si="114"/>
        <v>0.15908984042029192</v>
      </c>
      <c r="F374" s="46">
        <f t="shared" si="114"/>
        <v>0.24222841657804128</v>
      </c>
      <c r="G374" s="46">
        <f t="shared" si="114"/>
        <v>4.640433380363844E-2</v>
      </c>
      <c r="H374" s="46">
        <f t="shared" si="114"/>
        <v>5.7037659146344816E-2</v>
      </c>
      <c r="I374" s="46">
        <f t="shared" si="114"/>
        <v>5.5430082333821414E-2</v>
      </c>
      <c r="J374" s="46">
        <f t="shared" si="114"/>
        <v>6.3842302965686604E-2</v>
      </c>
      <c r="K374" s="46">
        <f t="shared" si="114"/>
        <v>0.21667807672317596</v>
      </c>
      <c r="L374" s="46">
        <f t="shared" si="114"/>
        <v>0.19909906488042053</v>
      </c>
      <c r="M374" s="46">
        <f t="shared" si="114"/>
        <v>0.10197499970320641</v>
      </c>
      <c r="N374" s="46">
        <f t="shared" si="114"/>
        <v>7.2137541871056171E-2</v>
      </c>
      <c r="O374" s="62">
        <f>AVERAGE(C374:N374)</f>
        <v>0.10545009673230092</v>
      </c>
    </row>
    <row r="375" spans="1:20" x14ac:dyDescent="0.25">
      <c r="A375" s="133"/>
      <c r="B375" s="42" t="s">
        <v>186</v>
      </c>
      <c r="C375" s="4">
        <f t="shared" ref="C375:N375" si="115">C$87*($P$95/$P$87)^$Q372</f>
        <v>11.943335656895476</v>
      </c>
      <c r="D375" s="4">
        <f t="shared" si="115"/>
        <v>10.521370657078915</v>
      </c>
      <c r="E375" s="4">
        <f t="shared" si="115"/>
        <v>10.825659463624023</v>
      </c>
      <c r="F375" s="4">
        <f t="shared" si="115"/>
        <v>12.739167920167297</v>
      </c>
      <c r="G375" s="4">
        <f t="shared" si="115"/>
        <v>16.858770224162601</v>
      </c>
      <c r="H375" s="4">
        <f t="shared" si="115"/>
        <v>17.701416149979821</v>
      </c>
      <c r="I375" s="4">
        <f t="shared" si="115"/>
        <v>15.249550574164434</v>
      </c>
      <c r="J375" s="4">
        <f t="shared" si="115"/>
        <v>14.27816707634736</v>
      </c>
      <c r="K375" s="4">
        <f t="shared" si="115"/>
        <v>14.968668598892028</v>
      </c>
      <c r="L375" s="4">
        <f t="shared" si="115"/>
        <v>17.443941005980115</v>
      </c>
      <c r="M375" s="4">
        <f t="shared" si="115"/>
        <v>20.440015408885792</v>
      </c>
      <c r="N375" s="4">
        <f t="shared" si="115"/>
        <v>16.782698022526322</v>
      </c>
      <c r="O375" s="51">
        <f>AVERAGE(C375:N375)</f>
        <v>14.979396729892015</v>
      </c>
    </row>
    <row r="376" spans="1:20" ht="15.75" thickBot="1" x14ac:dyDescent="0.3">
      <c r="A376" s="134"/>
      <c r="B376" s="52" t="s">
        <v>177</v>
      </c>
      <c r="C376" s="53">
        <f>ABS((C375-C365)/C365)</f>
        <v>4.8339788295181242E-2</v>
      </c>
      <c r="D376" s="53">
        <f t="shared" ref="D376:N376" si="116">ABS((D375-D365)/D365)</f>
        <v>3.5621387985434023E-2</v>
      </c>
      <c r="E376" s="53">
        <f t="shared" si="116"/>
        <v>8.2565946362402262E-2</v>
      </c>
      <c r="F376" s="53">
        <f t="shared" si="116"/>
        <v>0.16021565757443504</v>
      </c>
      <c r="G376" s="53">
        <f t="shared" si="116"/>
        <v>2.2679987005066599E-2</v>
      </c>
      <c r="H376" s="53">
        <f t="shared" si="116"/>
        <v>1.274868098272053E-2</v>
      </c>
      <c r="I376" s="53">
        <f t="shared" si="116"/>
        <v>1.425012448840118E-2</v>
      </c>
      <c r="J376" s="53">
        <f t="shared" si="116"/>
        <v>0.12564806635962267</v>
      </c>
      <c r="K376" s="53">
        <f t="shared" si="116"/>
        <v>0.26839351911573667</v>
      </c>
      <c r="L376" s="53">
        <f t="shared" si="116"/>
        <v>0.25197508550685616</v>
      </c>
      <c r="M376" s="53">
        <f t="shared" si="116"/>
        <v>0.16126321670554819</v>
      </c>
      <c r="N376" s="53">
        <f t="shared" si="116"/>
        <v>1.3542972867732978E-3</v>
      </c>
      <c r="O376" s="63">
        <f>AVERAGE(C376:N376)</f>
        <v>9.8754646472348148E-2</v>
      </c>
    </row>
    <row r="377" spans="1:20" x14ac:dyDescent="0.25">
      <c r="A377"/>
      <c r="B377" s="54"/>
      <c r="C377" s="55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20" x14ac:dyDescent="0.25">
      <c r="A378"/>
      <c r="B378" s="54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 s="80"/>
    </row>
    <row r="379" spans="1:20" x14ac:dyDescent="0.25">
      <c r="A379"/>
      <c r="B379" s="54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20" x14ac:dyDescent="0.25">
      <c r="A380"/>
      <c r="B380" s="54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20" x14ac:dyDescent="0.25">
      <c r="A381"/>
      <c r="B381" s="54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20" x14ac:dyDescent="0.25">
      <c r="A382"/>
      <c r="B382" s="54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20" x14ac:dyDescent="0.25">
      <c r="A383"/>
      <c r="B383" s="54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20" x14ac:dyDescent="0.25">
      <c r="A384"/>
      <c r="B384" s="5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 s="54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 s="54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 s="54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 s="54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 s="54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 s="54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 s="54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 s="54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 s="54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 s="5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 s="54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ht="15.75" thickBot="1" x14ac:dyDescent="0.3"/>
    <row r="397" spans="1:19" x14ac:dyDescent="0.25">
      <c r="A397" s="41" t="s">
        <v>175</v>
      </c>
      <c r="B397" s="18" t="s">
        <v>176</v>
      </c>
      <c r="C397" s="22" t="s">
        <v>162</v>
      </c>
      <c r="D397" s="22" t="s">
        <v>163</v>
      </c>
      <c r="E397" s="22" t="s">
        <v>91</v>
      </c>
      <c r="F397" s="22" t="s">
        <v>164</v>
      </c>
      <c r="G397" s="22" t="s">
        <v>165</v>
      </c>
      <c r="H397" s="22" t="s">
        <v>166</v>
      </c>
      <c r="I397" s="22" t="s">
        <v>167</v>
      </c>
      <c r="J397" s="22" t="s">
        <v>168</v>
      </c>
      <c r="K397" s="22" t="s">
        <v>169</v>
      </c>
      <c r="L397" s="22" t="s">
        <v>170</v>
      </c>
      <c r="M397" s="22" t="s">
        <v>171</v>
      </c>
      <c r="N397" s="22" t="s">
        <v>172</v>
      </c>
      <c r="O397" s="23" t="s">
        <v>179</v>
      </c>
    </row>
    <row r="398" spans="1:19" x14ac:dyDescent="0.25">
      <c r="A398" s="132" t="s">
        <v>157</v>
      </c>
      <c r="B398" s="42" t="s">
        <v>182</v>
      </c>
      <c r="C398" s="43">
        <f t="shared" ref="C398:N398" si="117">C96</f>
        <v>10.6</v>
      </c>
      <c r="D398" s="43">
        <f t="shared" si="117"/>
        <v>8.9909999999999997</v>
      </c>
      <c r="E398" s="43">
        <f t="shared" si="117"/>
        <v>8.4350000000000005</v>
      </c>
      <c r="F398" s="43">
        <f t="shared" si="117"/>
        <v>9.6579999999999995</v>
      </c>
      <c r="G398" s="43">
        <f t="shared" si="117"/>
        <v>15.37</v>
      </c>
      <c r="H398" s="43">
        <f t="shared" si="117"/>
        <v>16.420000000000002</v>
      </c>
      <c r="I398" s="43">
        <f t="shared" si="117"/>
        <v>14.19</v>
      </c>
      <c r="J398" s="43">
        <f t="shared" si="117"/>
        <v>15.09</v>
      </c>
      <c r="K398" s="43">
        <f t="shared" si="117"/>
        <v>19.55</v>
      </c>
      <c r="L398" s="43">
        <f t="shared" si="117"/>
        <v>23.05</v>
      </c>
      <c r="M398" s="43">
        <f t="shared" si="117"/>
        <v>22.68</v>
      </c>
      <c r="N398" s="43">
        <f t="shared" si="117"/>
        <v>16.54</v>
      </c>
      <c r="O398" s="44">
        <f t="shared" ref="O398:O406" si="118">AVERAGE(C398:N398)</f>
        <v>15.047833333333335</v>
      </c>
    </row>
    <row r="399" spans="1:19" x14ac:dyDescent="0.25">
      <c r="A399" s="133"/>
      <c r="B399" s="45">
        <v>3</v>
      </c>
      <c r="C399" s="2">
        <f t="shared" ref="C399:N399" si="119">C$87*($P$96/$P$87)</f>
        <v>12.380134766604296</v>
      </c>
      <c r="D399" s="2">
        <f t="shared" si="119"/>
        <v>10.906164777243765</v>
      </c>
      <c r="E399" s="2">
        <f t="shared" si="119"/>
        <v>11.221582223526678</v>
      </c>
      <c r="F399" s="2">
        <f t="shared" si="119"/>
        <v>13.205072703036528</v>
      </c>
      <c r="G399" s="2">
        <f t="shared" si="119"/>
        <v>17.47533966809749</v>
      </c>
      <c r="H399" s="2">
        <f t="shared" si="119"/>
        <v>18.348803365496323</v>
      </c>
      <c r="I399" s="2">
        <f t="shared" si="119"/>
        <v>15.807266634870553</v>
      </c>
      <c r="J399" s="2">
        <f t="shared" si="119"/>
        <v>14.800357094813563</v>
      </c>
      <c r="K399" s="2">
        <f t="shared" si="119"/>
        <v>15.516112069070941</v>
      </c>
      <c r="L399" s="2">
        <f t="shared" si="119"/>
        <v>18.081911680180013</v>
      </c>
      <c r="M399" s="2">
        <f t="shared" si="119"/>
        <v>21.18756038204253</v>
      </c>
      <c r="N399" s="2">
        <f t="shared" si="119"/>
        <v>17.396485306526763</v>
      </c>
      <c r="O399" s="44">
        <f t="shared" si="118"/>
        <v>15.527232555959118</v>
      </c>
    </row>
    <row r="400" spans="1:19" x14ac:dyDescent="0.25">
      <c r="A400" s="133"/>
      <c r="B400" s="45" t="s">
        <v>177</v>
      </c>
      <c r="C400" s="46">
        <f>ABS((C399-C398)/C398)</f>
        <v>0.16793724213248085</v>
      </c>
      <c r="D400" s="46">
        <f t="shared" ref="D400:N400" si="120">ABS((D399-D398)/D398)</f>
        <v>0.21300909545587424</v>
      </c>
      <c r="E400" s="46">
        <f t="shared" si="120"/>
        <v>0.33035948115313302</v>
      </c>
      <c r="F400" s="46">
        <f t="shared" si="120"/>
        <v>0.3672678300928276</v>
      </c>
      <c r="G400" s="46">
        <f t="shared" si="120"/>
        <v>0.13697720677277106</v>
      </c>
      <c r="H400" s="46">
        <f t="shared" si="120"/>
        <v>0.11746670922632894</v>
      </c>
      <c r="I400" s="46">
        <f t="shared" si="120"/>
        <v>0.11397227870828425</v>
      </c>
      <c r="J400" s="46">
        <f t="shared" si="120"/>
        <v>1.9194360847345038E-2</v>
      </c>
      <c r="K400" s="46">
        <f t="shared" si="120"/>
        <v>0.20633697856414629</v>
      </c>
      <c r="L400" s="46">
        <f t="shared" si="120"/>
        <v>0.2155352850247283</v>
      </c>
      <c r="M400" s="46">
        <f t="shared" si="120"/>
        <v>6.5804215959324036E-2</v>
      </c>
      <c r="N400" s="46">
        <f t="shared" si="120"/>
        <v>5.1782666658208236E-2</v>
      </c>
      <c r="O400" s="62">
        <f>AVERAGE(C400:N400)</f>
        <v>0.16713694588295427</v>
      </c>
    </row>
    <row r="401" spans="1:19" x14ac:dyDescent="0.25">
      <c r="A401" s="133"/>
      <c r="B401" s="45">
        <v>4</v>
      </c>
      <c r="C401" s="2">
        <f t="shared" ref="C401:N401" si="121">C$87*TAN($P$96/$P$87)</f>
        <v>12.38028660277573</v>
      </c>
      <c r="D401" s="2">
        <f t="shared" si="121"/>
        <v>10.906298535909242</v>
      </c>
      <c r="E401" s="2">
        <f t="shared" si="121"/>
        <v>11.221719850629642</v>
      </c>
      <c r="F401" s="2">
        <f t="shared" si="121"/>
        <v>13.205234656659854</v>
      </c>
      <c r="G401" s="2">
        <f t="shared" si="121"/>
        <v>17.475553994412973</v>
      </c>
      <c r="H401" s="2">
        <f t="shared" si="121"/>
        <v>18.349028404407928</v>
      </c>
      <c r="I401" s="2">
        <f t="shared" si="121"/>
        <v>15.807460503103162</v>
      </c>
      <c r="J401" s="2">
        <f t="shared" si="121"/>
        <v>14.80053861380342</v>
      </c>
      <c r="K401" s="2">
        <f t="shared" si="121"/>
        <v>15.516302366438175</v>
      </c>
      <c r="L401" s="2">
        <f t="shared" si="121"/>
        <v>18.082133445798359</v>
      </c>
      <c r="M401" s="2">
        <f t="shared" si="121"/>
        <v>21.187820236891536</v>
      </c>
      <c r="N401" s="2">
        <f t="shared" si="121"/>
        <v>17.396698665732874</v>
      </c>
      <c r="O401" s="44">
        <f t="shared" si="118"/>
        <v>15.527422989713573</v>
      </c>
    </row>
    <row r="402" spans="1:19" x14ac:dyDescent="0.25">
      <c r="A402" s="133"/>
      <c r="B402" s="45" t="s">
        <v>177</v>
      </c>
      <c r="C402" s="46">
        <f>ABS((C401-C398)/C398)</f>
        <v>0.16795156629959718</v>
      </c>
      <c r="D402" s="46">
        <f t="shared" ref="D402:N402" si="122">ABS((D401-D398)/D398)</f>
        <v>0.21302397240676701</v>
      </c>
      <c r="E402" s="46">
        <f t="shared" si="122"/>
        <v>0.33037579734791239</v>
      </c>
      <c r="F402" s="46">
        <f t="shared" si="122"/>
        <v>0.3672845989500782</v>
      </c>
      <c r="G402" s="46">
        <f t="shared" si="122"/>
        <v>0.13699115123051228</v>
      </c>
      <c r="H402" s="46">
        <f t="shared" si="122"/>
        <v>0.11748041439755945</v>
      </c>
      <c r="I402" s="46">
        <f t="shared" si="122"/>
        <v>0.11398594102206921</v>
      </c>
      <c r="J402" s="46">
        <f t="shared" si="122"/>
        <v>1.9182331755903233E-2</v>
      </c>
      <c r="K402" s="46">
        <f t="shared" si="122"/>
        <v>0.20632724468346933</v>
      </c>
      <c r="L402" s="46">
        <f t="shared" si="122"/>
        <v>0.21552566395668726</v>
      </c>
      <c r="M402" s="46">
        <f t="shared" si="122"/>
        <v>6.5792758514482533E-2</v>
      </c>
      <c r="N402" s="46">
        <f t="shared" si="122"/>
        <v>5.1795566247453136E-2</v>
      </c>
      <c r="O402" s="62">
        <f>AVERAGE(C402:N402)</f>
        <v>0.16714308390104093</v>
      </c>
    </row>
    <row r="403" spans="1:19" ht="15.75" thickBot="1" x14ac:dyDescent="0.3">
      <c r="A403" s="133"/>
      <c r="B403" s="45">
        <v>5</v>
      </c>
      <c r="C403" s="2">
        <f t="shared" ref="C403:N403" si="123">C$87*ATAN($P$96/$P$87)</f>
        <v>12.379982936019228</v>
      </c>
      <c r="D403" s="2">
        <f t="shared" si="123"/>
        <v>10.906031023499546</v>
      </c>
      <c r="E403" s="2">
        <f t="shared" si="123"/>
        <v>11.221444601487297</v>
      </c>
      <c r="F403" s="2">
        <f t="shared" si="123"/>
        <v>13.204910755371808</v>
      </c>
      <c r="G403" s="2">
        <f t="shared" si="123"/>
        <v>17.475125349667515</v>
      </c>
      <c r="H403" s="2">
        <f t="shared" si="123"/>
        <v>18.348578334864364</v>
      </c>
      <c r="I403" s="2">
        <f t="shared" si="123"/>
        <v>15.807072773770754</v>
      </c>
      <c r="J403" s="2">
        <f t="shared" si="123"/>
        <v>14.800175582502165</v>
      </c>
      <c r="K403" s="2">
        <f t="shared" si="123"/>
        <v>15.515921778705138</v>
      </c>
      <c r="L403" s="2">
        <f t="shared" si="123"/>
        <v>18.081689922720884</v>
      </c>
      <c r="M403" s="2">
        <f t="shared" si="123"/>
        <v>21.187300536754123</v>
      </c>
      <c r="N403" s="2">
        <f t="shared" si="123"/>
        <v>17.396271955170576</v>
      </c>
      <c r="O403" s="44">
        <f t="shared" si="118"/>
        <v>15.52704212921112</v>
      </c>
    </row>
    <row r="404" spans="1:19" x14ac:dyDescent="0.25">
      <c r="A404" s="133"/>
      <c r="B404" s="45" t="s">
        <v>177</v>
      </c>
      <c r="C404" s="46">
        <f>ABS((C403-C398)/C398)</f>
        <v>0.16792291849238009</v>
      </c>
      <c r="D404" s="46">
        <f t="shared" ref="D404:N404" si="124">ABS((D403-D398)/D398)</f>
        <v>0.21299421905233526</v>
      </c>
      <c r="E404" s="46">
        <f t="shared" si="124"/>
        <v>0.33034316555865995</v>
      </c>
      <c r="F404" s="46">
        <f t="shared" si="124"/>
        <v>0.36725106185253764</v>
      </c>
      <c r="G404" s="46">
        <f t="shared" si="124"/>
        <v>0.13696326282807519</v>
      </c>
      <c r="H404" s="46">
        <f t="shared" si="124"/>
        <v>0.11745300455933994</v>
      </c>
      <c r="I404" s="46">
        <f t="shared" si="124"/>
        <v>0.11395861689716381</v>
      </c>
      <c r="J404" s="46">
        <f t="shared" si="124"/>
        <v>1.9206389496211718E-2</v>
      </c>
      <c r="K404" s="46">
        <f t="shared" si="124"/>
        <v>0.20634671208669372</v>
      </c>
      <c r="L404" s="46">
        <f t="shared" si="124"/>
        <v>0.21554490573879032</v>
      </c>
      <c r="M404" s="46">
        <f t="shared" si="124"/>
        <v>6.5815672982622447E-2</v>
      </c>
      <c r="N404" s="46">
        <f t="shared" si="124"/>
        <v>5.1769767543565715E-2</v>
      </c>
      <c r="O404" s="62">
        <f>AVERAGE(C404:N404)</f>
        <v>0.167130808090698</v>
      </c>
      <c r="Q404" s="47" t="s">
        <v>183</v>
      </c>
    </row>
    <row r="405" spans="1:19" ht="15.75" thickBot="1" x14ac:dyDescent="0.3">
      <c r="A405" s="133"/>
      <c r="B405" s="45" t="s">
        <v>184</v>
      </c>
      <c r="C405" s="2">
        <f t="shared" ref="C405:N405" si="125">LN(C$96/C$87)/LN($P$96/$P$87)</f>
        <v>1.0304086287823644</v>
      </c>
      <c r="D405" s="2">
        <f t="shared" si="125"/>
        <v>1.0378257139384623</v>
      </c>
      <c r="E405" s="2">
        <f t="shared" si="125"/>
        <v>1.0559144933337798</v>
      </c>
      <c r="F405" s="2">
        <f t="shared" si="125"/>
        <v>1.0612748703950674</v>
      </c>
      <c r="G405" s="2">
        <f t="shared" si="125"/>
        <v>1.0251460534006522</v>
      </c>
      <c r="H405" s="2">
        <f t="shared" si="125"/>
        <v>1.0217555411131005</v>
      </c>
      <c r="I405" s="2">
        <f t="shared" si="125"/>
        <v>1.0211420372258482</v>
      </c>
      <c r="J405" s="2">
        <f t="shared" si="125"/>
        <v>0.99620360881414483</v>
      </c>
      <c r="K405" s="2">
        <f t="shared" si="125"/>
        <v>0.95473228279666777</v>
      </c>
      <c r="L405" s="2">
        <f t="shared" si="125"/>
        <v>0.95244880805910792</v>
      </c>
      <c r="M405" s="2">
        <f t="shared" si="125"/>
        <v>0.98666642827065476</v>
      </c>
      <c r="N405" s="2">
        <f t="shared" si="125"/>
        <v>1.0098894208669942</v>
      </c>
      <c r="O405" s="48">
        <f t="shared" si="118"/>
        <v>1.0127839905830702</v>
      </c>
      <c r="Q405" s="49">
        <v>1.02</v>
      </c>
    </row>
    <row r="406" spans="1:19" x14ac:dyDescent="0.25">
      <c r="A406" s="133"/>
      <c r="B406" s="45" t="s">
        <v>185</v>
      </c>
      <c r="C406" s="2">
        <f t="shared" ref="C406:N406" si="126">C$87*($P$96/$P$87)^$O405</f>
        <v>11.597964133897374</v>
      </c>
      <c r="D406" s="2">
        <f t="shared" si="126"/>
        <v>10.217118820552415</v>
      </c>
      <c r="E406" s="2">
        <f t="shared" si="126"/>
        <v>10.512608352626232</v>
      </c>
      <c r="F406" s="2">
        <f t="shared" si="126"/>
        <v>12.370782910090437</v>
      </c>
      <c r="G406" s="2">
        <f t="shared" si="126"/>
        <v>16.371256575089827</v>
      </c>
      <c r="H406" s="2">
        <f t="shared" si="126"/>
        <v>17.189535279294248</v>
      </c>
      <c r="I406" s="2">
        <f t="shared" si="126"/>
        <v>14.80857154969944</v>
      </c>
      <c r="J406" s="2">
        <f t="shared" si="126"/>
        <v>13.865278043463789</v>
      </c>
      <c r="K406" s="2">
        <f t="shared" si="126"/>
        <v>14.5358119816313</v>
      </c>
      <c r="L406" s="2">
        <f t="shared" si="126"/>
        <v>16.939505675231786</v>
      </c>
      <c r="M406" s="2">
        <f t="shared" si="126"/>
        <v>19.848941067958613</v>
      </c>
      <c r="N406" s="2">
        <f t="shared" si="126"/>
        <v>16.29738419207137</v>
      </c>
      <c r="O406" s="44">
        <f t="shared" si="118"/>
        <v>14.546229881800571</v>
      </c>
    </row>
    <row r="407" spans="1:19" x14ac:dyDescent="0.25">
      <c r="A407" s="133"/>
      <c r="B407" s="45" t="s">
        <v>177</v>
      </c>
      <c r="C407" s="46">
        <f>ABS((C406-C398)/C398)</f>
        <v>9.4147559801639122E-2</v>
      </c>
      <c r="D407" s="46">
        <f t="shared" ref="D407:N407" si="127">ABS((D406-D398)/D398)</f>
        <v>0.13637179630212601</v>
      </c>
      <c r="E407" s="46">
        <f t="shared" si="127"/>
        <v>0.2463080441761982</v>
      </c>
      <c r="F407" s="46">
        <f t="shared" si="127"/>
        <v>0.28088454235767629</v>
      </c>
      <c r="G407" s="46">
        <f t="shared" si="127"/>
        <v>6.5143563766416918E-2</v>
      </c>
      <c r="H407" s="46">
        <f t="shared" si="127"/>
        <v>4.6865729555069777E-2</v>
      </c>
      <c r="I407" s="46">
        <f t="shared" si="127"/>
        <v>4.3592075384033889E-2</v>
      </c>
      <c r="J407" s="46">
        <f t="shared" si="127"/>
        <v>8.1161163455017282E-2</v>
      </c>
      <c r="K407" s="46">
        <f t="shared" si="127"/>
        <v>0.25648020554315604</v>
      </c>
      <c r="L407" s="46">
        <f t="shared" si="127"/>
        <v>0.26509736766890302</v>
      </c>
      <c r="M407" s="46">
        <f t="shared" si="127"/>
        <v>0.12482623157148973</v>
      </c>
      <c r="N407" s="46">
        <f t="shared" si="127"/>
        <v>1.4668428532565272E-2</v>
      </c>
      <c r="O407" s="62">
        <f>AVERAGE(C407:N407)</f>
        <v>0.13796222567619096</v>
      </c>
    </row>
    <row r="408" spans="1:19" x14ac:dyDescent="0.25">
      <c r="A408" s="133"/>
      <c r="B408" s="42" t="s">
        <v>186</v>
      </c>
      <c r="C408" s="4">
        <f t="shared" ref="C408:N408" si="128">C$87*($P$96/$P$87)^$Q405</f>
        <v>11.178486834705444</v>
      </c>
      <c r="D408" s="4">
        <f t="shared" si="128"/>
        <v>9.8475841885352224</v>
      </c>
      <c r="E408" s="4">
        <f t="shared" si="128"/>
        <v>10.132386400884405</v>
      </c>
      <c r="F408" s="4">
        <f t="shared" si="128"/>
        <v>11.923354159311</v>
      </c>
      <c r="G408" s="4">
        <f t="shared" si="128"/>
        <v>15.779137957269175</v>
      </c>
      <c r="H408" s="4">
        <f t="shared" si="128"/>
        <v>16.567821006851528</v>
      </c>
      <c r="I408" s="4">
        <f t="shared" si="128"/>
        <v>14.272972411191763</v>
      </c>
      <c r="J408" s="4">
        <f t="shared" si="128"/>
        <v>13.363796117923215</v>
      </c>
      <c r="K408" s="4">
        <f t="shared" si="128"/>
        <v>14.010078061330978</v>
      </c>
      <c r="L408" s="4">
        <f t="shared" si="128"/>
        <v>16.326834519479142</v>
      </c>
      <c r="M408" s="4">
        <f t="shared" si="128"/>
        <v>19.131040917994177</v>
      </c>
      <c r="N408" s="4">
        <f t="shared" si="128"/>
        <v>15.707937404181878</v>
      </c>
      <c r="O408" s="51">
        <f>AVERAGE(C408:N408)</f>
        <v>14.020119164971492</v>
      </c>
    </row>
    <row r="409" spans="1:19" ht="15.75" thickBot="1" x14ac:dyDescent="0.3">
      <c r="A409" s="134"/>
      <c r="B409" s="52" t="s">
        <v>177</v>
      </c>
      <c r="C409" s="53">
        <f t="shared" ref="C409:N409" si="129">ABS((C408-C398)/C398)</f>
        <v>5.4574229689192844E-2</v>
      </c>
      <c r="D409" s="53">
        <f t="shared" si="129"/>
        <v>9.5271292240598687E-2</v>
      </c>
      <c r="E409" s="53">
        <f t="shared" si="129"/>
        <v>0.20123134568872608</v>
      </c>
      <c r="F409" s="53">
        <f t="shared" si="129"/>
        <v>0.23455727472675506</v>
      </c>
      <c r="G409" s="53">
        <f t="shared" si="129"/>
        <v>2.6619255515235873E-2</v>
      </c>
      <c r="H409" s="53">
        <f t="shared" si="129"/>
        <v>9.0024973722001196E-3</v>
      </c>
      <c r="I409" s="53">
        <f t="shared" si="129"/>
        <v>5.8472453271150903E-3</v>
      </c>
      <c r="J409" s="53">
        <f t="shared" si="129"/>
        <v>0.11439389543252385</v>
      </c>
      <c r="K409" s="53">
        <f t="shared" si="129"/>
        <v>0.28337196617232852</v>
      </c>
      <c r="L409" s="53">
        <f t="shared" si="129"/>
        <v>0.29167746119396348</v>
      </c>
      <c r="M409" s="53">
        <f t="shared" si="129"/>
        <v>0.1564796773371174</v>
      </c>
      <c r="N409" s="53">
        <f t="shared" si="129"/>
        <v>5.0306081972075013E-2</v>
      </c>
      <c r="O409" s="63">
        <f>AVERAGE(C409:N409)</f>
        <v>0.12694435188898601</v>
      </c>
    </row>
    <row r="410" spans="1:19" x14ac:dyDescent="0.25">
      <c r="A410"/>
      <c r="B410" s="54"/>
      <c r="C410" s="55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x14ac:dyDescent="0.25">
      <c r="A411"/>
      <c r="B411" s="54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x14ac:dyDescent="0.25">
      <c r="A412"/>
      <c r="B412" s="54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x14ac:dyDescent="0.25">
      <c r="A413"/>
      <c r="B413" s="54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x14ac:dyDescent="0.25">
      <c r="A414"/>
      <c r="B414" s="5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x14ac:dyDescent="0.25">
      <c r="A415"/>
      <c r="B415" s="54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x14ac:dyDescent="0.25">
      <c r="A416"/>
      <c r="B416" s="54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 s="54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 s="54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 s="54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 s="54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 s="54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 s="54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 s="54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 s="5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 s="54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 s="54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 s="54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 s="54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ht="15.75" thickBot="1" x14ac:dyDescent="0.3"/>
    <row r="430" spans="1:19" x14ac:dyDescent="0.25">
      <c r="A430" s="41" t="s">
        <v>175</v>
      </c>
      <c r="B430" s="18" t="s">
        <v>176</v>
      </c>
      <c r="C430" s="22" t="s">
        <v>162</v>
      </c>
      <c r="D430" s="22" t="s">
        <v>163</v>
      </c>
      <c r="E430" s="22" t="s">
        <v>91</v>
      </c>
      <c r="F430" s="22" t="s">
        <v>164</v>
      </c>
      <c r="G430" s="22" t="s">
        <v>165</v>
      </c>
      <c r="H430" s="22" t="s">
        <v>166</v>
      </c>
      <c r="I430" s="22" t="s">
        <v>167</v>
      </c>
      <c r="J430" s="22" t="s">
        <v>168</v>
      </c>
      <c r="K430" s="22" t="s">
        <v>169</v>
      </c>
      <c r="L430" s="22" t="s">
        <v>170</v>
      </c>
      <c r="M430" s="22" t="s">
        <v>171</v>
      </c>
      <c r="N430" s="22" t="s">
        <v>172</v>
      </c>
      <c r="O430" s="23" t="s">
        <v>179</v>
      </c>
    </row>
    <row r="431" spans="1:19" x14ac:dyDescent="0.25">
      <c r="A431" s="132" t="s">
        <v>158</v>
      </c>
      <c r="B431" s="42" t="s">
        <v>182</v>
      </c>
      <c r="C431" s="43">
        <f t="shared" ref="C431:N431" si="130">C$97</f>
        <v>6.8330000000000002</v>
      </c>
      <c r="D431" s="43">
        <f t="shared" si="130"/>
        <v>5.58</v>
      </c>
      <c r="E431" s="43">
        <f t="shared" si="130"/>
        <v>4.9059999999999997</v>
      </c>
      <c r="F431" s="43">
        <f t="shared" si="130"/>
        <v>5.4740000000000002</v>
      </c>
      <c r="G431" s="43">
        <f t="shared" si="130"/>
        <v>9.6460000000000008</v>
      </c>
      <c r="H431" s="43">
        <f t="shared" si="130"/>
        <v>11.16</v>
      </c>
      <c r="I431" s="43">
        <f t="shared" si="130"/>
        <v>9.2430000000000003</v>
      </c>
      <c r="J431" s="43">
        <f t="shared" si="130"/>
        <v>10.39</v>
      </c>
      <c r="K431" s="43">
        <f t="shared" si="130"/>
        <v>13.63</v>
      </c>
      <c r="L431" s="43">
        <f t="shared" si="130"/>
        <v>16.72</v>
      </c>
      <c r="M431" s="43">
        <f t="shared" si="130"/>
        <v>16.07</v>
      </c>
      <c r="N431" s="43">
        <f t="shared" si="130"/>
        <v>9.6219999999999999</v>
      </c>
      <c r="O431" s="44">
        <f t="shared" ref="O431:O439" si="131">AVERAGE(C431:N431)</f>
        <v>9.9395000000000007</v>
      </c>
    </row>
    <row r="432" spans="1:19" x14ac:dyDescent="0.25">
      <c r="A432" s="133"/>
      <c r="B432" s="45">
        <v>3</v>
      </c>
      <c r="C432" s="2">
        <f t="shared" ref="C432:N432" si="132">C$87*($P$97/$P$87)</f>
        <v>8.7983820669919641</v>
      </c>
      <c r="D432" s="2">
        <f t="shared" si="132"/>
        <v>7.75085299189199</v>
      </c>
      <c r="E432" s="2">
        <f t="shared" si="132"/>
        <v>7.9750155923249064</v>
      </c>
      <c r="F432" s="2">
        <f t="shared" si="132"/>
        <v>9.3846534835088224</v>
      </c>
      <c r="G432" s="2">
        <f t="shared" si="132"/>
        <v>12.419470227831381</v>
      </c>
      <c r="H432" s="2">
        <f t="shared" si="132"/>
        <v>13.040228198260996</v>
      </c>
      <c r="I432" s="2">
        <f t="shared" si="132"/>
        <v>11.233994937080382</v>
      </c>
      <c r="J432" s="2">
        <f t="shared" si="132"/>
        <v>10.518398943390688</v>
      </c>
      <c r="K432" s="2">
        <f t="shared" si="132"/>
        <v>11.027075613603843</v>
      </c>
      <c r="L432" s="2">
        <f t="shared" si="132"/>
        <v>12.850552151740835</v>
      </c>
      <c r="M432" s="2">
        <f t="shared" si="132"/>
        <v>15.057691602157243</v>
      </c>
      <c r="N432" s="2">
        <f t="shared" si="132"/>
        <v>12.363429577723153</v>
      </c>
      <c r="O432" s="44">
        <f t="shared" si="131"/>
        <v>11.034978782208851</v>
      </c>
    </row>
    <row r="433" spans="1:19" x14ac:dyDescent="0.25">
      <c r="A433" s="133"/>
      <c r="B433" s="45" t="s">
        <v>177</v>
      </c>
      <c r="C433" s="46">
        <f t="shared" ref="C433:N433" si="133">ABS((C432-C431)/C431)</f>
        <v>0.28763091862900103</v>
      </c>
      <c r="D433" s="46">
        <f t="shared" si="133"/>
        <v>0.38904175481935305</v>
      </c>
      <c r="E433" s="46">
        <f t="shared" si="133"/>
        <v>0.62556371633202346</v>
      </c>
      <c r="F433" s="46">
        <f t="shared" si="133"/>
        <v>0.71440509380869965</v>
      </c>
      <c r="G433" s="46">
        <f t="shared" si="133"/>
        <v>0.28752542274843251</v>
      </c>
      <c r="H433" s="46">
        <f t="shared" si="133"/>
        <v>0.16847922923485625</v>
      </c>
      <c r="I433" s="46">
        <f t="shared" si="133"/>
        <v>0.21540570562375655</v>
      </c>
      <c r="J433" s="46">
        <f t="shared" si="133"/>
        <v>1.2357934878795681E-2</v>
      </c>
      <c r="K433" s="46">
        <f t="shared" si="133"/>
        <v>0.19097024111490515</v>
      </c>
      <c r="L433" s="46">
        <f t="shared" si="133"/>
        <v>0.23142630671406481</v>
      </c>
      <c r="M433" s="46">
        <f t="shared" si="133"/>
        <v>6.2993677525996078E-2</v>
      </c>
      <c r="N433" s="46">
        <f t="shared" si="133"/>
        <v>0.284912656175759</v>
      </c>
      <c r="O433" s="62">
        <f>AVERAGE(C433:N433)</f>
        <v>0.28922605480047026</v>
      </c>
    </row>
    <row r="434" spans="1:19" x14ac:dyDescent="0.25">
      <c r="A434" s="133"/>
      <c r="B434" s="45">
        <v>4</v>
      </c>
      <c r="C434" s="2">
        <f t="shared" ref="C434:N434" si="134">C$87*TAN($P$97/$P$87)</f>
        <v>8.7984365679850178</v>
      </c>
      <c r="D434" s="2">
        <f t="shared" si="134"/>
        <v>7.7509010040357964</v>
      </c>
      <c r="E434" s="2">
        <f t="shared" si="134"/>
        <v>7.9750649930290454</v>
      </c>
      <c r="F434" s="2">
        <f t="shared" si="134"/>
        <v>9.3847116161212067</v>
      </c>
      <c r="G434" s="2">
        <f t="shared" si="134"/>
        <v>12.419547159414421</v>
      </c>
      <c r="H434" s="2">
        <f t="shared" si="134"/>
        <v>13.040308975088033</v>
      </c>
      <c r="I434" s="2">
        <f t="shared" si="134"/>
        <v>11.23406452531551</v>
      </c>
      <c r="J434" s="2">
        <f t="shared" si="134"/>
        <v>10.518464098913984</v>
      </c>
      <c r="K434" s="2">
        <f t="shared" si="134"/>
        <v>11.027143920090973</v>
      </c>
      <c r="L434" s="2">
        <f t="shared" si="134"/>
        <v>12.850631753632207</v>
      </c>
      <c r="M434" s="2">
        <f t="shared" si="134"/>
        <v>15.057784876027274</v>
      </c>
      <c r="N434" s="2">
        <f t="shared" si="134"/>
        <v>12.363506162166109</v>
      </c>
      <c r="O434" s="44">
        <f t="shared" si="131"/>
        <v>11.035047137651631</v>
      </c>
    </row>
    <row r="435" spans="1:19" x14ac:dyDescent="0.25">
      <c r="A435" s="133"/>
      <c r="B435" s="45" t="s">
        <v>177</v>
      </c>
      <c r="C435" s="46">
        <f t="shared" ref="C435:N435" si="135">ABS((C434-C431)/C431)</f>
        <v>0.28763889477316223</v>
      </c>
      <c r="D435" s="46">
        <f t="shared" si="135"/>
        <v>0.38905035914620006</v>
      </c>
      <c r="E435" s="46">
        <f t="shared" si="135"/>
        <v>0.62557378577844391</v>
      </c>
      <c r="F435" s="46">
        <f t="shared" si="135"/>
        <v>0.71441571357712941</v>
      </c>
      <c r="G435" s="46">
        <f t="shared" si="135"/>
        <v>0.28753339823910634</v>
      </c>
      <c r="H435" s="46">
        <f t="shared" si="135"/>
        <v>0.16848646730179506</v>
      </c>
      <c r="I435" s="46">
        <f t="shared" si="135"/>
        <v>0.21541323437363516</v>
      </c>
      <c r="J435" s="46">
        <f t="shared" si="135"/>
        <v>1.2364205862751087E-2</v>
      </c>
      <c r="K435" s="46">
        <f t="shared" si="135"/>
        <v>0.19096522963382448</v>
      </c>
      <c r="L435" s="46">
        <f t="shared" si="135"/>
        <v>0.23142154583539426</v>
      </c>
      <c r="M435" s="46">
        <f t="shared" si="135"/>
        <v>6.2987873302596559E-2</v>
      </c>
      <c r="N435" s="46">
        <f t="shared" si="135"/>
        <v>0.28492061548182385</v>
      </c>
      <c r="O435" s="62">
        <f>AVERAGE(C435:N435)</f>
        <v>0.2892309436088219</v>
      </c>
    </row>
    <row r="436" spans="1:19" ht="15.75" thickBot="1" x14ac:dyDescent="0.3">
      <c r="A436" s="133"/>
      <c r="B436" s="45">
        <v>5</v>
      </c>
      <c r="C436" s="2">
        <f t="shared" ref="C436:N436" si="136">C$87*ATAN($P$97/$P$87)</f>
        <v>8.7983275670117003</v>
      </c>
      <c r="D436" s="2">
        <f t="shared" si="136"/>
        <v>7.7508049806403907</v>
      </c>
      <c r="E436" s="2">
        <f t="shared" si="136"/>
        <v>7.974966192538778</v>
      </c>
      <c r="F436" s="2">
        <f t="shared" si="136"/>
        <v>9.3845953519767136</v>
      </c>
      <c r="G436" s="2">
        <f t="shared" si="136"/>
        <v>12.419393297677956</v>
      </c>
      <c r="H436" s="2">
        <f t="shared" si="136"/>
        <v>13.04014742293503</v>
      </c>
      <c r="I436" s="2">
        <f t="shared" si="136"/>
        <v>11.233925350138408</v>
      </c>
      <c r="J436" s="2">
        <f t="shared" si="136"/>
        <v>10.518333789078172</v>
      </c>
      <c r="K436" s="2">
        <f t="shared" si="136"/>
        <v>11.027007308386052</v>
      </c>
      <c r="L436" s="2">
        <f t="shared" si="136"/>
        <v>12.850472551328702</v>
      </c>
      <c r="M436" s="2">
        <f t="shared" si="136"/>
        <v>15.057598330020515</v>
      </c>
      <c r="N436" s="2">
        <f t="shared" si="136"/>
        <v>12.36335299470336</v>
      </c>
      <c r="O436" s="44">
        <f t="shared" si="131"/>
        <v>11.034910428036314</v>
      </c>
    </row>
    <row r="437" spans="1:19" x14ac:dyDescent="0.25">
      <c r="A437" s="133"/>
      <c r="B437" s="45" t="s">
        <v>177</v>
      </c>
      <c r="C437" s="46">
        <f t="shared" ref="C437:N437" si="137">ABS((C436-C431)/C431)</f>
        <v>0.28762294263306015</v>
      </c>
      <c r="D437" s="46">
        <f t="shared" si="137"/>
        <v>0.38903315065239974</v>
      </c>
      <c r="E437" s="46">
        <f t="shared" si="137"/>
        <v>0.62555364707272287</v>
      </c>
      <c r="F437" s="46">
        <f t="shared" si="137"/>
        <v>0.71439447423761659</v>
      </c>
      <c r="G437" s="46">
        <f t="shared" si="137"/>
        <v>0.28751744740596674</v>
      </c>
      <c r="H437" s="46">
        <f t="shared" si="137"/>
        <v>0.16847199130242205</v>
      </c>
      <c r="I437" s="46">
        <f t="shared" si="137"/>
        <v>0.21539817701378425</v>
      </c>
      <c r="J437" s="46">
        <f t="shared" si="137"/>
        <v>1.2351664011373558E-2</v>
      </c>
      <c r="K437" s="46">
        <f t="shared" si="137"/>
        <v>0.19097525250285757</v>
      </c>
      <c r="L437" s="46">
        <f t="shared" si="137"/>
        <v>0.2314310675042642</v>
      </c>
      <c r="M437" s="46">
        <f t="shared" si="137"/>
        <v>6.299948164153614E-2</v>
      </c>
      <c r="N437" s="46">
        <f t="shared" si="137"/>
        <v>0.2849046970176014</v>
      </c>
      <c r="O437" s="62">
        <f>AVERAGE(C437:N437)</f>
        <v>0.28922116608296711</v>
      </c>
      <c r="Q437" s="47" t="s">
        <v>183</v>
      </c>
    </row>
    <row r="438" spans="1:19" ht="15.75" thickBot="1" x14ac:dyDescent="0.3">
      <c r="A438" s="133"/>
      <c r="B438" s="45" t="s">
        <v>184</v>
      </c>
      <c r="C438" s="2">
        <f t="shared" ref="C438:N438" si="138">LN(C$97/C$87)/LN($P$97/$P$87)</f>
        <v>1.0464147844477523</v>
      </c>
      <c r="D438" s="2">
        <f t="shared" si="138"/>
        <v>1.060333506484922</v>
      </c>
      <c r="E438" s="2">
        <f t="shared" si="138"/>
        <v>1.0892028460827048</v>
      </c>
      <c r="F438" s="2">
        <f t="shared" si="138"/>
        <v>1.0989724659428228</v>
      </c>
      <c r="G438" s="2">
        <f t="shared" si="138"/>
        <v>1.0463997414553228</v>
      </c>
      <c r="H438" s="2">
        <f t="shared" si="138"/>
        <v>1.0285870668718995</v>
      </c>
      <c r="I438" s="2">
        <f t="shared" si="138"/>
        <v>1.0358162811394767</v>
      </c>
      <c r="J438" s="2">
        <f t="shared" si="138"/>
        <v>1.0022550099748988</v>
      </c>
      <c r="K438" s="2">
        <f t="shared" si="138"/>
        <v>0.96109159566177582</v>
      </c>
      <c r="L438" s="2">
        <f t="shared" si="138"/>
        <v>0.9516730605851077</v>
      </c>
      <c r="M438" s="2">
        <f t="shared" si="138"/>
        <v>0.9880540295046002</v>
      </c>
      <c r="N438" s="2">
        <f t="shared" si="138"/>
        <v>1.0460267849671518</v>
      </c>
      <c r="O438" s="48">
        <f t="shared" si="131"/>
        <v>1.029568931093203</v>
      </c>
      <c r="Q438" s="49">
        <v>1.04</v>
      </c>
    </row>
    <row r="439" spans="1:19" x14ac:dyDescent="0.25">
      <c r="A439" s="133"/>
      <c r="B439" s="45" t="s">
        <v>185</v>
      </c>
      <c r="C439" s="2">
        <f t="shared" ref="C439:N439" si="139">C$87*($P$97/$P$87)^$O438</f>
        <v>7.4896113036705456</v>
      </c>
      <c r="D439" s="2">
        <f t="shared" si="139"/>
        <v>6.5979035394412744</v>
      </c>
      <c r="E439" s="2">
        <f t="shared" si="139"/>
        <v>6.7887216618277852</v>
      </c>
      <c r="F439" s="2">
        <f t="shared" si="139"/>
        <v>7.9886740852968048</v>
      </c>
      <c r="G439" s="2">
        <f t="shared" si="139"/>
        <v>10.572057896068026</v>
      </c>
      <c r="H439" s="2">
        <f t="shared" si="139"/>
        <v>11.100477311907595</v>
      </c>
      <c r="I439" s="2">
        <f t="shared" si="139"/>
        <v>9.5629235949855182</v>
      </c>
      <c r="J439" s="2">
        <f t="shared" si="139"/>
        <v>8.9537734350593485</v>
      </c>
      <c r="K439" s="2">
        <f t="shared" si="139"/>
        <v>9.3867837897056621</v>
      </c>
      <c r="L439" s="2">
        <f t="shared" si="139"/>
        <v>10.939015823734394</v>
      </c>
      <c r="M439" s="2">
        <f t="shared" si="139"/>
        <v>12.817840413386191</v>
      </c>
      <c r="N439" s="2">
        <f t="shared" si="139"/>
        <v>10.524353365471399</v>
      </c>
      <c r="O439" s="44">
        <f t="shared" si="131"/>
        <v>9.3935113517128794</v>
      </c>
    </row>
    <row r="440" spans="1:19" x14ac:dyDescent="0.25">
      <c r="A440" s="133"/>
      <c r="B440" s="45" t="s">
        <v>177</v>
      </c>
      <c r="C440" s="46">
        <f t="shared" ref="C440:N440" si="140">ABS((C439-C431)/C431)</f>
        <v>9.6094146593084351E-2</v>
      </c>
      <c r="D440" s="46">
        <f t="shared" si="140"/>
        <v>0.18241998914718177</v>
      </c>
      <c r="E440" s="46">
        <f t="shared" si="140"/>
        <v>0.38375900159555354</v>
      </c>
      <c r="F440" s="46">
        <f t="shared" si="140"/>
        <v>0.45938510874987293</v>
      </c>
      <c r="G440" s="46">
        <f t="shared" si="140"/>
        <v>9.6004343361810615E-2</v>
      </c>
      <c r="H440" s="46">
        <f t="shared" si="140"/>
        <v>5.3335742018284565E-3</v>
      </c>
      <c r="I440" s="46">
        <f t="shared" si="140"/>
        <v>3.4612527857353449E-2</v>
      </c>
      <c r="J440" s="46">
        <f t="shared" si="140"/>
        <v>0.13823162318966814</v>
      </c>
      <c r="K440" s="46">
        <f t="shared" si="140"/>
        <v>0.311314468840377</v>
      </c>
      <c r="L440" s="46">
        <f t="shared" si="140"/>
        <v>0.34575264212114865</v>
      </c>
      <c r="M440" s="46">
        <f t="shared" si="140"/>
        <v>0.2023745853524461</v>
      </c>
      <c r="N440" s="46">
        <f t="shared" si="140"/>
        <v>9.3780229211328073E-2</v>
      </c>
      <c r="O440" s="62">
        <f>AVERAGE(C440:N440)</f>
        <v>0.19575518668513772</v>
      </c>
    </row>
    <row r="441" spans="1:19" x14ac:dyDescent="0.25">
      <c r="A441" s="133"/>
      <c r="B441" s="42" t="s">
        <v>186</v>
      </c>
      <c r="C441" s="4">
        <f t="shared" ref="C441:N441" si="141">C$87*($P$97/$P$87)^$Q438</f>
        <v>7.0759574004095382</v>
      </c>
      <c r="D441" s="4">
        <f t="shared" si="141"/>
        <v>6.2334989740011517</v>
      </c>
      <c r="E441" s="4">
        <f t="shared" si="141"/>
        <v>6.4137781434383374</v>
      </c>
      <c r="F441" s="4">
        <f t="shared" si="141"/>
        <v>7.5474567666298702</v>
      </c>
      <c r="G441" s="4">
        <f t="shared" si="141"/>
        <v>9.9881593682409999</v>
      </c>
      <c r="H441" s="4">
        <f t="shared" si="141"/>
        <v>10.487393991297822</v>
      </c>
      <c r="I441" s="4">
        <f t="shared" si="141"/>
        <v>9.0347599144866528</v>
      </c>
      <c r="J441" s="4">
        <f t="shared" si="141"/>
        <v>8.4592533351294819</v>
      </c>
      <c r="K441" s="4">
        <f t="shared" si="141"/>
        <v>8.8683483734677111</v>
      </c>
      <c r="L441" s="4">
        <f t="shared" si="141"/>
        <v>10.334850078697126</v>
      </c>
      <c r="M441" s="4">
        <f t="shared" si="141"/>
        <v>12.109906516232492</v>
      </c>
      <c r="N441" s="4">
        <f t="shared" si="141"/>
        <v>9.9430895758817037</v>
      </c>
      <c r="O441" s="51">
        <f>AVERAGE(C441:N441)</f>
        <v>8.874704369826075</v>
      </c>
    </row>
    <row r="442" spans="1:19" ht="15.75" thickBot="1" x14ac:dyDescent="0.3">
      <c r="A442" s="134"/>
      <c r="B442" s="52" t="s">
        <v>177</v>
      </c>
      <c r="C442" s="53">
        <f t="shared" ref="C442:N442" si="142">ABS((C441-C431)/C431)</f>
        <v>3.5556475985590232E-2</v>
      </c>
      <c r="D442" s="53">
        <f t="shared" si="142"/>
        <v>0.11711451146974043</v>
      </c>
      <c r="E442" s="53">
        <f t="shared" si="142"/>
        <v>0.30733349845869096</v>
      </c>
      <c r="F442" s="53">
        <f t="shared" si="142"/>
        <v>0.37878274874495249</v>
      </c>
      <c r="G442" s="53">
        <f t="shared" si="142"/>
        <v>3.5471632618805628E-2</v>
      </c>
      <c r="H442" s="53">
        <f t="shared" si="142"/>
        <v>6.0269355618474782E-2</v>
      </c>
      <c r="I442" s="53">
        <f t="shared" si="142"/>
        <v>2.2529491021675591E-2</v>
      </c>
      <c r="J442" s="53">
        <f t="shared" si="142"/>
        <v>0.18582739796636369</v>
      </c>
      <c r="K442" s="53">
        <f t="shared" si="142"/>
        <v>0.34935081632665366</v>
      </c>
      <c r="L442" s="53">
        <f t="shared" si="142"/>
        <v>0.38188695701572206</v>
      </c>
      <c r="M442" s="53">
        <f t="shared" si="142"/>
        <v>0.24642772145410755</v>
      </c>
      <c r="N442" s="53">
        <f t="shared" si="142"/>
        <v>3.3370357086022019E-2</v>
      </c>
      <c r="O442" s="63">
        <f>AVERAGE(C442:N442)</f>
        <v>0.17949341364723329</v>
      </c>
    </row>
    <row r="443" spans="1:19" x14ac:dyDescent="0.25">
      <c r="A443"/>
      <c r="B443" s="54"/>
      <c r="C443" s="55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x14ac:dyDescent="0.25">
      <c r="A444"/>
      <c r="B444" s="5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x14ac:dyDescent="0.25">
      <c r="A445"/>
      <c r="B445" s="54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x14ac:dyDescent="0.25">
      <c r="A446"/>
      <c r="B446" s="54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x14ac:dyDescent="0.25">
      <c r="A447"/>
      <c r="B447" s="54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x14ac:dyDescent="0.25">
      <c r="A448"/>
      <c r="B448" s="54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x14ac:dyDescent="0.25">
      <c r="A449"/>
      <c r="B449" s="54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 s="54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 s="54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 s="54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 s="54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 s="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 s="54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 s="54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 s="54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 s="54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 s="54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 s="54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 s="54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</sheetData>
  <mergeCells count="13">
    <mergeCell ref="A365:A376"/>
    <mergeCell ref="A398:A409"/>
    <mergeCell ref="A431:A442"/>
    <mergeCell ref="A200:A211"/>
    <mergeCell ref="A233:A244"/>
    <mergeCell ref="A266:A277"/>
    <mergeCell ref="A299:A310"/>
    <mergeCell ref="A332:A343"/>
    <mergeCell ref="A84:O84"/>
    <mergeCell ref="P84:P85"/>
    <mergeCell ref="A101:A112"/>
    <mergeCell ref="A134:A145"/>
    <mergeCell ref="A167:A178"/>
  </mergeCells>
  <pageMargins left="0.7" right="0.7" top="0.75" bottom="0.75" header="0.3" footer="0.3"/>
  <pageSetup orientation="portrait" horizontalDpi="300" verticalDpi="0" copies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62"/>
  <sheetViews>
    <sheetView topLeftCell="A59" zoomScale="90" zoomScaleNormal="90" workbookViewId="0">
      <selection activeCell="C70" sqref="C70"/>
    </sheetView>
  </sheetViews>
  <sheetFormatPr baseColWidth="10" defaultRowHeight="15" x14ac:dyDescent="0.25"/>
  <cols>
    <col min="1" max="1" width="14.42578125" style="3" bestFit="1" customWidth="1"/>
    <col min="2" max="2" width="22.85546875" style="3" bestFit="1" customWidth="1"/>
    <col min="3" max="6" width="12" style="3" bestFit="1" customWidth="1"/>
    <col min="7" max="7" width="11" style="3" bestFit="1" customWidth="1"/>
    <col min="8" max="9" width="12" style="3" bestFit="1" customWidth="1"/>
    <col min="10" max="16384" width="11.425781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250276</v>
      </c>
      <c r="M5" s="3" t="s">
        <v>114</v>
      </c>
      <c r="N5" s="3" t="s">
        <v>115</v>
      </c>
    </row>
    <row r="7" spans="1:14" x14ac:dyDescent="0.25">
      <c r="A7" s="3" t="s">
        <v>28</v>
      </c>
      <c r="B7" s="3">
        <v>915</v>
      </c>
      <c r="D7" s="3" t="s">
        <v>29</v>
      </c>
      <c r="E7" s="3" t="s">
        <v>30</v>
      </c>
      <c r="F7" s="3" t="s">
        <v>31</v>
      </c>
      <c r="H7" s="3" t="s">
        <v>32</v>
      </c>
      <c r="I7" s="3" t="s">
        <v>78</v>
      </c>
      <c r="J7" s="3" t="s">
        <v>79</v>
      </c>
      <c r="L7" s="3" t="s">
        <v>35</v>
      </c>
      <c r="M7" s="3" t="s">
        <v>36</v>
      </c>
      <c r="N7" s="3" t="s">
        <v>116</v>
      </c>
    </row>
    <row r="8" spans="1:14" x14ac:dyDescent="0.25">
      <c r="A8" s="3" t="s">
        <v>5</v>
      </c>
      <c r="B8" s="3">
        <v>7444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117</v>
      </c>
      <c r="J8" s="3" t="s">
        <v>118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18</v>
      </c>
      <c r="C9" s="3" t="s">
        <v>46</v>
      </c>
      <c r="D9" s="3" t="s">
        <v>47</v>
      </c>
      <c r="E9" s="3" t="s">
        <v>48</v>
      </c>
      <c r="F9" s="3" t="s">
        <v>84</v>
      </c>
      <c r="G9" s="3" t="s">
        <v>85</v>
      </c>
      <c r="H9" s="3" t="s">
        <v>51</v>
      </c>
      <c r="I9" s="3" t="s">
        <v>86</v>
      </c>
      <c r="J9" s="3" t="s">
        <v>119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1973</v>
      </c>
      <c r="B15" s="3">
        <v>2970</v>
      </c>
      <c r="C15" s="3">
        <v>2184</v>
      </c>
      <c r="D15" s="3">
        <v>1021</v>
      </c>
      <c r="E15" s="3">
        <v>2179</v>
      </c>
      <c r="F15" s="3">
        <v>3653</v>
      </c>
      <c r="G15" s="3">
        <v>5454</v>
      </c>
      <c r="H15" s="3">
        <v>4835</v>
      </c>
      <c r="I15" s="3">
        <v>5285</v>
      </c>
      <c r="J15" s="3">
        <v>7240</v>
      </c>
      <c r="K15" s="3">
        <v>8177</v>
      </c>
      <c r="L15" s="3">
        <v>9159</v>
      </c>
      <c r="M15" s="3">
        <v>8861</v>
      </c>
      <c r="N15" s="3">
        <v>1021</v>
      </c>
    </row>
    <row r="16" spans="1:14" x14ac:dyDescent="0.25">
      <c r="A16" s="3">
        <v>1974</v>
      </c>
      <c r="B16" s="3">
        <v>6422</v>
      </c>
      <c r="C16" s="3">
        <v>5550</v>
      </c>
      <c r="D16" s="3">
        <v>5141</v>
      </c>
      <c r="E16" s="3">
        <v>5061</v>
      </c>
      <c r="F16" s="3">
        <v>5301</v>
      </c>
      <c r="G16" s="3">
        <v>6030</v>
      </c>
      <c r="H16" s="3">
        <v>5589</v>
      </c>
      <c r="I16" s="3">
        <v>5193</v>
      </c>
      <c r="J16" s="3">
        <v>5207</v>
      </c>
      <c r="K16" s="3">
        <v>6438</v>
      </c>
      <c r="L16" s="3">
        <v>8294</v>
      </c>
      <c r="M16" s="3">
        <v>7020</v>
      </c>
      <c r="N16" s="3">
        <v>5061</v>
      </c>
    </row>
    <row r="17" spans="1:14" x14ac:dyDescent="0.25">
      <c r="A17" s="3">
        <v>1975</v>
      </c>
      <c r="B17" s="3">
        <v>3730</v>
      </c>
      <c r="C17" s="3">
        <v>2869</v>
      </c>
      <c r="D17" s="3">
        <v>3739</v>
      </c>
      <c r="E17" s="3">
        <v>3140</v>
      </c>
      <c r="F17" s="3">
        <v>3653</v>
      </c>
      <c r="G17" s="3">
        <v>5454</v>
      </c>
      <c r="H17" s="3">
        <v>5657</v>
      </c>
      <c r="I17" s="3">
        <v>5766</v>
      </c>
      <c r="J17" s="3">
        <v>6743</v>
      </c>
      <c r="K17" s="3">
        <v>7815</v>
      </c>
      <c r="L17" s="3">
        <v>10417</v>
      </c>
      <c r="M17" s="3">
        <v>9603</v>
      </c>
      <c r="N17" s="3">
        <v>2869</v>
      </c>
    </row>
    <row r="18" spans="1:14" x14ac:dyDescent="0.25">
      <c r="A18" s="3">
        <v>1976</v>
      </c>
      <c r="B18" s="3">
        <v>4922</v>
      </c>
      <c r="C18" s="3">
        <v>4313</v>
      </c>
      <c r="D18" s="3">
        <v>4155</v>
      </c>
      <c r="E18" s="3">
        <v>4348</v>
      </c>
      <c r="F18" s="3">
        <v>5474</v>
      </c>
      <c r="G18" s="3">
        <v>6116</v>
      </c>
      <c r="H18" s="3">
        <v>5215</v>
      </c>
      <c r="I18" s="3">
        <v>4178</v>
      </c>
      <c r="J18" s="3">
        <v>3546</v>
      </c>
      <c r="K18" s="3">
        <v>4537</v>
      </c>
      <c r="L18" s="3">
        <v>6445</v>
      </c>
      <c r="M18" s="3">
        <v>3570</v>
      </c>
      <c r="N18" s="3">
        <v>3546</v>
      </c>
    </row>
    <row r="19" spans="1:14" x14ac:dyDescent="0.25">
      <c r="A19" s="3">
        <v>1977</v>
      </c>
      <c r="B19" s="3">
        <v>2987</v>
      </c>
      <c r="C19" s="3">
        <v>2591</v>
      </c>
      <c r="D19" s="3">
        <v>2391</v>
      </c>
      <c r="E19" s="3">
        <v>3081</v>
      </c>
      <c r="F19" s="3">
        <v>3760</v>
      </c>
      <c r="G19" s="3">
        <v>5148</v>
      </c>
      <c r="H19" s="3">
        <v>4397</v>
      </c>
      <c r="I19" s="3">
        <v>4535</v>
      </c>
      <c r="J19" s="3">
        <v>4340</v>
      </c>
      <c r="K19" s="3">
        <v>5307</v>
      </c>
      <c r="L19" s="3">
        <v>7091</v>
      </c>
      <c r="M19" s="3">
        <v>6313</v>
      </c>
      <c r="N19" s="3">
        <v>2391</v>
      </c>
    </row>
    <row r="20" spans="1:14" x14ac:dyDescent="0.25">
      <c r="A20" s="3">
        <v>1978</v>
      </c>
      <c r="B20" s="3">
        <v>2556</v>
      </c>
      <c r="C20" s="3">
        <v>1835</v>
      </c>
      <c r="D20" s="3">
        <v>1864</v>
      </c>
      <c r="E20" s="3">
        <v>3516</v>
      </c>
      <c r="F20" s="3">
        <v>5689</v>
      </c>
      <c r="G20" s="3">
        <v>6665</v>
      </c>
      <c r="H20" s="3">
        <v>6415</v>
      </c>
      <c r="I20" s="3">
        <v>4989</v>
      </c>
      <c r="J20" s="3">
        <v>4935</v>
      </c>
      <c r="K20" s="3">
        <v>5820</v>
      </c>
      <c r="L20" s="3">
        <v>6864</v>
      </c>
      <c r="M20" s="3">
        <v>6312</v>
      </c>
      <c r="N20" s="3">
        <v>1835</v>
      </c>
    </row>
    <row r="21" spans="1:14" x14ac:dyDescent="0.25">
      <c r="A21" s="3">
        <v>1979</v>
      </c>
      <c r="B21" s="3">
        <v>3538</v>
      </c>
      <c r="C21" s="3">
        <v>3385</v>
      </c>
      <c r="D21" s="3">
        <v>2982</v>
      </c>
      <c r="E21" s="3">
        <v>2795</v>
      </c>
      <c r="F21" s="3">
        <v>4921</v>
      </c>
      <c r="G21" s="3">
        <v>6013</v>
      </c>
      <c r="H21" s="3">
        <v>5977</v>
      </c>
      <c r="I21" s="3">
        <v>5205</v>
      </c>
      <c r="J21" s="3">
        <v>5620</v>
      </c>
      <c r="K21" s="3">
        <v>6778</v>
      </c>
      <c r="L21" s="3">
        <v>7685</v>
      </c>
      <c r="M21" s="3">
        <v>7435</v>
      </c>
      <c r="N21" s="3">
        <v>2795</v>
      </c>
    </row>
    <row r="22" spans="1:14" x14ac:dyDescent="0.25">
      <c r="A22" s="3">
        <v>1980</v>
      </c>
      <c r="B22" s="3">
        <v>4244</v>
      </c>
      <c r="C22" s="3">
        <v>4063</v>
      </c>
      <c r="D22" s="3">
        <v>3138</v>
      </c>
      <c r="E22" s="3">
        <v>2204</v>
      </c>
      <c r="F22" s="3">
        <v>3808</v>
      </c>
      <c r="G22" s="3">
        <v>5064</v>
      </c>
      <c r="H22" s="3">
        <v>4465</v>
      </c>
      <c r="I22" s="3">
        <v>4855</v>
      </c>
      <c r="J22" s="3">
        <v>4740</v>
      </c>
      <c r="K22" s="3">
        <v>5565</v>
      </c>
      <c r="L22" s="3">
        <v>6894</v>
      </c>
      <c r="M22" s="3">
        <v>5111</v>
      </c>
      <c r="N22" s="3">
        <v>2204</v>
      </c>
    </row>
    <row r="23" spans="1:14" x14ac:dyDescent="0.25">
      <c r="A23" s="3">
        <v>1981</v>
      </c>
      <c r="B23" s="3">
        <v>4300</v>
      </c>
      <c r="C23" s="3">
        <v>3714</v>
      </c>
      <c r="D23" s="3">
        <v>3509</v>
      </c>
      <c r="E23" s="3">
        <v>3388</v>
      </c>
      <c r="F23" s="3">
        <v>5822</v>
      </c>
      <c r="G23" s="3">
        <v>7995</v>
      </c>
      <c r="H23" s="3">
        <v>8210</v>
      </c>
      <c r="I23" s="3">
        <v>6955</v>
      </c>
      <c r="J23" s="3">
        <v>7078</v>
      </c>
      <c r="K23" s="3">
        <v>6782</v>
      </c>
      <c r="L23" s="3">
        <v>7395</v>
      </c>
      <c r="M23" s="3">
        <v>7522</v>
      </c>
      <c r="N23" s="3">
        <v>3388</v>
      </c>
    </row>
    <row r="24" spans="1:14" x14ac:dyDescent="0.25">
      <c r="A24" s="3">
        <v>1982</v>
      </c>
      <c r="B24" s="3">
        <v>4504</v>
      </c>
      <c r="C24" s="3">
        <v>4474</v>
      </c>
      <c r="D24" s="3">
        <v>4196</v>
      </c>
      <c r="E24" s="3">
        <v>4404</v>
      </c>
      <c r="F24" s="3">
        <v>6442</v>
      </c>
      <c r="G24" s="3">
        <v>7888</v>
      </c>
      <c r="H24" s="3">
        <v>6176</v>
      </c>
      <c r="I24" s="3">
        <v>4677</v>
      </c>
      <c r="J24" s="3">
        <v>4635</v>
      </c>
      <c r="K24" s="3">
        <v>5558</v>
      </c>
      <c r="L24" s="3">
        <v>6892</v>
      </c>
      <c r="M24" s="3">
        <v>5116</v>
      </c>
      <c r="N24" s="3">
        <v>4196</v>
      </c>
    </row>
    <row r="25" spans="1:14" x14ac:dyDescent="0.25">
      <c r="A25" s="3">
        <v>1983</v>
      </c>
      <c r="B25" s="3">
        <v>2123</v>
      </c>
      <c r="C25" s="3">
        <v>1374</v>
      </c>
      <c r="D25" s="3">
        <v>2189</v>
      </c>
      <c r="E25" s="3">
        <v>2713</v>
      </c>
      <c r="F25" s="3">
        <v>5382</v>
      </c>
      <c r="G25" s="3">
        <v>5670</v>
      </c>
      <c r="H25" s="3">
        <v>4805</v>
      </c>
      <c r="I25" s="3">
        <v>4737</v>
      </c>
      <c r="J25" s="3">
        <v>5054</v>
      </c>
      <c r="K25" s="3">
        <v>5692</v>
      </c>
      <c r="L25" s="3">
        <v>5978</v>
      </c>
      <c r="M25" s="3">
        <v>5827</v>
      </c>
      <c r="N25" s="3">
        <v>1374</v>
      </c>
    </row>
    <row r="26" spans="1:14" x14ac:dyDescent="0.25">
      <c r="A26" s="3">
        <v>1984</v>
      </c>
      <c r="B26" s="3">
        <v>4082</v>
      </c>
      <c r="C26" s="3">
        <v>3897</v>
      </c>
      <c r="D26" s="3">
        <v>2976</v>
      </c>
      <c r="E26" s="3">
        <v>3080</v>
      </c>
      <c r="F26" s="3">
        <v>3958</v>
      </c>
      <c r="G26" s="3">
        <v>5465</v>
      </c>
      <c r="H26" s="3">
        <v>6470</v>
      </c>
      <c r="I26" s="3">
        <v>6589</v>
      </c>
      <c r="J26" s="3">
        <v>6470</v>
      </c>
      <c r="K26" s="3">
        <v>6972</v>
      </c>
      <c r="L26" s="3">
        <v>7596</v>
      </c>
      <c r="M26" s="3">
        <v>6827</v>
      </c>
      <c r="N26" s="3">
        <v>2976</v>
      </c>
    </row>
    <row r="27" spans="1:14" x14ac:dyDescent="0.25">
      <c r="A27" s="3">
        <v>1985</v>
      </c>
      <c r="B27" s="3">
        <v>4319</v>
      </c>
      <c r="C27" s="3">
        <v>2362</v>
      </c>
      <c r="D27" s="3">
        <v>2076</v>
      </c>
      <c r="E27" s="3">
        <v>2498</v>
      </c>
      <c r="F27" s="3">
        <v>3901</v>
      </c>
      <c r="G27" s="3">
        <v>4240</v>
      </c>
      <c r="H27" s="3">
        <v>3640</v>
      </c>
      <c r="I27" s="3">
        <v>4548</v>
      </c>
      <c r="J27" s="3">
        <v>5333</v>
      </c>
      <c r="K27" s="3">
        <v>5927</v>
      </c>
      <c r="L27" s="3">
        <v>6506</v>
      </c>
      <c r="M27" s="3">
        <v>5316</v>
      </c>
      <c r="N27" s="3">
        <v>2076</v>
      </c>
    </row>
    <row r="28" spans="1:14" x14ac:dyDescent="0.25">
      <c r="A28" s="3">
        <v>1986</v>
      </c>
      <c r="B28" s="3">
        <v>4322</v>
      </c>
      <c r="C28" s="3">
        <v>3831</v>
      </c>
      <c r="D28" s="3">
        <v>3867</v>
      </c>
      <c r="E28" s="3">
        <v>3853</v>
      </c>
      <c r="F28" s="3">
        <v>5854</v>
      </c>
      <c r="G28" s="3">
        <v>6299</v>
      </c>
      <c r="H28" s="3">
        <v>5378</v>
      </c>
      <c r="I28" s="3">
        <v>4782</v>
      </c>
      <c r="J28" s="3">
        <v>4674</v>
      </c>
      <c r="K28" s="3">
        <v>5262</v>
      </c>
      <c r="L28" s="3">
        <v>7129</v>
      </c>
      <c r="M28" s="3">
        <v>5124</v>
      </c>
      <c r="N28" s="3">
        <v>3831</v>
      </c>
    </row>
    <row r="29" spans="1:14" x14ac:dyDescent="0.25">
      <c r="A29" s="3">
        <v>1987</v>
      </c>
      <c r="B29" s="3">
        <v>3680</v>
      </c>
      <c r="C29" s="3">
        <v>3229</v>
      </c>
      <c r="D29" s="3">
        <v>1291</v>
      </c>
      <c r="E29" s="3">
        <v>1247</v>
      </c>
      <c r="F29" s="3">
        <v>3880</v>
      </c>
      <c r="G29" s="3">
        <v>4179</v>
      </c>
      <c r="H29" s="3">
        <v>4324</v>
      </c>
      <c r="I29" s="3">
        <v>5170</v>
      </c>
      <c r="J29" s="3">
        <v>5692</v>
      </c>
      <c r="K29" s="3">
        <v>6030</v>
      </c>
      <c r="L29" s="3">
        <v>7391</v>
      </c>
      <c r="M29" s="3">
        <v>6870</v>
      </c>
      <c r="N29" s="3">
        <v>1247</v>
      </c>
    </row>
    <row r="30" spans="1:14" x14ac:dyDescent="0.25">
      <c r="A30" s="3">
        <v>1988</v>
      </c>
      <c r="B30" s="3">
        <v>3637</v>
      </c>
      <c r="C30" s="3">
        <v>3605</v>
      </c>
      <c r="D30" s="3">
        <v>1493</v>
      </c>
      <c r="E30" s="3">
        <v>1590</v>
      </c>
      <c r="F30" s="3">
        <v>4266</v>
      </c>
      <c r="G30" s="3">
        <v>4908</v>
      </c>
      <c r="H30" s="3">
        <v>5656</v>
      </c>
      <c r="I30" s="3">
        <v>6571</v>
      </c>
      <c r="J30" s="3">
        <v>7565</v>
      </c>
      <c r="K30" s="3">
        <v>8594</v>
      </c>
      <c r="L30" s="3">
        <v>8720</v>
      </c>
      <c r="M30" s="3">
        <v>7806</v>
      </c>
      <c r="N30" s="3">
        <v>1493</v>
      </c>
    </row>
    <row r="31" spans="1:14" x14ac:dyDescent="0.25">
      <c r="A31" s="3">
        <v>1989</v>
      </c>
      <c r="B31" s="3">
        <v>6433</v>
      </c>
      <c r="C31" s="3">
        <v>4828</v>
      </c>
      <c r="D31" s="3">
        <v>4207</v>
      </c>
      <c r="E31" s="3">
        <v>3808</v>
      </c>
      <c r="F31" s="3">
        <v>3993</v>
      </c>
      <c r="G31" s="3">
        <v>5540</v>
      </c>
      <c r="H31" s="3">
        <v>4913</v>
      </c>
      <c r="I31" s="3">
        <v>4889</v>
      </c>
      <c r="J31" s="3">
        <v>5178</v>
      </c>
      <c r="K31" s="3">
        <v>6853</v>
      </c>
      <c r="L31" s="3">
        <v>7952</v>
      </c>
      <c r="M31" s="3">
        <v>6118</v>
      </c>
      <c r="N31" s="3">
        <v>3808</v>
      </c>
    </row>
    <row r="32" spans="1:14" x14ac:dyDescent="0.25">
      <c r="A32" s="3">
        <v>1990</v>
      </c>
      <c r="B32" s="3">
        <v>3824</v>
      </c>
      <c r="C32" s="3">
        <v>4034</v>
      </c>
      <c r="D32" s="3">
        <v>3446</v>
      </c>
      <c r="E32" s="3">
        <v>3664</v>
      </c>
      <c r="F32" s="3">
        <v>4554</v>
      </c>
      <c r="G32" s="3">
        <v>4996</v>
      </c>
      <c r="H32" s="3">
        <v>4747</v>
      </c>
      <c r="I32" s="3">
        <v>4760</v>
      </c>
      <c r="J32" s="3">
        <v>4448</v>
      </c>
      <c r="K32" s="3">
        <v>4846</v>
      </c>
      <c r="L32" s="3">
        <v>6056</v>
      </c>
      <c r="M32" s="3">
        <v>5693</v>
      </c>
      <c r="N32" s="3">
        <v>3446</v>
      </c>
    </row>
    <row r="33" spans="1:14" x14ac:dyDescent="0.25">
      <c r="A33" s="3">
        <v>1991</v>
      </c>
      <c r="B33" s="3">
        <v>4588</v>
      </c>
      <c r="C33" s="3">
        <v>2690</v>
      </c>
      <c r="D33" s="3">
        <v>2796</v>
      </c>
      <c r="E33" s="3">
        <v>3231</v>
      </c>
      <c r="F33" s="3">
        <v>4308</v>
      </c>
      <c r="G33" s="3">
        <v>4823</v>
      </c>
      <c r="H33" s="3">
        <v>4655</v>
      </c>
      <c r="I33" s="3">
        <v>4629</v>
      </c>
      <c r="J33" s="3">
        <v>3806</v>
      </c>
      <c r="K33" s="3">
        <v>4798</v>
      </c>
      <c r="L33" s="3">
        <v>4980</v>
      </c>
      <c r="M33" s="3">
        <v>4624</v>
      </c>
      <c r="N33" s="3">
        <v>2690</v>
      </c>
    </row>
    <row r="34" spans="1:14" x14ac:dyDescent="0.25">
      <c r="A34" s="3">
        <v>1992</v>
      </c>
      <c r="B34" s="3">
        <v>3516</v>
      </c>
      <c r="C34" s="3">
        <v>2798</v>
      </c>
      <c r="D34" s="3">
        <v>2245</v>
      </c>
      <c r="E34" s="3">
        <v>2299</v>
      </c>
      <c r="F34" s="3">
        <v>3602</v>
      </c>
      <c r="G34" s="3">
        <v>3910</v>
      </c>
      <c r="H34" s="3">
        <v>3477</v>
      </c>
      <c r="I34" s="3">
        <v>4262</v>
      </c>
      <c r="J34" s="3">
        <v>4684</v>
      </c>
      <c r="K34" s="3">
        <v>5280</v>
      </c>
      <c r="L34" s="3">
        <v>4926</v>
      </c>
      <c r="M34" s="3">
        <v>4534</v>
      </c>
      <c r="N34" s="3">
        <v>2245</v>
      </c>
    </row>
    <row r="35" spans="1:14" x14ac:dyDescent="0.25">
      <c r="A35" s="3">
        <v>1993</v>
      </c>
      <c r="B35" s="3">
        <v>3130</v>
      </c>
      <c r="C35" s="3">
        <v>2868</v>
      </c>
      <c r="D35" s="3">
        <v>2584</v>
      </c>
      <c r="E35" s="3">
        <v>3612</v>
      </c>
      <c r="F35" s="3">
        <v>5121</v>
      </c>
      <c r="G35" s="3">
        <v>6404</v>
      </c>
      <c r="H35" s="3">
        <v>5522</v>
      </c>
      <c r="I35" s="3">
        <v>4649</v>
      </c>
      <c r="J35" s="3">
        <v>5209</v>
      </c>
      <c r="K35" s="3">
        <v>6446</v>
      </c>
      <c r="L35" s="3">
        <v>6702</v>
      </c>
      <c r="M35" s="3">
        <v>7383</v>
      </c>
      <c r="N35" s="3">
        <v>2584</v>
      </c>
    </row>
    <row r="36" spans="1:14" x14ac:dyDescent="0.25">
      <c r="A36" s="3">
        <v>1994</v>
      </c>
      <c r="B36" s="3">
        <v>5053</v>
      </c>
      <c r="C36" s="3">
        <v>3737</v>
      </c>
      <c r="D36" s="3" t="s">
        <v>55</v>
      </c>
      <c r="E36" s="3">
        <v>4470</v>
      </c>
      <c r="F36" s="3">
        <v>5736</v>
      </c>
      <c r="G36" s="3">
        <v>6642</v>
      </c>
      <c r="H36" s="3">
        <v>5467</v>
      </c>
      <c r="I36" s="3">
        <v>5250</v>
      </c>
      <c r="J36" s="3">
        <v>5074</v>
      </c>
      <c r="K36" s="3">
        <v>5643</v>
      </c>
      <c r="L36" s="3">
        <v>6947</v>
      </c>
      <c r="M36" s="3">
        <v>6507</v>
      </c>
      <c r="N36" s="3">
        <v>3737</v>
      </c>
    </row>
    <row r="37" spans="1:14" x14ac:dyDescent="0.25">
      <c r="A37" s="3">
        <v>1995</v>
      </c>
      <c r="B37" s="3">
        <v>3555</v>
      </c>
      <c r="C37" s="3" t="s">
        <v>55</v>
      </c>
      <c r="D37" s="3" t="s">
        <v>55</v>
      </c>
      <c r="E37" s="3">
        <v>2900</v>
      </c>
      <c r="F37" s="3">
        <v>4592</v>
      </c>
      <c r="G37" s="3">
        <v>5552</v>
      </c>
      <c r="H37" s="3">
        <v>6156</v>
      </c>
      <c r="I37" s="3">
        <v>6544</v>
      </c>
      <c r="J37" s="3">
        <v>7081</v>
      </c>
      <c r="K37" s="3">
        <v>6804</v>
      </c>
      <c r="L37" s="3">
        <v>7119</v>
      </c>
      <c r="M37" s="3">
        <v>5561</v>
      </c>
      <c r="N37" s="3">
        <v>2900</v>
      </c>
    </row>
    <row r="38" spans="1:14" x14ac:dyDescent="0.25">
      <c r="A38" s="3">
        <v>1996</v>
      </c>
      <c r="B38" s="3">
        <v>3889</v>
      </c>
      <c r="C38" s="3">
        <v>3557</v>
      </c>
      <c r="D38" s="3">
        <v>3512</v>
      </c>
      <c r="E38" s="3">
        <v>4476</v>
      </c>
      <c r="F38" s="3">
        <v>4577</v>
      </c>
      <c r="G38" s="3">
        <v>5737</v>
      </c>
      <c r="H38" s="3">
        <v>6871</v>
      </c>
      <c r="I38" s="3">
        <v>7104</v>
      </c>
      <c r="J38" s="3">
        <v>6592</v>
      </c>
      <c r="K38" s="3">
        <v>6592</v>
      </c>
      <c r="L38" s="3">
        <v>6981</v>
      </c>
      <c r="M38" s="3">
        <v>5187</v>
      </c>
      <c r="N38" s="3">
        <v>3512</v>
      </c>
    </row>
    <row r="39" spans="1:14" x14ac:dyDescent="0.25">
      <c r="A39" s="3">
        <v>1997</v>
      </c>
      <c r="B39" s="3">
        <v>3902</v>
      </c>
      <c r="C39" s="3">
        <v>3476</v>
      </c>
      <c r="D39" s="3">
        <v>3182</v>
      </c>
      <c r="E39" s="3">
        <v>3098</v>
      </c>
      <c r="F39" s="3">
        <v>4374</v>
      </c>
      <c r="G39" s="3">
        <v>4496</v>
      </c>
      <c r="H39" s="3">
        <v>2961</v>
      </c>
      <c r="I39" s="3">
        <v>2624</v>
      </c>
      <c r="J39" s="3">
        <v>2528</v>
      </c>
      <c r="K39" s="3">
        <v>3816</v>
      </c>
      <c r="L39" s="3">
        <v>3508</v>
      </c>
      <c r="M39" s="3">
        <v>1981</v>
      </c>
      <c r="N39" s="3">
        <v>1981</v>
      </c>
    </row>
    <row r="40" spans="1:14" x14ac:dyDescent="0.25">
      <c r="A40" s="3">
        <v>1998</v>
      </c>
      <c r="B40" s="3">
        <v>1406</v>
      </c>
      <c r="C40" s="3">
        <v>1330</v>
      </c>
      <c r="D40" s="3">
        <v>1449</v>
      </c>
      <c r="E40" s="3">
        <v>2134</v>
      </c>
      <c r="F40" s="3">
        <v>4068</v>
      </c>
      <c r="G40" s="3">
        <v>5555</v>
      </c>
      <c r="H40" s="3">
        <v>6012</v>
      </c>
      <c r="I40" s="3">
        <v>5466</v>
      </c>
      <c r="J40" s="3">
        <v>5827</v>
      </c>
      <c r="K40" s="3">
        <v>6366</v>
      </c>
      <c r="L40" s="3">
        <v>6819</v>
      </c>
      <c r="M40" s="3">
        <v>7148</v>
      </c>
      <c r="N40" s="3">
        <v>1330</v>
      </c>
    </row>
    <row r="41" spans="1:14" x14ac:dyDescent="0.25">
      <c r="A41" s="3">
        <v>1999</v>
      </c>
      <c r="B41" s="3">
        <v>5526</v>
      </c>
      <c r="C41" s="3">
        <v>4987</v>
      </c>
      <c r="D41" s="3">
        <v>5352</v>
      </c>
      <c r="E41" s="3">
        <v>5555</v>
      </c>
      <c r="F41" s="3">
        <v>5948</v>
      </c>
      <c r="G41" s="3">
        <v>6834</v>
      </c>
      <c r="H41" s="3">
        <v>7155</v>
      </c>
      <c r="I41" s="3">
        <v>6607</v>
      </c>
      <c r="J41" s="3">
        <v>6592</v>
      </c>
      <c r="K41" s="3">
        <v>7386</v>
      </c>
      <c r="L41" s="3">
        <v>8651</v>
      </c>
      <c r="M41" s="3">
        <v>8301</v>
      </c>
      <c r="N41" s="3">
        <v>4987</v>
      </c>
    </row>
    <row r="42" spans="1:14" x14ac:dyDescent="0.25">
      <c r="A42" s="3">
        <v>2000</v>
      </c>
      <c r="B42" s="3">
        <v>5633</v>
      </c>
      <c r="C42" s="3">
        <v>4042</v>
      </c>
      <c r="D42" s="3">
        <v>4201</v>
      </c>
      <c r="E42" s="3">
        <v>4183</v>
      </c>
      <c r="F42" s="3">
        <v>4623</v>
      </c>
      <c r="G42" s="3">
        <v>5795</v>
      </c>
      <c r="H42" s="3">
        <v>6124</v>
      </c>
      <c r="I42" s="3">
        <v>5336</v>
      </c>
      <c r="J42" s="3">
        <v>5442</v>
      </c>
      <c r="K42" s="3">
        <v>6878</v>
      </c>
      <c r="L42" s="3">
        <v>7119</v>
      </c>
      <c r="M42" s="3">
        <v>5113</v>
      </c>
      <c r="N42" s="3">
        <v>4042</v>
      </c>
    </row>
    <row r="43" spans="1:14" x14ac:dyDescent="0.25">
      <c r="A43" s="3">
        <v>2001</v>
      </c>
      <c r="B43" s="3">
        <v>4259</v>
      </c>
      <c r="E43" s="3">
        <v>3179</v>
      </c>
      <c r="F43" s="3">
        <v>3166</v>
      </c>
      <c r="G43" s="3">
        <v>4542</v>
      </c>
      <c r="H43" s="3">
        <v>4268</v>
      </c>
      <c r="I43" s="3">
        <v>3595</v>
      </c>
      <c r="J43" s="3">
        <v>3595</v>
      </c>
      <c r="K43" s="3">
        <v>4869</v>
      </c>
      <c r="L43" s="3">
        <v>5590</v>
      </c>
      <c r="M43" s="3">
        <v>6147</v>
      </c>
      <c r="N43" s="3">
        <v>3166</v>
      </c>
    </row>
    <row r="44" spans="1:14" x14ac:dyDescent="0.25">
      <c r="A44" s="3">
        <v>2002</v>
      </c>
      <c r="B44" s="3">
        <v>3400</v>
      </c>
      <c r="C44" s="3">
        <v>2230</v>
      </c>
      <c r="D44" s="3">
        <v>1763</v>
      </c>
      <c r="E44" s="3">
        <v>2994</v>
      </c>
      <c r="F44" s="3">
        <v>3159</v>
      </c>
      <c r="G44" s="3">
        <v>4608</v>
      </c>
      <c r="H44" s="3">
        <v>4125</v>
      </c>
      <c r="I44" s="3">
        <v>3187</v>
      </c>
      <c r="J44" s="3">
        <v>3611</v>
      </c>
      <c r="K44" s="3">
        <v>3851</v>
      </c>
      <c r="L44" s="3">
        <v>4677</v>
      </c>
      <c r="M44" s="3">
        <v>4037</v>
      </c>
      <c r="N44" s="3">
        <v>1763</v>
      </c>
    </row>
    <row r="45" spans="1:14" x14ac:dyDescent="0.25">
      <c r="A45" s="3">
        <v>2003</v>
      </c>
      <c r="B45" s="3">
        <v>1954</v>
      </c>
      <c r="C45" s="3">
        <v>1884</v>
      </c>
      <c r="D45" s="3">
        <v>1910</v>
      </c>
      <c r="E45" s="3">
        <v>2240</v>
      </c>
      <c r="F45" s="3">
        <v>4210</v>
      </c>
      <c r="G45" s="3">
        <v>4521</v>
      </c>
      <c r="H45" s="3">
        <v>4852</v>
      </c>
      <c r="I45" s="3">
        <v>4696</v>
      </c>
      <c r="J45" s="3">
        <v>4283</v>
      </c>
      <c r="K45" s="3">
        <v>4951</v>
      </c>
      <c r="L45" s="3">
        <v>6519</v>
      </c>
      <c r="M45" s="3">
        <v>7169</v>
      </c>
      <c r="N45" s="3">
        <v>1884</v>
      </c>
    </row>
    <row r="46" spans="1:14" x14ac:dyDescent="0.25">
      <c r="A46" s="3">
        <v>2004</v>
      </c>
      <c r="B46" s="3">
        <v>4260</v>
      </c>
      <c r="C46" s="3">
        <v>3062</v>
      </c>
      <c r="D46" s="3">
        <v>2463</v>
      </c>
      <c r="E46" s="3">
        <v>2941</v>
      </c>
      <c r="F46" s="3">
        <v>4042</v>
      </c>
      <c r="G46" s="3">
        <v>4588</v>
      </c>
      <c r="H46" s="3">
        <v>4237</v>
      </c>
      <c r="I46" s="3">
        <v>4064</v>
      </c>
      <c r="J46" s="3">
        <v>4143</v>
      </c>
      <c r="K46" s="3">
        <v>5219</v>
      </c>
      <c r="L46" s="3">
        <v>6388</v>
      </c>
      <c r="M46" s="3">
        <v>6402</v>
      </c>
      <c r="N46" s="3">
        <v>2463</v>
      </c>
    </row>
    <row r="47" spans="1:14" x14ac:dyDescent="0.25">
      <c r="A47" s="3">
        <v>2005</v>
      </c>
      <c r="B47" s="3">
        <v>3795</v>
      </c>
      <c r="C47" s="3">
        <v>2994</v>
      </c>
      <c r="D47" s="3" t="s">
        <v>55</v>
      </c>
      <c r="E47" s="3">
        <v>3400</v>
      </c>
      <c r="F47" s="3">
        <v>4246</v>
      </c>
      <c r="G47" s="3">
        <v>5538</v>
      </c>
      <c r="H47" s="3">
        <v>5197</v>
      </c>
      <c r="I47" s="3">
        <v>4755</v>
      </c>
      <c r="J47" s="3">
        <v>4588</v>
      </c>
      <c r="K47" s="3">
        <v>4951</v>
      </c>
      <c r="L47" s="3">
        <v>6271</v>
      </c>
      <c r="M47" s="3">
        <v>7342</v>
      </c>
      <c r="N47" s="3">
        <v>2994</v>
      </c>
    </row>
    <row r="48" spans="1:14" x14ac:dyDescent="0.25">
      <c r="A48" s="3">
        <v>2006</v>
      </c>
      <c r="B48" s="3">
        <v>4940</v>
      </c>
      <c r="C48" s="3">
        <v>3598</v>
      </c>
      <c r="D48" s="3">
        <v>3224</v>
      </c>
      <c r="E48" s="3">
        <v>4420</v>
      </c>
      <c r="F48" s="3">
        <v>5561</v>
      </c>
      <c r="G48" s="3">
        <v>7350</v>
      </c>
      <c r="H48" s="3">
        <v>5744</v>
      </c>
      <c r="I48" s="3">
        <v>4956</v>
      </c>
      <c r="J48" s="3">
        <v>5187</v>
      </c>
      <c r="K48" s="3">
        <v>5139</v>
      </c>
      <c r="L48" s="3">
        <v>6077</v>
      </c>
      <c r="M48" s="3">
        <v>6966</v>
      </c>
      <c r="N48" s="3">
        <v>3224</v>
      </c>
    </row>
    <row r="49" spans="1:14" x14ac:dyDescent="0.25">
      <c r="A49" s="3">
        <v>2007</v>
      </c>
      <c r="B49" s="3">
        <v>4090</v>
      </c>
      <c r="C49" s="3">
        <v>2897</v>
      </c>
      <c r="D49" s="3" t="s">
        <v>55</v>
      </c>
      <c r="E49" s="3">
        <v>3562</v>
      </c>
      <c r="F49" s="3">
        <v>5267</v>
      </c>
      <c r="G49" s="3">
        <v>7032</v>
      </c>
      <c r="H49" s="3">
        <v>6431</v>
      </c>
      <c r="I49" s="3">
        <v>6112</v>
      </c>
      <c r="J49" s="3">
        <v>6937</v>
      </c>
      <c r="K49" s="3">
        <v>6885</v>
      </c>
      <c r="L49" s="3">
        <v>7896</v>
      </c>
      <c r="M49" s="3">
        <v>7054</v>
      </c>
      <c r="N49" s="3">
        <v>2897</v>
      </c>
    </row>
    <row r="50" spans="1:14" x14ac:dyDescent="0.25">
      <c r="A50" s="3">
        <v>2008</v>
      </c>
      <c r="B50" s="3">
        <v>5050</v>
      </c>
      <c r="C50" s="3">
        <v>4055</v>
      </c>
      <c r="D50" s="3">
        <v>4046</v>
      </c>
      <c r="E50" s="3">
        <v>4090</v>
      </c>
      <c r="F50" s="3">
        <v>4842</v>
      </c>
      <c r="G50" s="3">
        <v>6206</v>
      </c>
      <c r="H50" s="3">
        <v>7364</v>
      </c>
      <c r="I50" s="3">
        <v>7842</v>
      </c>
      <c r="J50" s="3">
        <v>8022</v>
      </c>
      <c r="K50" s="3">
        <v>8040</v>
      </c>
      <c r="L50" s="3">
        <v>8572</v>
      </c>
      <c r="M50" s="3">
        <v>8634</v>
      </c>
      <c r="N50" s="3">
        <v>4046</v>
      </c>
    </row>
    <row r="51" spans="1:14" x14ac:dyDescent="0.25">
      <c r="A51" s="3">
        <v>2009</v>
      </c>
      <c r="B51" s="3">
        <v>5681</v>
      </c>
      <c r="C51" s="3">
        <v>4532</v>
      </c>
      <c r="D51" s="3">
        <v>4064</v>
      </c>
      <c r="E51" s="3">
        <v>4940</v>
      </c>
      <c r="F51" s="3">
        <v>5368</v>
      </c>
      <c r="G51" s="3">
        <v>5267</v>
      </c>
      <c r="H51" s="3">
        <v>4652</v>
      </c>
      <c r="I51" s="3">
        <v>4319</v>
      </c>
      <c r="J51" s="3">
        <v>4332</v>
      </c>
      <c r="K51" s="3">
        <v>3910</v>
      </c>
      <c r="L51" s="3">
        <v>4662</v>
      </c>
      <c r="M51" s="3">
        <v>3396</v>
      </c>
      <c r="N51" s="3">
        <v>3396</v>
      </c>
    </row>
    <row r="52" spans="1:14" x14ac:dyDescent="0.25">
      <c r="A52" s="3">
        <v>2010</v>
      </c>
      <c r="B52" s="3">
        <v>1781</v>
      </c>
      <c r="C52" s="3">
        <v>1315</v>
      </c>
      <c r="D52" s="3">
        <v>1729</v>
      </c>
      <c r="E52" s="3">
        <v>2064</v>
      </c>
      <c r="F52" s="3">
        <v>4072</v>
      </c>
      <c r="G52" s="3">
        <v>6008</v>
      </c>
      <c r="H52" s="3">
        <v>7578</v>
      </c>
      <c r="I52" s="3">
        <v>9127</v>
      </c>
      <c r="J52" s="3">
        <v>9493</v>
      </c>
      <c r="K52" s="3">
        <v>9892</v>
      </c>
      <c r="L52" s="3">
        <v>9927</v>
      </c>
      <c r="M52" s="3">
        <v>10146</v>
      </c>
      <c r="N52" s="3">
        <v>1315</v>
      </c>
    </row>
    <row r="53" spans="1:14" x14ac:dyDescent="0.25">
      <c r="A53" s="3">
        <v>2011</v>
      </c>
      <c r="B53" s="3">
        <v>6802</v>
      </c>
      <c r="C53" s="3">
        <v>4745</v>
      </c>
      <c r="D53" s="3">
        <v>4722</v>
      </c>
      <c r="E53" s="3">
        <v>5682</v>
      </c>
      <c r="F53" s="3">
        <v>8370</v>
      </c>
      <c r="G53" s="3">
        <v>9057</v>
      </c>
      <c r="H53" s="3">
        <v>8313</v>
      </c>
      <c r="I53" s="3">
        <v>7427</v>
      </c>
      <c r="J53" s="3">
        <v>6919</v>
      </c>
      <c r="K53" s="3">
        <v>6992</v>
      </c>
      <c r="L53" s="3">
        <v>8386</v>
      </c>
      <c r="M53" s="3">
        <v>9632</v>
      </c>
      <c r="N53" s="3">
        <v>4722</v>
      </c>
    </row>
    <row r="54" spans="1:14" x14ac:dyDescent="0.25">
      <c r="A54" s="3">
        <v>2012</v>
      </c>
      <c r="B54" s="3">
        <v>6015</v>
      </c>
      <c r="C54" s="3">
        <v>3963</v>
      </c>
      <c r="D54" s="3">
        <v>3505</v>
      </c>
      <c r="E54" s="3">
        <v>3989</v>
      </c>
      <c r="F54" s="3">
        <v>6316</v>
      </c>
      <c r="G54" s="3">
        <v>5508</v>
      </c>
      <c r="H54" s="3">
        <v>4299</v>
      </c>
      <c r="I54" s="3">
        <v>4364</v>
      </c>
      <c r="J54" s="3">
        <v>4669</v>
      </c>
      <c r="K54" s="3">
        <v>4440</v>
      </c>
      <c r="L54" s="3">
        <v>5604</v>
      </c>
      <c r="M54" s="3">
        <v>3953</v>
      </c>
      <c r="N54" s="3">
        <v>3505</v>
      </c>
    </row>
    <row r="55" spans="1:14" x14ac:dyDescent="0.25">
      <c r="A55" s="3">
        <v>2013</v>
      </c>
      <c r="B55" s="3">
        <v>1887</v>
      </c>
      <c r="C55" s="3">
        <v>1740</v>
      </c>
      <c r="D55" s="3">
        <v>1890</v>
      </c>
      <c r="E55" s="3">
        <v>2432</v>
      </c>
      <c r="F55" s="3">
        <v>3084</v>
      </c>
      <c r="G55" s="3">
        <v>5508</v>
      </c>
      <c r="H55" s="3">
        <v>3819</v>
      </c>
      <c r="I55" s="3">
        <v>3659</v>
      </c>
      <c r="J55" s="3">
        <v>4917</v>
      </c>
      <c r="K55" s="3">
        <v>5437</v>
      </c>
      <c r="L55" s="3">
        <v>5988</v>
      </c>
      <c r="M55" s="3">
        <v>5488</v>
      </c>
      <c r="N55" s="3">
        <v>1740</v>
      </c>
    </row>
    <row r="56" spans="1:14" ht="15.75" thickBot="1" x14ac:dyDescent="0.3"/>
    <row r="57" spans="1:14" ht="15.75" thickBot="1" x14ac:dyDescent="0.3">
      <c r="A57" s="14" t="s">
        <v>159</v>
      </c>
      <c r="B57" s="19" t="s">
        <v>162</v>
      </c>
      <c r="C57" s="20" t="s">
        <v>163</v>
      </c>
      <c r="D57" s="20" t="s">
        <v>91</v>
      </c>
      <c r="E57" s="20" t="s">
        <v>164</v>
      </c>
      <c r="F57" s="20" t="s">
        <v>165</v>
      </c>
      <c r="G57" s="20" t="s">
        <v>166</v>
      </c>
      <c r="H57" s="20" t="s">
        <v>167</v>
      </c>
      <c r="I57" s="20" t="s">
        <v>168</v>
      </c>
      <c r="J57" s="20" t="s">
        <v>169</v>
      </c>
      <c r="K57" s="20" t="s">
        <v>170</v>
      </c>
      <c r="L57" s="20" t="s">
        <v>171</v>
      </c>
      <c r="M57" s="20" t="s">
        <v>172</v>
      </c>
      <c r="N57" s="21" t="s">
        <v>161</v>
      </c>
    </row>
    <row r="58" spans="1:14" x14ac:dyDescent="0.25">
      <c r="A58" s="12" t="s">
        <v>73</v>
      </c>
      <c r="B58" s="9">
        <v>4066</v>
      </c>
      <c r="C58" s="4">
        <v>3298</v>
      </c>
      <c r="D58" s="4">
        <v>3009</v>
      </c>
      <c r="E58" s="4">
        <v>3377</v>
      </c>
      <c r="F58" s="4">
        <v>4706</v>
      </c>
      <c r="G58" s="4">
        <v>5722</v>
      </c>
      <c r="H58" s="4">
        <v>5418</v>
      </c>
      <c r="I58" s="4">
        <v>5226</v>
      </c>
      <c r="J58" s="4">
        <v>5415</v>
      </c>
      <c r="K58" s="4">
        <v>6038</v>
      </c>
      <c r="L58" s="4">
        <v>6946</v>
      </c>
      <c r="M58" s="4">
        <v>6321</v>
      </c>
      <c r="N58" s="8">
        <v>4961.84</v>
      </c>
    </row>
    <row r="59" spans="1:14" x14ac:dyDescent="0.25">
      <c r="A59" s="11" t="s">
        <v>74</v>
      </c>
      <c r="B59" s="6">
        <v>6802</v>
      </c>
      <c r="C59" s="2">
        <v>5550</v>
      </c>
      <c r="D59" s="2">
        <v>5352</v>
      </c>
      <c r="E59" s="2">
        <v>5682</v>
      </c>
      <c r="F59" s="2">
        <v>8370</v>
      </c>
      <c r="G59" s="2">
        <v>9057</v>
      </c>
      <c r="H59" s="2">
        <v>8313</v>
      </c>
      <c r="I59" s="2">
        <v>9127</v>
      </c>
      <c r="J59" s="2">
        <v>9493</v>
      </c>
      <c r="K59" s="2">
        <v>9892</v>
      </c>
      <c r="L59" s="2">
        <v>10417</v>
      </c>
      <c r="M59" s="2">
        <v>10146</v>
      </c>
      <c r="N59" s="7">
        <v>10417</v>
      </c>
    </row>
    <row r="60" spans="1:14" x14ac:dyDescent="0.25">
      <c r="A60" s="11" t="s">
        <v>75</v>
      </c>
      <c r="B60" s="6">
        <v>1406</v>
      </c>
      <c r="C60" s="2">
        <v>1315</v>
      </c>
      <c r="D60" s="2">
        <v>1021</v>
      </c>
      <c r="E60" s="2">
        <v>1247</v>
      </c>
      <c r="F60" s="2">
        <v>3084</v>
      </c>
      <c r="G60" s="2">
        <v>3910</v>
      </c>
      <c r="H60" s="2">
        <v>2961</v>
      </c>
      <c r="I60" s="2">
        <v>2624</v>
      </c>
      <c r="J60" s="2">
        <v>2528</v>
      </c>
      <c r="K60" s="2">
        <v>3816</v>
      </c>
      <c r="L60" s="2">
        <v>3508</v>
      </c>
      <c r="M60" s="2">
        <v>1981</v>
      </c>
      <c r="N60" s="7">
        <v>1021</v>
      </c>
    </row>
    <row r="61" spans="1:14" ht="15.75" thickBot="1" x14ac:dyDescent="0.3">
      <c r="A61" s="10" t="s">
        <v>160</v>
      </c>
      <c r="B61" s="15">
        <f>B58/'AREA DE DRENAJE'!$D$4</f>
        <v>1.6476814536554134E-2</v>
      </c>
      <c r="C61" s="15">
        <f>C58/'AREA DE DRENAJE'!$D$4</f>
        <v>1.3364617398316658E-2</v>
      </c>
      <c r="D61" s="15">
        <f>D58/'AREA DE DRENAJE'!$D$4</f>
        <v>1.2193491131453857E-2</v>
      </c>
      <c r="E61" s="15">
        <f>E58/'AREA DE DRENAJE'!$D$4</f>
        <v>1.3684752260192648E-2</v>
      </c>
      <c r="F61" s="15">
        <f>F58/'AREA DE DRENAJE'!$D$4</f>
        <v>1.907031215175203E-2</v>
      </c>
      <c r="G61" s="15">
        <f>G58/'AREA DE DRENAJE'!$D$4</f>
        <v>2.318748961587869E-2</v>
      </c>
      <c r="H61" s="15">
        <f>H58/'AREA DE DRENAJE'!$D$4</f>
        <v>2.195557824865969E-2</v>
      </c>
      <c r="I61" s="15">
        <f>I58/'AREA DE DRENAJE'!$D$4</f>
        <v>2.1177528964100321E-2</v>
      </c>
      <c r="J61" s="15">
        <f>J58/'AREA DE DRENAJE'!$D$4</f>
        <v>2.1943421228588448E-2</v>
      </c>
      <c r="K61" s="15">
        <f>K58/'AREA DE DRENAJE'!$D$4</f>
        <v>2.4468029063382649E-2</v>
      </c>
      <c r="L61" s="15">
        <f>L58/'AREA DE DRENAJE'!$D$4</f>
        <v>2.8147553804944665E-2</v>
      </c>
      <c r="M61" s="15">
        <f>M58/'AREA DE DRENAJE'!$D$4</f>
        <v>2.5614841290102969E-2</v>
      </c>
      <c r="N61" s="24">
        <f>N58/'AREA DE DRENAJE'!$D$4</f>
        <v>2.0107062823427387E-2</v>
      </c>
    </row>
    <row r="84" spans="1:16" ht="15.75" thickBot="1" x14ac:dyDescent="0.3"/>
    <row r="85" spans="1:16" ht="15.75" thickBot="1" x14ac:dyDescent="0.3">
      <c r="A85" s="124" t="s">
        <v>188</v>
      </c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6"/>
      <c r="P85" s="127" t="s">
        <v>181</v>
      </c>
    </row>
    <row r="86" spans="1:16" ht="15.75" thickBot="1" x14ac:dyDescent="0.3">
      <c r="A86" s="25" t="s">
        <v>144</v>
      </c>
      <c r="B86" s="18" t="s">
        <v>173</v>
      </c>
      <c r="C86" s="22" t="s">
        <v>162</v>
      </c>
      <c r="D86" s="22" t="s">
        <v>163</v>
      </c>
      <c r="E86" s="22" t="s">
        <v>91</v>
      </c>
      <c r="F86" s="22" t="s">
        <v>164</v>
      </c>
      <c r="G86" s="22" t="s">
        <v>165</v>
      </c>
      <c r="H86" s="22" t="s">
        <v>166</v>
      </c>
      <c r="I86" s="22" t="s">
        <v>167</v>
      </c>
      <c r="J86" s="22" t="s">
        <v>168</v>
      </c>
      <c r="K86" s="22" t="s">
        <v>169</v>
      </c>
      <c r="L86" s="22" t="s">
        <v>170</v>
      </c>
      <c r="M86" s="22" t="s">
        <v>171</v>
      </c>
      <c r="N86" s="22" t="s">
        <v>172</v>
      </c>
      <c r="O86" s="23" t="s">
        <v>161</v>
      </c>
      <c r="P86" s="128"/>
    </row>
    <row r="87" spans="1:16" x14ac:dyDescent="0.25">
      <c r="A87" s="64">
        <v>2502708</v>
      </c>
      <c r="B87" s="65" t="s">
        <v>147</v>
      </c>
      <c r="C87" s="66">
        <v>1.268</v>
      </c>
      <c r="D87" s="67">
        <v>0.89600000000000002</v>
      </c>
      <c r="E87" s="67">
        <v>0.63</v>
      </c>
      <c r="F87" s="67">
        <v>0.59799999999999998</v>
      </c>
      <c r="G87" s="67">
        <v>1.2290000000000001</v>
      </c>
      <c r="H87" s="67">
        <v>1.298</v>
      </c>
      <c r="I87" s="67">
        <v>0.88500000000000001</v>
      </c>
      <c r="J87" s="67">
        <v>1.069</v>
      </c>
      <c r="K87" s="67">
        <v>2.7040000000000002</v>
      </c>
      <c r="L87" s="67">
        <v>3.9830000000000001</v>
      </c>
      <c r="M87" s="67">
        <v>5.5960000000000001</v>
      </c>
      <c r="N87" s="67">
        <v>3.137</v>
      </c>
      <c r="O87" s="68">
        <v>1.94</v>
      </c>
      <c r="P87" s="69">
        <v>425</v>
      </c>
    </row>
    <row r="88" spans="1:16" x14ac:dyDescent="0.25">
      <c r="A88" s="64">
        <v>2502763</v>
      </c>
      <c r="B88" s="65" t="s">
        <v>148</v>
      </c>
      <c r="C88" s="66">
        <v>2041</v>
      </c>
      <c r="D88" s="67">
        <v>1798</v>
      </c>
      <c r="E88" s="67">
        <v>1850</v>
      </c>
      <c r="F88" s="67">
        <v>2177</v>
      </c>
      <c r="G88" s="67">
        <v>2881</v>
      </c>
      <c r="H88" s="67">
        <v>3025</v>
      </c>
      <c r="I88" s="67">
        <v>2606</v>
      </c>
      <c r="J88" s="67">
        <v>2440</v>
      </c>
      <c r="K88" s="67">
        <v>2558</v>
      </c>
      <c r="L88" s="67">
        <v>2981</v>
      </c>
      <c r="M88" s="67">
        <v>3493</v>
      </c>
      <c r="N88" s="67">
        <v>2868</v>
      </c>
      <c r="O88" s="68">
        <v>2559.75</v>
      </c>
      <c r="P88" s="72">
        <v>163542</v>
      </c>
    </row>
    <row r="89" spans="1:16" x14ac:dyDescent="0.25">
      <c r="A89" s="56">
        <v>2502768</v>
      </c>
      <c r="B89" s="57" t="s">
        <v>149</v>
      </c>
      <c r="C89" s="58">
        <v>4066</v>
      </c>
      <c r="D89" s="59">
        <v>3298</v>
      </c>
      <c r="E89" s="59">
        <v>3009</v>
      </c>
      <c r="F89" s="59">
        <v>3377</v>
      </c>
      <c r="G89" s="59">
        <v>4706</v>
      </c>
      <c r="H89" s="59">
        <v>5722</v>
      </c>
      <c r="I89" s="59">
        <v>5418</v>
      </c>
      <c r="J89" s="59">
        <v>5226</v>
      </c>
      <c r="K89" s="59">
        <v>5415</v>
      </c>
      <c r="L89" s="59">
        <v>6038</v>
      </c>
      <c r="M89" s="59">
        <v>6946</v>
      </c>
      <c r="N89" s="59">
        <v>6321</v>
      </c>
      <c r="O89" s="60">
        <v>4961.84</v>
      </c>
      <c r="P89" s="71">
        <v>246771</v>
      </c>
    </row>
    <row r="90" spans="1:16" x14ac:dyDescent="0.25">
      <c r="A90" s="30">
        <v>2801711</v>
      </c>
      <c r="B90" s="2" t="s">
        <v>150</v>
      </c>
      <c r="C90" s="9">
        <v>3.3210000000000002</v>
      </c>
      <c r="D90" s="4">
        <v>2.5840000000000001</v>
      </c>
      <c r="E90" s="4">
        <v>2.2480000000000002</v>
      </c>
      <c r="F90" s="4">
        <v>2.149</v>
      </c>
      <c r="G90" s="4">
        <v>4.3979999999999997</v>
      </c>
      <c r="H90" s="4">
        <v>4.835</v>
      </c>
      <c r="I90" s="4">
        <v>3.4590000000000001</v>
      </c>
      <c r="J90" s="4">
        <v>3.363</v>
      </c>
      <c r="K90" s="4">
        <v>4.8230000000000004</v>
      </c>
      <c r="L90" s="4">
        <v>6.5449999999999999</v>
      </c>
      <c r="M90" s="4">
        <v>7.6589999999999998</v>
      </c>
      <c r="N90" s="4">
        <v>4.4909999999999997</v>
      </c>
      <c r="O90" s="8">
        <v>4.16</v>
      </c>
      <c r="P90" s="26">
        <v>474</v>
      </c>
    </row>
    <row r="91" spans="1:16" x14ac:dyDescent="0.25">
      <c r="A91" s="30">
        <v>2802703</v>
      </c>
      <c r="B91" s="2" t="s">
        <v>151</v>
      </c>
      <c r="C91" s="9">
        <v>0.61399999999999999</v>
      </c>
      <c r="D91" s="4">
        <v>0.48499999999999999</v>
      </c>
      <c r="E91" s="4">
        <v>0.44600000000000001</v>
      </c>
      <c r="F91" s="4">
        <v>0.73599999999999999</v>
      </c>
      <c r="G91" s="4">
        <v>2.5939999999999999</v>
      </c>
      <c r="H91" s="4">
        <v>2.0649999999999999</v>
      </c>
      <c r="I91" s="4">
        <v>1.097</v>
      </c>
      <c r="J91" s="4">
        <v>1.022</v>
      </c>
      <c r="K91" s="4">
        <v>1.6359999999999999</v>
      </c>
      <c r="L91" s="4">
        <v>2.246</v>
      </c>
      <c r="M91" s="4">
        <v>3.36</v>
      </c>
      <c r="N91" s="4">
        <v>1.726</v>
      </c>
      <c r="O91" s="8">
        <v>1.5</v>
      </c>
      <c r="P91" s="26">
        <v>373</v>
      </c>
    </row>
    <row r="92" spans="1:16" x14ac:dyDescent="0.25">
      <c r="A92" s="30">
        <v>2803703</v>
      </c>
      <c r="B92" s="2" t="s">
        <v>152</v>
      </c>
      <c r="C92" s="9">
        <v>5.3940000000000001</v>
      </c>
      <c r="D92" s="4">
        <v>3.0720000000000001</v>
      </c>
      <c r="E92" s="4">
        <v>2.3860000000000001</v>
      </c>
      <c r="F92" s="4">
        <v>2.9569999999999999</v>
      </c>
      <c r="G92" s="4">
        <v>13.6</v>
      </c>
      <c r="H92" s="4">
        <v>15.53</v>
      </c>
      <c r="I92" s="4">
        <v>9.23</v>
      </c>
      <c r="J92" s="4">
        <v>10</v>
      </c>
      <c r="K92" s="4">
        <v>18.82</v>
      </c>
      <c r="L92" s="4">
        <v>28.5</v>
      </c>
      <c r="M92" s="4">
        <v>28.8</v>
      </c>
      <c r="N92" s="4">
        <v>14.25</v>
      </c>
      <c r="O92" s="8">
        <v>12.71</v>
      </c>
      <c r="P92" s="26">
        <v>3754</v>
      </c>
    </row>
    <row r="93" spans="1:16" x14ac:dyDescent="0.25">
      <c r="A93" s="30">
        <v>2803706</v>
      </c>
      <c r="B93" s="2" t="s">
        <v>153</v>
      </c>
      <c r="C93" s="9">
        <v>0.34599999999999997</v>
      </c>
      <c r="D93" s="4">
        <v>0.27700000000000002</v>
      </c>
      <c r="E93" s="4">
        <v>0.224</v>
      </c>
      <c r="F93" s="4">
        <v>0.26200000000000001</v>
      </c>
      <c r="G93" s="4">
        <v>0.48499999999999999</v>
      </c>
      <c r="H93" s="4">
        <v>0.54400000000000004</v>
      </c>
      <c r="I93" s="4">
        <v>0.439</v>
      </c>
      <c r="J93" s="4">
        <v>0.76200000000000001</v>
      </c>
      <c r="K93" s="4">
        <v>0.747</v>
      </c>
      <c r="L93" s="4">
        <v>0.9</v>
      </c>
      <c r="M93" s="4">
        <v>1.19</v>
      </c>
      <c r="N93" s="4">
        <v>0.85199999999999998</v>
      </c>
      <c r="O93" s="8">
        <v>0.59</v>
      </c>
      <c r="P93" s="26">
        <v>106</v>
      </c>
    </row>
    <row r="94" spans="1:16" x14ac:dyDescent="0.25">
      <c r="A94" s="30">
        <v>2803709</v>
      </c>
      <c r="B94" s="2" t="s">
        <v>154</v>
      </c>
      <c r="C94" s="9">
        <v>11.67</v>
      </c>
      <c r="D94" s="4">
        <v>7.657</v>
      </c>
      <c r="E94" s="4">
        <v>6.3730000000000002</v>
      </c>
      <c r="F94" s="4">
        <v>8.5399999999999991</v>
      </c>
      <c r="G94" s="4">
        <v>26.95</v>
      </c>
      <c r="H94" s="4">
        <v>42.78</v>
      </c>
      <c r="I94" s="4">
        <v>23.55</v>
      </c>
      <c r="J94" s="4">
        <v>24.92</v>
      </c>
      <c r="K94" s="4">
        <v>46.23</v>
      </c>
      <c r="L94" s="4">
        <v>73.150000000000006</v>
      </c>
      <c r="M94" s="4">
        <v>78.59</v>
      </c>
      <c r="N94" s="4">
        <v>33.43</v>
      </c>
      <c r="O94" s="8">
        <v>31.99</v>
      </c>
      <c r="P94" s="26">
        <v>10080</v>
      </c>
    </row>
    <row r="95" spans="1:16" x14ac:dyDescent="0.25">
      <c r="A95" s="30">
        <v>2903702</v>
      </c>
      <c r="B95" s="2" t="s">
        <v>155</v>
      </c>
      <c r="C95" s="9">
        <v>5145</v>
      </c>
      <c r="D95" s="4">
        <v>3854</v>
      </c>
      <c r="E95" s="4">
        <v>3619</v>
      </c>
      <c r="F95" s="4">
        <v>4085</v>
      </c>
      <c r="G95" s="4">
        <v>5857</v>
      </c>
      <c r="H95" s="4">
        <v>7533</v>
      </c>
      <c r="I95" s="4">
        <v>7283</v>
      </c>
      <c r="J95" s="4">
        <v>6832</v>
      </c>
      <c r="K95" s="4">
        <v>7001</v>
      </c>
      <c r="L95" s="4">
        <v>7806</v>
      </c>
      <c r="M95" s="4">
        <v>9222</v>
      </c>
      <c r="N95" s="4">
        <v>8614</v>
      </c>
      <c r="O95" s="8">
        <v>6404.08</v>
      </c>
      <c r="P95" s="26">
        <v>257438</v>
      </c>
    </row>
    <row r="96" spans="1:16" x14ac:dyDescent="0.25">
      <c r="A96" s="30">
        <v>2906706</v>
      </c>
      <c r="B96" s="2" t="s">
        <v>156</v>
      </c>
      <c r="C96" s="9">
        <v>12.55</v>
      </c>
      <c r="D96" s="4">
        <v>10.91</v>
      </c>
      <c r="E96" s="4">
        <v>10</v>
      </c>
      <c r="F96" s="4">
        <v>10.98</v>
      </c>
      <c r="G96" s="4">
        <v>17.25</v>
      </c>
      <c r="H96" s="4">
        <v>17.93</v>
      </c>
      <c r="I96" s="4">
        <v>15.47</v>
      </c>
      <c r="J96" s="4">
        <v>16.329999999999998</v>
      </c>
      <c r="K96" s="4">
        <v>20.46</v>
      </c>
      <c r="L96" s="4">
        <v>23.32</v>
      </c>
      <c r="M96" s="4">
        <v>24.37</v>
      </c>
      <c r="N96" s="4">
        <v>16.760000000000002</v>
      </c>
      <c r="O96" s="8">
        <v>16.36</v>
      </c>
      <c r="P96" s="26">
        <v>957</v>
      </c>
    </row>
    <row r="97" spans="1:17" x14ac:dyDescent="0.25">
      <c r="A97" s="30">
        <v>2906712</v>
      </c>
      <c r="B97" s="2" t="s">
        <v>157</v>
      </c>
      <c r="C97" s="9">
        <v>10.6</v>
      </c>
      <c r="D97" s="4">
        <v>8.9909999999999997</v>
      </c>
      <c r="E97" s="4">
        <v>8.4350000000000005</v>
      </c>
      <c r="F97" s="4">
        <v>9.6579999999999995</v>
      </c>
      <c r="G97" s="4">
        <v>15.37</v>
      </c>
      <c r="H97" s="4">
        <v>16.420000000000002</v>
      </c>
      <c r="I97" s="4">
        <v>14.19</v>
      </c>
      <c r="J97" s="4">
        <v>15.09</v>
      </c>
      <c r="K97" s="4">
        <v>19.55</v>
      </c>
      <c r="L97" s="4">
        <v>23.05</v>
      </c>
      <c r="M97" s="4">
        <v>22.68</v>
      </c>
      <c r="N97" s="4">
        <v>16.54</v>
      </c>
      <c r="O97" s="8">
        <v>15.05</v>
      </c>
      <c r="P97" s="26">
        <v>992</v>
      </c>
    </row>
    <row r="98" spans="1:17" ht="15.75" thickBot="1" x14ac:dyDescent="0.3">
      <c r="A98" s="31">
        <v>2906715</v>
      </c>
      <c r="B98" s="1" t="s">
        <v>158</v>
      </c>
      <c r="C98" s="38">
        <v>6.8330000000000002</v>
      </c>
      <c r="D98" s="39">
        <v>5.58</v>
      </c>
      <c r="E98" s="39">
        <v>4.9059999999999997</v>
      </c>
      <c r="F98" s="39">
        <v>5.4740000000000002</v>
      </c>
      <c r="G98" s="39">
        <v>9.6460000000000008</v>
      </c>
      <c r="H98" s="39">
        <v>11.16</v>
      </c>
      <c r="I98" s="39">
        <v>9.2430000000000003</v>
      </c>
      <c r="J98" s="39">
        <v>10.39</v>
      </c>
      <c r="K98" s="39">
        <v>13.63</v>
      </c>
      <c r="L98" s="39">
        <v>16.72</v>
      </c>
      <c r="M98" s="39">
        <v>16.07</v>
      </c>
      <c r="N98" s="39">
        <v>9.6219999999999999</v>
      </c>
      <c r="O98" s="40">
        <v>9.94</v>
      </c>
      <c r="P98" s="28">
        <v>705</v>
      </c>
    </row>
    <row r="100" spans="1:17" ht="15.75" thickBot="1" x14ac:dyDescent="0.3"/>
    <row r="101" spans="1:17" x14ac:dyDescent="0.25">
      <c r="A101" s="41" t="s">
        <v>175</v>
      </c>
      <c r="B101" s="18" t="s">
        <v>176</v>
      </c>
      <c r="C101" s="22" t="s">
        <v>162</v>
      </c>
      <c r="D101" s="22" t="s">
        <v>163</v>
      </c>
      <c r="E101" s="22" t="s">
        <v>91</v>
      </c>
      <c r="F101" s="22" t="s">
        <v>164</v>
      </c>
      <c r="G101" s="22" t="s">
        <v>165</v>
      </c>
      <c r="H101" s="22" t="s">
        <v>166</v>
      </c>
      <c r="I101" s="22" t="s">
        <v>167</v>
      </c>
      <c r="J101" s="22" t="s">
        <v>168</v>
      </c>
      <c r="K101" s="22" t="s">
        <v>169</v>
      </c>
      <c r="L101" s="22" t="s">
        <v>170</v>
      </c>
      <c r="M101" s="22" t="s">
        <v>171</v>
      </c>
      <c r="N101" s="22" t="s">
        <v>172</v>
      </c>
      <c r="O101" s="23" t="s">
        <v>179</v>
      </c>
    </row>
    <row r="102" spans="1:17" x14ac:dyDescent="0.25">
      <c r="A102" s="132" t="s">
        <v>147</v>
      </c>
      <c r="B102" s="42" t="s">
        <v>182</v>
      </c>
      <c r="C102" s="43">
        <f>C$87</f>
        <v>1.268</v>
      </c>
      <c r="D102" s="43">
        <f t="shared" ref="D102:N102" si="0">D$87</f>
        <v>0.89600000000000002</v>
      </c>
      <c r="E102" s="43">
        <f t="shared" si="0"/>
        <v>0.63</v>
      </c>
      <c r="F102" s="43">
        <f t="shared" si="0"/>
        <v>0.59799999999999998</v>
      </c>
      <c r="G102" s="43">
        <f t="shared" si="0"/>
        <v>1.2290000000000001</v>
      </c>
      <c r="H102" s="43">
        <f t="shared" si="0"/>
        <v>1.298</v>
      </c>
      <c r="I102" s="43">
        <f t="shared" si="0"/>
        <v>0.88500000000000001</v>
      </c>
      <c r="J102" s="43">
        <f t="shared" si="0"/>
        <v>1.069</v>
      </c>
      <c r="K102" s="43">
        <f t="shared" si="0"/>
        <v>2.7040000000000002</v>
      </c>
      <c r="L102" s="43">
        <f t="shared" si="0"/>
        <v>3.9830000000000001</v>
      </c>
      <c r="M102" s="43">
        <f t="shared" si="0"/>
        <v>5.5960000000000001</v>
      </c>
      <c r="N102" s="43">
        <f t="shared" si="0"/>
        <v>3.137</v>
      </c>
      <c r="O102" s="44">
        <f t="shared" ref="O102:O110" si="1">AVERAGE(C102:N102)</f>
        <v>1.9410833333333333</v>
      </c>
    </row>
    <row r="103" spans="1:17" x14ac:dyDescent="0.25">
      <c r="A103" s="133"/>
      <c r="B103" s="45">
        <v>3</v>
      </c>
      <c r="C103" s="2">
        <f>C$89*($P$87/$P$89)</f>
        <v>7.0026461780355067</v>
      </c>
      <c r="D103" s="2">
        <f t="shared" ref="D103:N103" si="2">D$89*($P$87/$P$89)</f>
        <v>5.6799623942845798</v>
      </c>
      <c r="E103" s="2">
        <f t="shared" si="2"/>
        <v>5.1822337308678899</v>
      </c>
      <c r="F103" s="2">
        <f t="shared" si="2"/>
        <v>5.8160197105818758</v>
      </c>
      <c r="G103" s="2">
        <f t="shared" si="2"/>
        <v>8.1048826644946121</v>
      </c>
      <c r="H103" s="2">
        <f t="shared" si="2"/>
        <v>9.8546830867484427</v>
      </c>
      <c r="I103" s="2">
        <f t="shared" si="2"/>
        <v>9.3311207556803684</v>
      </c>
      <c r="J103" s="2">
        <f t="shared" si="2"/>
        <v>9.0004498097426353</v>
      </c>
      <c r="K103" s="2">
        <f t="shared" si="2"/>
        <v>9.3259540221500909</v>
      </c>
      <c r="L103" s="2">
        <f t="shared" si="2"/>
        <v>10.398912351937627</v>
      </c>
      <c r="M103" s="2">
        <f t="shared" si="2"/>
        <v>11.962710367101483</v>
      </c>
      <c r="N103" s="2">
        <f t="shared" si="2"/>
        <v>10.886307548293763</v>
      </c>
      <c r="O103" s="44">
        <f t="shared" si="1"/>
        <v>8.545490218326572</v>
      </c>
    </row>
    <row r="104" spans="1:17" x14ac:dyDescent="0.25">
      <c r="A104" s="133"/>
      <c r="B104" s="45" t="s">
        <v>177</v>
      </c>
      <c r="C104" s="46">
        <f t="shared" ref="C104:N104" si="3">ABS((C103-C102)/C102)</f>
        <v>4.5225916230563934</v>
      </c>
      <c r="D104" s="46">
        <f t="shared" si="3"/>
        <v>5.339243743621183</v>
      </c>
      <c r="E104" s="46">
        <f t="shared" si="3"/>
        <v>7.2257678267744287</v>
      </c>
      <c r="F104" s="46">
        <f t="shared" si="3"/>
        <v>8.7257854692004617</v>
      </c>
      <c r="G104" s="46">
        <f t="shared" si="3"/>
        <v>5.5946970418996029</v>
      </c>
      <c r="H104" s="46">
        <f t="shared" si="3"/>
        <v>6.5922057679109729</v>
      </c>
      <c r="I104" s="46">
        <f t="shared" si="3"/>
        <v>9.5436392719552181</v>
      </c>
      <c r="J104" s="46">
        <f t="shared" si="3"/>
        <v>7.4195040315646734</v>
      </c>
      <c r="K104" s="46">
        <f t="shared" si="3"/>
        <v>2.4489474933987019</v>
      </c>
      <c r="L104" s="46">
        <f t="shared" si="3"/>
        <v>1.6108240903684725</v>
      </c>
      <c r="M104" s="46">
        <f t="shared" si="3"/>
        <v>1.1377252264298576</v>
      </c>
      <c r="N104" s="46">
        <f t="shared" si="3"/>
        <v>2.4702924922836349</v>
      </c>
      <c r="O104" s="62">
        <f>AVERAGE(C104:N104)</f>
        <v>5.2192686732053</v>
      </c>
    </row>
    <row r="105" spans="1:17" x14ac:dyDescent="0.25">
      <c r="A105" s="133"/>
      <c r="B105" s="45">
        <v>4</v>
      </c>
      <c r="C105" s="2">
        <f>C$89*TAN($P$87/$P$89)</f>
        <v>7.0026531016210427</v>
      </c>
      <c r="D105" s="2">
        <f t="shared" ref="D105:N105" si="4">D$89*TAN($P$87/$P$89)</f>
        <v>5.6799680101195769</v>
      </c>
      <c r="E105" s="2">
        <f t="shared" si="4"/>
        <v>5.1822388545936349</v>
      </c>
      <c r="F105" s="2">
        <f t="shared" si="4"/>
        <v>5.8160254609380866</v>
      </c>
      <c r="G105" s="2">
        <f t="shared" si="4"/>
        <v>8.1048906778722642</v>
      </c>
      <c r="H105" s="2">
        <f t="shared" si="4"/>
        <v>9.8546928301710786</v>
      </c>
      <c r="I105" s="2">
        <f t="shared" si="4"/>
        <v>9.331129981451749</v>
      </c>
      <c r="J105" s="2">
        <f t="shared" si="4"/>
        <v>9.0004587085763816</v>
      </c>
      <c r="K105" s="2">
        <f t="shared" si="4"/>
        <v>9.3259632428130708</v>
      </c>
      <c r="L105" s="2">
        <f t="shared" si="4"/>
        <v>10.398922633445119</v>
      </c>
      <c r="M105" s="2">
        <f t="shared" si="4"/>
        <v>11.962722194751541</v>
      </c>
      <c r="N105" s="2">
        <f t="shared" si="4"/>
        <v>10.886318311693707</v>
      </c>
      <c r="O105" s="44">
        <f t="shared" si="1"/>
        <v>8.5454986673372701</v>
      </c>
    </row>
    <row r="106" spans="1:17" x14ac:dyDescent="0.25">
      <c r="A106" s="133"/>
      <c r="B106" s="45" t="s">
        <v>177</v>
      </c>
      <c r="C106" s="46">
        <f t="shared" ref="C106:N106" si="5">ABS((C105-C102)/C102)</f>
        <v>4.5225970832973523</v>
      </c>
      <c r="D106" s="46">
        <f t="shared" si="5"/>
        <v>5.3392500112941708</v>
      </c>
      <c r="E106" s="46">
        <f t="shared" si="5"/>
        <v>7.2257759596724362</v>
      </c>
      <c r="F106" s="46">
        <f t="shared" si="5"/>
        <v>8.7257950851807475</v>
      </c>
      <c r="G106" s="46">
        <f t="shared" si="5"/>
        <v>5.5947035621417927</v>
      </c>
      <c r="H106" s="46">
        <f t="shared" si="5"/>
        <v>6.5922132743999065</v>
      </c>
      <c r="I106" s="46">
        <f t="shared" si="5"/>
        <v>9.543649696555649</v>
      </c>
      <c r="J106" s="46">
        <f t="shared" si="5"/>
        <v>7.419512356011583</v>
      </c>
      <c r="K106" s="46">
        <f t="shared" si="5"/>
        <v>2.4489509034072001</v>
      </c>
      <c r="L106" s="46">
        <f t="shared" si="5"/>
        <v>1.6108266717160729</v>
      </c>
      <c r="M106" s="46">
        <f t="shared" si="5"/>
        <v>1.1377273400199321</v>
      </c>
      <c r="N106" s="46">
        <f t="shared" si="5"/>
        <v>2.4702959233961446</v>
      </c>
      <c r="O106" s="62">
        <f>AVERAGE(C106:N106)</f>
        <v>5.2192748222577494</v>
      </c>
    </row>
    <row r="107" spans="1:17" ht="15.75" thickBot="1" x14ac:dyDescent="0.3">
      <c r="A107" s="133"/>
      <c r="B107" s="45">
        <v>5</v>
      </c>
      <c r="C107" s="2">
        <f>C$89*ATAN($P$87/$P$89)</f>
        <v>7.0026392544705063</v>
      </c>
      <c r="D107" s="2">
        <f t="shared" ref="D107:N107" si="6">D$89*ATAN($P$87/$P$89)</f>
        <v>5.6799567784662397</v>
      </c>
      <c r="E107" s="2">
        <f t="shared" si="6"/>
        <v>5.1822286071573425</v>
      </c>
      <c r="F107" s="2">
        <f t="shared" si="6"/>
        <v>5.8160139602427199</v>
      </c>
      <c r="G107" s="2">
        <f t="shared" si="6"/>
        <v>8.1048746511407295</v>
      </c>
      <c r="H107" s="2">
        <f t="shared" si="6"/>
        <v>9.8546733433547065</v>
      </c>
      <c r="I107" s="2">
        <f t="shared" si="6"/>
        <v>9.3311115299363507</v>
      </c>
      <c r="J107" s="2">
        <f t="shared" si="6"/>
        <v>9.0004409109352839</v>
      </c>
      <c r="K107" s="2">
        <f t="shared" si="6"/>
        <v>9.3259448015144599</v>
      </c>
      <c r="L107" s="2">
        <f t="shared" si="6"/>
        <v>10.398902070460629</v>
      </c>
      <c r="M107" s="2">
        <f t="shared" si="6"/>
        <v>11.962698539486507</v>
      </c>
      <c r="N107" s="2">
        <f t="shared" si="6"/>
        <v>10.886296784925744</v>
      </c>
      <c r="O107" s="44">
        <f t="shared" si="1"/>
        <v>8.5454817693409346</v>
      </c>
    </row>
    <row r="108" spans="1:17" x14ac:dyDescent="0.25">
      <c r="A108" s="133"/>
      <c r="B108" s="45" t="s">
        <v>177</v>
      </c>
      <c r="C108" s="46">
        <f t="shared" ref="C108:N108" si="7">ABS((C107-C102)/C102)</f>
        <v>4.5225861628316295</v>
      </c>
      <c r="D108" s="46">
        <f t="shared" si="7"/>
        <v>5.3392374759667858</v>
      </c>
      <c r="E108" s="46">
        <f t="shared" si="7"/>
        <v>7.2257596939005433</v>
      </c>
      <c r="F108" s="46">
        <f t="shared" si="7"/>
        <v>8.7257758532486953</v>
      </c>
      <c r="G108" s="46">
        <f t="shared" si="7"/>
        <v>5.5946905216767524</v>
      </c>
      <c r="H108" s="46">
        <f t="shared" si="7"/>
        <v>6.5921982614443033</v>
      </c>
      <c r="I108" s="46">
        <f t="shared" si="7"/>
        <v>9.5436288473857065</v>
      </c>
      <c r="J108" s="46">
        <f t="shared" si="7"/>
        <v>7.4194957071424552</v>
      </c>
      <c r="K108" s="46">
        <f t="shared" si="7"/>
        <v>2.4489440834003178</v>
      </c>
      <c r="L108" s="46">
        <f t="shared" si="7"/>
        <v>1.6108215090285283</v>
      </c>
      <c r="M108" s="46">
        <f t="shared" si="7"/>
        <v>1.1377231128460519</v>
      </c>
      <c r="N108" s="46">
        <f t="shared" si="7"/>
        <v>2.4702890611813015</v>
      </c>
      <c r="O108" s="62">
        <f>AVERAGE(C108:N108)</f>
        <v>5.2192625241710893</v>
      </c>
      <c r="Q108" s="47" t="s">
        <v>183</v>
      </c>
    </row>
    <row r="109" spans="1:17" ht="15.75" thickBot="1" x14ac:dyDescent="0.3">
      <c r="A109" s="133"/>
      <c r="B109" s="45" t="s">
        <v>184</v>
      </c>
      <c r="C109" s="2">
        <f>LN(C$87/C$89)/LN($P$87/$P$89)</f>
        <v>1.2685124411050359</v>
      </c>
      <c r="D109" s="2">
        <f t="shared" ref="D109:N109" si="8">LN(D$87/D$89)/LN($P$87/$P$89)</f>
        <v>1.2901826927063427</v>
      </c>
      <c r="E109" s="2">
        <f t="shared" si="8"/>
        <v>1.3311171636174775</v>
      </c>
      <c r="F109" s="2">
        <f t="shared" si="8"/>
        <v>1.3574379790342566</v>
      </c>
      <c r="G109" s="2">
        <f t="shared" si="8"/>
        <v>1.2963903579921656</v>
      </c>
      <c r="H109" s="2">
        <f t="shared" si="8"/>
        <v>1.3185232159684892</v>
      </c>
      <c r="I109" s="2">
        <f t="shared" si="8"/>
        <v>1.3701250471244091</v>
      </c>
      <c r="J109" s="2">
        <f t="shared" si="8"/>
        <v>1.3347750538841661</v>
      </c>
      <c r="K109" s="2">
        <f t="shared" si="8"/>
        <v>1.194538721697459</v>
      </c>
      <c r="L109" s="2">
        <f t="shared" si="8"/>
        <v>1.150793020213255</v>
      </c>
      <c r="M109" s="2">
        <f t="shared" si="8"/>
        <v>1.1193788713462607</v>
      </c>
      <c r="N109" s="2">
        <f t="shared" si="8"/>
        <v>1.1955081825700855</v>
      </c>
      <c r="O109" s="48">
        <f t="shared" si="1"/>
        <v>1.2689402289382834</v>
      </c>
      <c r="Q109" s="49">
        <v>1.32</v>
      </c>
    </row>
    <row r="110" spans="1:17" x14ac:dyDescent="0.25">
      <c r="A110" s="133"/>
      <c r="B110" s="45" t="s">
        <v>185</v>
      </c>
      <c r="C110" s="2">
        <f>C$89*($P$87/$P$89)^$O109</f>
        <v>1.2645525699411759</v>
      </c>
      <c r="D110" s="2">
        <f t="shared" ref="D110:N110" si="9">D$89*($P$87/$P$89)^$O109</f>
        <v>1.025699551319724</v>
      </c>
      <c r="E110" s="2">
        <f t="shared" si="9"/>
        <v>0.93581866280201631</v>
      </c>
      <c r="F110" s="2">
        <f t="shared" si="9"/>
        <v>1.0502690675581285</v>
      </c>
      <c r="G110" s="2">
        <f t="shared" si="9"/>
        <v>1.4635967521257189</v>
      </c>
      <c r="H110" s="2">
        <f t="shared" si="9"/>
        <v>1.7795793913436813</v>
      </c>
      <c r="I110" s="2">
        <f t="shared" si="9"/>
        <v>1.6850334048060234</v>
      </c>
      <c r="J110" s="2">
        <f t="shared" si="9"/>
        <v>1.6253201501506604</v>
      </c>
      <c r="K110" s="2">
        <f t="shared" si="9"/>
        <v>1.6841003852020333</v>
      </c>
      <c r="L110" s="2">
        <f t="shared" si="9"/>
        <v>1.8778574562972994</v>
      </c>
      <c r="M110" s="2">
        <f t="shared" si="9"/>
        <v>2.16025138977162</v>
      </c>
      <c r="N110" s="2">
        <f t="shared" si="9"/>
        <v>1.9658723056070271</v>
      </c>
      <c r="O110" s="44">
        <f t="shared" si="1"/>
        <v>1.5431625905770925</v>
      </c>
    </row>
    <row r="111" spans="1:17" x14ac:dyDescent="0.25">
      <c r="A111" s="133"/>
      <c r="B111" s="45" t="s">
        <v>177</v>
      </c>
      <c r="C111" s="46">
        <f t="shared" ref="C111:N111" si="10">ABS((C110-C102)/C102)</f>
        <v>2.7187934217855567E-3</v>
      </c>
      <c r="D111" s="46">
        <f t="shared" si="10"/>
        <v>0.14475396352647768</v>
      </c>
      <c r="E111" s="46">
        <f t="shared" si="10"/>
        <v>0.48542644889208936</v>
      </c>
      <c r="F111" s="46">
        <f t="shared" si="10"/>
        <v>0.75630278855874344</v>
      </c>
      <c r="G111" s="46">
        <f t="shared" si="10"/>
        <v>0.19088425722190303</v>
      </c>
      <c r="H111" s="46">
        <f t="shared" si="10"/>
        <v>0.37101648023396089</v>
      </c>
      <c r="I111" s="46">
        <f t="shared" si="10"/>
        <v>0.9039925478034162</v>
      </c>
      <c r="J111" s="46">
        <f t="shared" si="10"/>
        <v>0.52041174008480873</v>
      </c>
      <c r="K111" s="46">
        <f t="shared" si="10"/>
        <v>0.37718181020634867</v>
      </c>
      <c r="L111" s="46">
        <f t="shared" si="10"/>
        <v>0.52853189648573951</v>
      </c>
      <c r="M111" s="46">
        <f t="shared" si="10"/>
        <v>0.61396508402937455</v>
      </c>
      <c r="N111" s="46">
        <f t="shared" si="10"/>
        <v>0.37332728542970128</v>
      </c>
      <c r="O111" s="62">
        <f>AVERAGE(C111:N111)</f>
        <v>0.43904275799119569</v>
      </c>
    </row>
    <row r="112" spans="1:17" x14ac:dyDescent="0.25">
      <c r="A112" s="133"/>
      <c r="B112" s="42" t="s">
        <v>186</v>
      </c>
      <c r="C112" s="4">
        <f>C$89*($P$87/$P$89)^$Q109</f>
        <v>0.91371871904519897</v>
      </c>
      <c r="D112" s="4">
        <f t="shared" ref="D112:N112" si="11">D$89*($P$87/$P$89)^$Q109</f>
        <v>0.74113239926489571</v>
      </c>
      <c r="E112" s="4">
        <f t="shared" si="11"/>
        <v>0.6761878075767348</v>
      </c>
      <c r="F112" s="4">
        <f t="shared" si="11"/>
        <v>0.75888541913813001</v>
      </c>
      <c r="G112" s="4">
        <f t="shared" si="11"/>
        <v>1.0575406521954516</v>
      </c>
      <c r="H112" s="4">
        <f t="shared" si="11"/>
        <v>1.2858579710714777</v>
      </c>
      <c r="I112" s="4">
        <f t="shared" si="11"/>
        <v>1.2175425528251076</v>
      </c>
      <c r="J112" s="4">
        <f t="shared" si="11"/>
        <v>1.1743959728800319</v>
      </c>
      <c r="K112" s="4">
        <f t="shared" si="11"/>
        <v>1.2168683875134658</v>
      </c>
      <c r="L112" s="4">
        <f t="shared" si="11"/>
        <v>1.3568700505644149</v>
      </c>
      <c r="M112" s="4">
        <f t="shared" si="11"/>
        <v>1.5609174182213359</v>
      </c>
      <c r="N112" s="4">
        <f t="shared" si="11"/>
        <v>1.4204663116292924</v>
      </c>
      <c r="O112" s="51">
        <f>AVERAGE(C112:N112)</f>
        <v>1.1150319718271282</v>
      </c>
    </row>
    <row r="113" spans="1:19" ht="15.75" thickBot="1" x14ac:dyDescent="0.3">
      <c r="A113" s="134"/>
      <c r="B113" s="52" t="s">
        <v>177</v>
      </c>
      <c r="C113" s="53">
        <f t="shared" ref="C113:N113" si="12">ABS((C112-C102)/C102)</f>
        <v>0.27940164113154659</v>
      </c>
      <c r="D113" s="53">
        <f t="shared" si="12"/>
        <v>0.17284330439185747</v>
      </c>
      <c r="E113" s="53">
        <f t="shared" si="12"/>
        <v>7.3313980280531418E-2</v>
      </c>
      <c r="F113" s="53">
        <f t="shared" si="12"/>
        <v>0.26903916243834458</v>
      </c>
      <c r="G113" s="53">
        <f t="shared" si="12"/>
        <v>0.13951126753828194</v>
      </c>
      <c r="H113" s="53">
        <f t="shared" si="12"/>
        <v>9.3544136583377045E-3</v>
      </c>
      <c r="I113" s="53">
        <f t="shared" si="12"/>
        <v>0.37575429697752272</v>
      </c>
      <c r="J113" s="53">
        <f t="shared" si="12"/>
        <v>9.8593052273182408E-2</v>
      </c>
      <c r="K113" s="53">
        <f t="shared" si="12"/>
        <v>0.54997470875981291</v>
      </c>
      <c r="L113" s="53">
        <f t="shared" si="12"/>
        <v>0.65933465966246174</v>
      </c>
      <c r="M113" s="53">
        <f t="shared" si="12"/>
        <v>0.72106550782320666</v>
      </c>
      <c r="N113" s="53">
        <f t="shared" si="12"/>
        <v>0.54718957232091414</v>
      </c>
      <c r="O113" s="63">
        <f>AVERAGE(C113:N113)</f>
        <v>0.32461463060466672</v>
      </c>
    </row>
    <row r="114" spans="1:19" x14ac:dyDescent="0.25">
      <c r="A114"/>
      <c r="B114" s="54"/>
      <c r="C114" s="55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spans="1:19" x14ac:dyDescent="0.25">
      <c r="A115"/>
      <c r="B115" s="54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spans="1:19" x14ac:dyDescent="0.25">
      <c r="A116"/>
      <c r="B116" s="54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spans="1:19" x14ac:dyDescent="0.25">
      <c r="A117"/>
      <c r="B117" s="54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 x14ac:dyDescent="0.25">
      <c r="A118"/>
      <c r="B118" s="54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 x14ac:dyDescent="0.25">
      <c r="A119"/>
      <c r="B119" s="54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x14ac:dyDescent="0.25">
      <c r="A120"/>
      <c r="B120" s="54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x14ac:dyDescent="0.25">
      <c r="A121"/>
      <c r="B121" s="54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x14ac:dyDescent="0.25">
      <c r="A122"/>
      <c r="B122" s="54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x14ac:dyDescent="0.25">
      <c r="A123"/>
      <c r="B123" s="54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x14ac:dyDescent="0.25">
      <c r="A124"/>
      <c r="B124" s="5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 s="54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 s="54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 s="54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x14ac:dyDescent="0.25">
      <c r="A128"/>
      <c r="B128" s="54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/>
      <c r="B129" s="54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x14ac:dyDescent="0.25">
      <c r="A130"/>
      <c r="B130" s="54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x14ac:dyDescent="0.25">
      <c r="A131"/>
      <c r="B131" s="54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x14ac:dyDescent="0.25">
      <c r="A132"/>
      <c r="B132" s="54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ht="15.75" thickBot="1" x14ac:dyDescent="0.3"/>
    <row r="134" spans="1:19" x14ac:dyDescent="0.25">
      <c r="A134" s="41" t="s">
        <v>175</v>
      </c>
      <c r="B134" s="18" t="s">
        <v>176</v>
      </c>
      <c r="C134" s="22" t="s">
        <v>162</v>
      </c>
      <c r="D134" s="22" t="s">
        <v>163</v>
      </c>
      <c r="E134" s="22" t="s">
        <v>91</v>
      </c>
      <c r="F134" s="22" t="s">
        <v>164</v>
      </c>
      <c r="G134" s="22" t="s">
        <v>165</v>
      </c>
      <c r="H134" s="22" t="s">
        <v>166</v>
      </c>
      <c r="I134" s="22" t="s">
        <v>167</v>
      </c>
      <c r="J134" s="22" t="s">
        <v>168</v>
      </c>
      <c r="K134" s="22" t="s">
        <v>169</v>
      </c>
      <c r="L134" s="22" t="s">
        <v>170</v>
      </c>
      <c r="M134" s="22" t="s">
        <v>171</v>
      </c>
      <c r="N134" s="22" t="s">
        <v>172</v>
      </c>
      <c r="O134" s="23" t="s">
        <v>179</v>
      </c>
    </row>
    <row r="135" spans="1:19" x14ac:dyDescent="0.25">
      <c r="A135" s="132" t="s">
        <v>148</v>
      </c>
      <c r="B135" s="42" t="s">
        <v>182</v>
      </c>
      <c r="C135" s="43">
        <f>C$88</f>
        <v>2041</v>
      </c>
      <c r="D135" s="43">
        <f t="shared" ref="D135:N135" si="13">D$88</f>
        <v>1798</v>
      </c>
      <c r="E135" s="43">
        <f t="shared" si="13"/>
        <v>1850</v>
      </c>
      <c r="F135" s="43">
        <f t="shared" si="13"/>
        <v>2177</v>
      </c>
      <c r="G135" s="43">
        <f t="shared" si="13"/>
        <v>2881</v>
      </c>
      <c r="H135" s="43">
        <f t="shared" si="13"/>
        <v>3025</v>
      </c>
      <c r="I135" s="43">
        <f t="shared" si="13"/>
        <v>2606</v>
      </c>
      <c r="J135" s="43">
        <f t="shared" si="13"/>
        <v>2440</v>
      </c>
      <c r="K135" s="43">
        <f t="shared" si="13"/>
        <v>2558</v>
      </c>
      <c r="L135" s="43">
        <f t="shared" si="13"/>
        <v>2981</v>
      </c>
      <c r="M135" s="43">
        <f t="shared" si="13"/>
        <v>3493</v>
      </c>
      <c r="N135" s="43">
        <f t="shared" si="13"/>
        <v>2868</v>
      </c>
      <c r="O135" s="44">
        <f t="shared" ref="O135:O143" si="14">AVERAGE(C135:N135)</f>
        <v>2559.8333333333335</v>
      </c>
    </row>
    <row r="136" spans="1:19" x14ac:dyDescent="0.25">
      <c r="A136" s="133"/>
      <c r="B136" s="45">
        <v>3</v>
      </c>
      <c r="C136" s="2">
        <f>C$89*($P$88/$P$89)</f>
        <v>2694.6512029371361</v>
      </c>
      <c r="D136" s="2">
        <f t="shared" ref="D136:N136" si="15">D$89*($P$88/$P$89)</f>
        <v>2185.676258555503</v>
      </c>
      <c r="E136" s="2">
        <f t="shared" si="15"/>
        <v>1994.1479266202271</v>
      </c>
      <c r="F136" s="2">
        <f t="shared" si="15"/>
        <v>2238.0317541364261</v>
      </c>
      <c r="G136" s="2">
        <f t="shared" si="15"/>
        <v>3118.7969899218306</v>
      </c>
      <c r="H136" s="2">
        <f t="shared" si="15"/>
        <v>3792.1284267600327</v>
      </c>
      <c r="I136" s="2">
        <f t="shared" si="15"/>
        <v>3590.6591779423029</v>
      </c>
      <c r="J136" s="2">
        <f t="shared" si="15"/>
        <v>3463.4154418468947</v>
      </c>
      <c r="K136" s="2">
        <f t="shared" si="15"/>
        <v>3588.6709945658122</v>
      </c>
      <c r="L136" s="2">
        <f t="shared" si="15"/>
        <v>4001.5504090837258</v>
      </c>
      <c r="M136" s="2">
        <f t="shared" si="15"/>
        <v>4603.3072443682604</v>
      </c>
      <c r="N136" s="2">
        <f t="shared" si="15"/>
        <v>4189.10237426602</v>
      </c>
      <c r="O136" s="44">
        <f t="shared" si="14"/>
        <v>3288.3448500836807</v>
      </c>
    </row>
    <row r="137" spans="1:19" x14ac:dyDescent="0.25">
      <c r="A137" s="133"/>
      <c r="B137" s="45" t="s">
        <v>177</v>
      </c>
      <c r="C137" s="46">
        <f t="shared" ref="C137" si="16">ABS((C136-C135)/C135)</f>
        <v>0.32026026601525531</v>
      </c>
      <c r="D137" s="46">
        <f t="shared" ref="D137" si="17">ABS((D136-D135)/D135)</f>
        <v>0.2156152717216368</v>
      </c>
      <c r="E137" s="46">
        <f t="shared" ref="E137" si="18">ABS((E136-E135)/E135)</f>
        <v>7.7917798173095701E-2</v>
      </c>
      <c r="F137" s="46">
        <f t="shared" ref="F137" si="19">ABS((F136-F135)/F135)</f>
        <v>2.8034797490319761E-2</v>
      </c>
      <c r="G137" s="46">
        <f t="shared" ref="G137" si="20">ABS((G136-G135)/G135)</f>
        <v>8.2539739646591656E-2</v>
      </c>
      <c r="H137" s="46">
        <f t="shared" ref="H137" si="21">ABS((H136-H135)/H135)</f>
        <v>0.25359617413554797</v>
      </c>
      <c r="I137" s="46">
        <f t="shared" ref="I137" si="22">ABS((I136-I135)/I135)</f>
        <v>0.37784312277141324</v>
      </c>
      <c r="J137" s="46">
        <f t="shared" ref="J137" si="23">ABS((J136-J135)/J135)</f>
        <v>0.41943255813397323</v>
      </c>
      <c r="K137" s="46">
        <f t="shared" ref="K137" si="24">ABS((K136-K135)/K135)</f>
        <v>0.40292063900149028</v>
      </c>
      <c r="L137" s="46">
        <f t="shared" ref="L137" si="25">ABS((L136-L135)/L135)</f>
        <v>0.34235169710960273</v>
      </c>
      <c r="M137" s="46">
        <f t="shared" ref="M137" si="26">ABS((M136-M135)/M135)</f>
        <v>0.31786637399606654</v>
      </c>
      <c r="N137" s="46">
        <f t="shared" ref="N137" si="27">ABS((N136-N135)/N135)</f>
        <v>0.46063541641074618</v>
      </c>
      <c r="O137" s="62">
        <f>AVERAGE(C137:N137)</f>
        <v>0.27491782121714498</v>
      </c>
    </row>
    <row r="138" spans="1:19" x14ac:dyDescent="0.25">
      <c r="A138" s="133"/>
      <c r="B138" s="45">
        <v>4</v>
      </c>
      <c r="C138" s="2">
        <f>C$89*TAN($P$88/$P$89)</f>
        <v>3173.4521888898976</v>
      </c>
      <c r="D138" s="2">
        <f t="shared" ref="D138:N138" si="28">D$89*TAN($P$88/$P$89)</f>
        <v>2574.0396751005615</v>
      </c>
      <c r="E138" s="2">
        <f t="shared" si="28"/>
        <v>2348.4794973855637</v>
      </c>
      <c r="F138" s="2">
        <f t="shared" si="28"/>
        <v>2635.6979935762874</v>
      </c>
      <c r="G138" s="2">
        <f t="shared" si="28"/>
        <v>3672.9626170476777</v>
      </c>
      <c r="H138" s="2">
        <f t="shared" si="28"/>
        <v>4465.9354217481541</v>
      </c>
      <c r="I138" s="2">
        <f t="shared" si="28"/>
        <v>4228.6679683732082</v>
      </c>
      <c r="J138" s="2">
        <f t="shared" si="28"/>
        <v>4078.8148399258744</v>
      </c>
      <c r="K138" s="2">
        <f t="shared" si="28"/>
        <v>4226.3265132412189</v>
      </c>
      <c r="L138" s="2">
        <f t="shared" si="28"/>
        <v>4712.5686956510581</v>
      </c>
      <c r="M138" s="2">
        <f t="shared" si="28"/>
        <v>5421.2491155999087</v>
      </c>
      <c r="N138" s="2">
        <f t="shared" si="28"/>
        <v>4933.4459631020763</v>
      </c>
      <c r="O138" s="44">
        <f t="shared" si="14"/>
        <v>3872.6367074701243</v>
      </c>
    </row>
    <row r="139" spans="1:19" x14ac:dyDescent="0.25">
      <c r="A139" s="133"/>
      <c r="B139" s="45" t="s">
        <v>177</v>
      </c>
      <c r="C139" s="46">
        <f t="shared" ref="C139" si="29">ABS((C138-C135)/C135)</f>
        <v>0.55485163590881803</v>
      </c>
      <c r="D139" s="46">
        <f t="shared" ref="D139" si="30">ABS((D138-D135)/D135)</f>
        <v>0.43161272252534005</v>
      </c>
      <c r="E139" s="46">
        <f t="shared" ref="E139" si="31">ABS((E138-E135)/E135)</f>
        <v>0.2694483769651696</v>
      </c>
      <c r="F139" s="46">
        <f t="shared" ref="F139" si="32">ABS((F138-F135)/F135)</f>
        <v>0.21070188037495979</v>
      </c>
      <c r="G139" s="46">
        <f t="shared" ref="G139" si="33">ABS((G138-G135)/G135)</f>
        <v>0.27489157134594849</v>
      </c>
      <c r="H139" s="46">
        <f t="shared" ref="H139" si="34">ABS((H138-H135)/H135)</f>
        <v>0.476342288181208</v>
      </c>
      <c r="I139" s="46">
        <f t="shared" ref="I139" si="35">ABS((I138-I135)/I135)</f>
        <v>0.62266614289071687</v>
      </c>
      <c r="J139" s="46">
        <f t="shared" ref="J139" si="36">ABS((J138-J135)/J135)</f>
        <v>0.67164542619912881</v>
      </c>
      <c r="K139" s="46">
        <f t="shared" ref="K139" si="37">ABS((K138-K135)/K135)</f>
        <v>0.65219957515293936</v>
      </c>
      <c r="L139" s="46">
        <f t="shared" ref="L139" si="38">ABS((L138-L135)/L135)</f>
        <v>0.58086839840692994</v>
      </c>
      <c r="M139" s="46">
        <f t="shared" ref="M139" si="39">ABS((M138-M135)/M135)</f>
        <v>0.55203238350985073</v>
      </c>
      <c r="N139" s="46">
        <f t="shared" ref="N139" si="40">ABS((N138-N135)/N135)</f>
        <v>0.72016944320156084</v>
      </c>
      <c r="O139" s="62">
        <f>AVERAGE(C139:N139)</f>
        <v>0.50145248705521428</v>
      </c>
    </row>
    <row r="140" spans="1:19" ht="15.75" thickBot="1" x14ac:dyDescent="0.3">
      <c r="A140" s="133"/>
      <c r="B140" s="45">
        <v>5</v>
      </c>
      <c r="C140" s="2">
        <f>C$89*ATAN($P$88/$P$89)</f>
        <v>2379.7107915444117</v>
      </c>
      <c r="D140" s="2">
        <f t="shared" ref="D140:N140" si="41">D$89*ATAN($P$88/$P$89)</f>
        <v>1930.2228702689299</v>
      </c>
      <c r="E140" s="2">
        <f t="shared" si="41"/>
        <v>1761.0796290597968</v>
      </c>
      <c r="F140" s="2">
        <f t="shared" si="41"/>
        <v>1976.4592580042986</v>
      </c>
      <c r="G140" s="2">
        <f t="shared" si="41"/>
        <v>2754.2840592739794</v>
      </c>
      <c r="H140" s="2">
        <f t="shared" si="41"/>
        <v>3348.9191217946686</v>
      </c>
      <c r="I140" s="2">
        <f t="shared" si="41"/>
        <v>3170.9968196231239</v>
      </c>
      <c r="J140" s="2">
        <f t="shared" si="41"/>
        <v>3058.6248393042533</v>
      </c>
      <c r="K140" s="2">
        <f t="shared" si="41"/>
        <v>3169.2410074306417</v>
      </c>
      <c r="L140" s="2">
        <f t="shared" si="41"/>
        <v>3533.8646727361429</v>
      </c>
      <c r="M140" s="2">
        <f t="shared" si="41"/>
        <v>4065.2904963274673</v>
      </c>
      <c r="N140" s="2">
        <f t="shared" si="41"/>
        <v>3699.4962895603112</v>
      </c>
      <c r="O140" s="44">
        <f t="shared" si="14"/>
        <v>2904.0158212440024</v>
      </c>
    </row>
    <row r="141" spans="1:19" x14ac:dyDescent="0.25">
      <c r="A141" s="133"/>
      <c r="B141" s="45" t="s">
        <v>177</v>
      </c>
      <c r="C141" s="46">
        <f t="shared" ref="C141" si="42">ABS((C140-C135)/C135)</f>
        <v>0.16595335205507677</v>
      </c>
      <c r="D141" s="46">
        <f t="shared" ref="D141" si="43">ABS((D140-D135)/D135)</f>
        <v>7.3538859993843103E-2</v>
      </c>
      <c r="E141" s="46">
        <f t="shared" ref="E141" si="44">ABS((E140-E135)/E135)</f>
        <v>4.8065065373082784E-2</v>
      </c>
      <c r="F141" s="46">
        <f t="shared" ref="F141" si="45">ABS((F140-F135)/F135)</f>
        <v>9.2117933851952882E-2</v>
      </c>
      <c r="G141" s="46">
        <f t="shared" ref="G141" si="46">ABS((G140-G135)/G135)</f>
        <v>4.3983318544262608E-2</v>
      </c>
      <c r="H141" s="46">
        <f t="shared" ref="H141" si="47">ABS((H140-H135)/H135)</f>
        <v>0.10708070141972517</v>
      </c>
      <c r="I141" s="46">
        <f t="shared" ref="I141" si="48">ABS((I140-I135)/I135)</f>
        <v>0.21680614720764538</v>
      </c>
      <c r="J141" s="46">
        <f t="shared" ref="J141" si="49">ABS((J140-J135)/J135)</f>
        <v>0.25353477020666121</v>
      </c>
      <c r="K141" s="46">
        <f t="shared" ref="K141" si="50">ABS((K140-K135)/K135)</f>
        <v>0.23895270032472313</v>
      </c>
      <c r="L141" s="46">
        <f t="shared" ref="L141" si="51">ABS((L140-L135)/L135)</f>
        <v>0.18546282211880002</v>
      </c>
      <c r="M141" s="46">
        <f t="shared" ref="M141" si="52">ABS((M140-M135)/M135)</f>
        <v>0.16383924887703041</v>
      </c>
      <c r="N141" s="46">
        <f t="shared" ref="N141" si="53">ABS((N140-N135)/N135)</f>
        <v>0.28992199775464128</v>
      </c>
      <c r="O141" s="62">
        <f>AVERAGE(C141:N141)</f>
        <v>0.1566047431439537</v>
      </c>
      <c r="Q141" s="47" t="s">
        <v>183</v>
      </c>
    </row>
    <row r="142" spans="1:19" ht="15.75" thickBot="1" x14ac:dyDescent="0.3">
      <c r="A142" s="133"/>
      <c r="B142" s="45" t="s">
        <v>184</v>
      </c>
      <c r="C142" s="2">
        <f>LN(C$88/C$89)/LN($P$88/$P$89)</f>
        <v>1.6753403134389073</v>
      </c>
      <c r="D142" s="2">
        <f t="shared" ref="D142:N142" si="54">LN(D$88/D$89)/LN($P$88/$P$89)</f>
        <v>1.4746102179004696</v>
      </c>
      <c r="E142" s="2">
        <f t="shared" si="54"/>
        <v>1.1823842183295723</v>
      </c>
      <c r="F142" s="2">
        <f t="shared" si="54"/>
        <v>1.0672086165965142</v>
      </c>
      <c r="G142" s="2">
        <f t="shared" si="54"/>
        <v>1.1927847283991044</v>
      </c>
      <c r="H142" s="2">
        <f t="shared" si="54"/>
        <v>1.5493955664386843</v>
      </c>
      <c r="I142" s="2">
        <f t="shared" si="54"/>
        <v>1.7791112746353341</v>
      </c>
      <c r="J142" s="2">
        <f t="shared" si="54"/>
        <v>1.8513974135006361</v>
      </c>
      <c r="K142" s="2">
        <f t="shared" si="54"/>
        <v>1.8229550019786358</v>
      </c>
      <c r="L142" s="2">
        <f t="shared" si="54"/>
        <v>1.7156770916129007</v>
      </c>
      <c r="M142" s="2">
        <f t="shared" si="54"/>
        <v>1.6709288335262484</v>
      </c>
      <c r="N142" s="2">
        <f t="shared" si="54"/>
        <v>1.9209525980444568</v>
      </c>
      <c r="O142" s="48">
        <f t="shared" si="14"/>
        <v>1.5752288228667888</v>
      </c>
      <c r="Q142" s="49">
        <v>1.68</v>
      </c>
    </row>
    <row r="143" spans="1:19" x14ac:dyDescent="0.25">
      <c r="A143" s="133"/>
      <c r="B143" s="45" t="s">
        <v>185</v>
      </c>
      <c r="C143" s="2">
        <f>C$89*($P$88/$P$89)^$O142</f>
        <v>2126.8134875500759</v>
      </c>
      <c r="D143" s="2">
        <f t="shared" ref="D143:N143" si="55">D$89*($P$88/$P$89)^$O142</f>
        <v>1725.0936748500123</v>
      </c>
      <c r="E143" s="2">
        <f t="shared" si="55"/>
        <v>1573.9256724147019</v>
      </c>
      <c r="F143" s="2">
        <f t="shared" si="55"/>
        <v>1766.416416000149</v>
      </c>
      <c r="G143" s="2">
        <f t="shared" si="55"/>
        <v>2461.5799981334621</v>
      </c>
      <c r="H143" s="2">
        <f t="shared" si="55"/>
        <v>2993.0218336845878</v>
      </c>
      <c r="I143" s="2">
        <f t="shared" si="55"/>
        <v>2834.0077411574794</v>
      </c>
      <c r="J143" s="2">
        <f t="shared" si="55"/>
        <v>2733.5777879824632</v>
      </c>
      <c r="K143" s="2">
        <f t="shared" si="55"/>
        <v>2832.4385231391198</v>
      </c>
      <c r="L143" s="2">
        <f t="shared" si="55"/>
        <v>3158.3127982851347</v>
      </c>
      <c r="M143" s="2">
        <f t="shared" si="55"/>
        <v>3633.2627851753141</v>
      </c>
      <c r="N143" s="2">
        <f t="shared" si="55"/>
        <v>3306.3423646837259</v>
      </c>
      <c r="O143" s="44">
        <f t="shared" si="14"/>
        <v>2595.3994235880186</v>
      </c>
    </row>
    <row r="144" spans="1:19" x14ac:dyDescent="0.25">
      <c r="A144" s="133"/>
      <c r="B144" s="45" t="s">
        <v>177</v>
      </c>
      <c r="C144" s="46">
        <f t="shared" ref="C144" si="56">ABS((C143-C135)/C135)</f>
        <v>4.2044824865299334E-2</v>
      </c>
      <c r="D144" s="46">
        <f t="shared" ref="D144" si="57">ABS((D143-D135)/D135)</f>
        <v>4.0548567936589348E-2</v>
      </c>
      <c r="E144" s="46">
        <f t="shared" ref="E144" si="58">ABS((E143-E135)/E135)</f>
        <v>0.14922936626232328</v>
      </c>
      <c r="F144" s="46">
        <f t="shared" ref="F144" si="59">ABS((F143-F135)/F135)</f>
        <v>0.18860063573718469</v>
      </c>
      <c r="G144" s="46">
        <f t="shared" ref="G144" si="60">ABS((G143-G135)/G135)</f>
        <v>0.14558139599671568</v>
      </c>
      <c r="H144" s="46">
        <f t="shared" ref="H144" si="61">ABS((H143-H135)/H135)</f>
        <v>1.0571294649723036E-2</v>
      </c>
      <c r="I144" s="46">
        <f t="shared" ref="I144" si="62">ABS((I143-I135)/I135)</f>
        <v>8.7493377266876199E-2</v>
      </c>
      <c r="J144" s="46">
        <f t="shared" ref="J144" si="63">ABS((J143-J135)/J135)</f>
        <v>0.12031876556658327</v>
      </c>
      <c r="K144" s="46">
        <f t="shared" ref="K144" si="64">ABS((K143-K135)/K135)</f>
        <v>0.1072863655743236</v>
      </c>
      <c r="L144" s="46">
        <f t="shared" ref="L144" si="65">ABS((L143-L135)/L135)</f>
        <v>5.9480978961802988E-2</v>
      </c>
      <c r="M144" s="46">
        <f t="shared" ref="M144" si="66">ABS((M143-M135)/M135)</f>
        <v>4.0155392263187546E-2</v>
      </c>
      <c r="N144" s="46">
        <f t="shared" ref="N144" si="67">ABS((N143-N135)/N135)</f>
        <v>0.15283903929000206</v>
      </c>
      <c r="O144" s="62">
        <f>AVERAGE(C144:N144)</f>
        <v>9.5345833697550911E-2</v>
      </c>
    </row>
    <row r="145" spans="1:19" x14ac:dyDescent="0.25">
      <c r="A145" s="133"/>
      <c r="B145" s="42" t="s">
        <v>186</v>
      </c>
      <c r="C145" s="4">
        <f>C$89*($P$88/$P$89)^$Q142</f>
        <v>2037.0912468810566</v>
      </c>
      <c r="D145" s="4">
        <f t="shared" ref="D145:N145" si="68">D$89*($P$88/$P$89)^$Q142</f>
        <v>1652.3184781637297</v>
      </c>
      <c r="E145" s="4">
        <f t="shared" si="68"/>
        <v>1507.5276836854648</v>
      </c>
      <c r="F145" s="4">
        <f t="shared" si="68"/>
        <v>1691.8979686958505</v>
      </c>
      <c r="G145" s="4">
        <f t="shared" si="68"/>
        <v>2357.7352208121624</v>
      </c>
      <c r="H145" s="4">
        <f t="shared" si="68"/>
        <v>2866.7575294277931</v>
      </c>
      <c r="I145" s="4">
        <f t="shared" si="68"/>
        <v>2714.4516418105177</v>
      </c>
      <c r="J145" s="4">
        <f t="shared" si="68"/>
        <v>2618.2584496311861</v>
      </c>
      <c r="K145" s="4">
        <f t="shared" si="68"/>
        <v>2712.9486231827154</v>
      </c>
      <c r="L145" s="4">
        <f t="shared" si="68"/>
        <v>3025.0754915562766</v>
      </c>
      <c r="M145" s="4">
        <f t="shared" si="68"/>
        <v>3479.9891295710327</v>
      </c>
      <c r="N145" s="4">
        <f t="shared" si="68"/>
        <v>3166.8602487789371</v>
      </c>
      <c r="O145" s="51">
        <f>AVERAGE(C145:N145)</f>
        <v>2485.9093093497263</v>
      </c>
    </row>
    <row r="146" spans="1:19" ht="15.75" thickBot="1" x14ac:dyDescent="0.3">
      <c r="A146" s="134"/>
      <c r="B146" s="52" t="s">
        <v>177</v>
      </c>
      <c r="C146" s="53">
        <f t="shared" ref="C146" si="69">ABS((C145-C135)/C135)</f>
        <v>1.9151166677821769E-3</v>
      </c>
      <c r="D146" s="53">
        <f t="shared" ref="D146" si="70">ABS((D145-D135)/D135)</f>
        <v>8.1024205693142573E-2</v>
      </c>
      <c r="E146" s="53">
        <f t="shared" ref="E146" si="71">ABS((E145-E135)/E135)</f>
        <v>0.18512017098082983</v>
      </c>
      <c r="F146" s="53">
        <f t="shared" ref="F146" si="72">ABS((F145-F135)/F135)</f>
        <v>0.22283051506851148</v>
      </c>
      <c r="G146" s="53">
        <f t="shared" ref="G146" si="73">ABS((G145-G135)/G135)</f>
        <v>0.18162609482396305</v>
      </c>
      <c r="H146" s="53">
        <f t="shared" ref="H146" si="74">ABS((H145-H135)/H135)</f>
        <v>5.2311560519737822E-2</v>
      </c>
      <c r="I146" s="53">
        <f t="shared" ref="I146" si="75">ABS((I145-I135)/I135)</f>
        <v>4.1616132697819525E-2</v>
      </c>
      <c r="J146" s="53">
        <f t="shared" ref="J146" si="76">ABS((J145-J135)/J135)</f>
        <v>7.3056741652125431E-2</v>
      </c>
      <c r="K146" s="53">
        <f t="shared" ref="K146" si="77">ABS((K145-K135)/K135)</f>
        <v>6.0574129469396186E-2</v>
      </c>
      <c r="L146" s="53">
        <f t="shared" ref="L146" si="78">ABS((L145-L135)/L135)</f>
        <v>1.4785471840414819E-2</v>
      </c>
      <c r="M146" s="53">
        <f t="shared" ref="M146" si="79">ABS((M145-M135)/M135)</f>
        <v>3.7248412336007264E-3</v>
      </c>
      <c r="N146" s="53">
        <f t="shared" ref="N146" si="80">ABS((N145-N135)/N135)</f>
        <v>0.10420510766350667</v>
      </c>
      <c r="O146" s="63">
        <f>AVERAGE(C146:N146)</f>
        <v>8.5232507359235862E-2</v>
      </c>
    </row>
    <row r="147" spans="1:19" x14ac:dyDescent="0.25">
      <c r="A147"/>
      <c r="B147" s="54"/>
      <c r="C147" s="55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x14ac:dyDescent="0.25">
      <c r="A148"/>
      <c r="B148" s="54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x14ac:dyDescent="0.25">
      <c r="A149"/>
      <c r="B149" s="54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x14ac:dyDescent="0.25">
      <c r="A150"/>
      <c r="B150" s="54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x14ac:dyDescent="0.25">
      <c r="A151"/>
      <c r="B151" s="54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x14ac:dyDescent="0.25">
      <c r="A152"/>
      <c r="B152" s="54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x14ac:dyDescent="0.25">
      <c r="A153"/>
      <c r="B153" s="54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x14ac:dyDescent="0.25">
      <c r="A154"/>
      <c r="B154" s="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x14ac:dyDescent="0.25">
      <c r="A155"/>
      <c r="B155" s="54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x14ac:dyDescent="0.25">
      <c r="A156"/>
      <c r="B156" s="54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x14ac:dyDescent="0.25">
      <c r="A157"/>
      <c r="B157" s="54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 s="54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 s="54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 s="54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 s="54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 s="54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 s="54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 s="5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x14ac:dyDescent="0.25">
      <c r="A165"/>
      <c r="B165" s="54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ht="15.75" thickBot="1" x14ac:dyDescent="0.3"/>
    <row r="167" spans="1:19" x14ac:dyDescent="0.25">
      <c r="A167" s="41" t="s">
        <v>175</v>
      </c>
      <c r="B167" s="18" t="s">
        <v>176</v>
      </c>
      <c r="C167" s="22" t="s">
        <v>162</v>
      </c>
      <c r="D167" s="22" t="s">
        <v>163</v>
      </c>
      <c r="E167" s="22" t="s">
        <v>91</v>
      </c>
      <c r="F167" s="22" t="s">
        <v>164</v>
      </c>
      <c r="G167" s="22" t="s">
        <v>165</v>
      </c>
      <c r="H167" s="22" t="s">
        <v>166</v>
      </c>
      <c r="I167" s="22" t="s">
        <v>167</v>
      </c>
      <c r="J167" s="22" t="s">
        <v>168</v>
      </c>
      <c r="K167" s="22" t="s">
        <v>169</v>
      </c>
      <c r="L167" s="22" t="s">
        <v>170</v>
      </c>
      <c r="M167" s="22" t="s">
        <v>171</v>
      </c>
      <c r="N167" s="22" t="s">
        <v>172</v>
      </c>
      <c r="O167" s="23" t="s">
        <v>179</v>
      </c>
    </row>
    <row r="168" spans="1:19" x14ac:dyDescent="0.25">
      <c r="A168" s="132" t="s">
        <v>150</v>
      </c>
      <c r="B168" s="42" t="s">
        <v>182</v>
      </c>
      <c r="C168" s="43">
        <f>C$90</f>
        <v>3.3210000000000002</v>
      </c>
      <c r="D168" s="43">
        <f t="shared" ref="D168:N168" si="81">D$90</f>
        <v>2.5840000000000001</v>
      </c>
      <c r="E168" s="43">
        <f t="shared" si="81"/>
        <v>2.2480000000000002</v>
      </c>
      <c r="F168" s="43">
        <f t="shared" si="81"/>
        <v>2.149</v>
      </c>
      <c r="G168" s="43">
        <f t="shared" si="81"/>
        <v>4.3979999999999997</v>
      </c>
      <c r="H168" s="43">
        <f t="shared" si="81"/>
        <v>4.835</v>
      </c>
      <c r="I168" s="43">
        <f t="shared" si="81"/>
        <v>3.4590000000000001</v>
      </c>
      <c r="J168" s="43">
        <f t="shared" si="81"/>
        <v>3.363</v>
      </c>
      <c r="K168" s="43">
        <f t="shared" si="81"/>
        <v>4.8230000000000004</v>
      </c>
      <c r="L168" s="43">
        <f t="shared" si="81"/>
        <v>6.5449999999999999</v>
      </c>
      <c r="M168" s="43">
        <f t="shared" si="81"/>
        <v>7.6589999999999998</v>
      </c>
      <c r="N168" s="43">
        <f t="shared" si="81"/>
        <v>4.4909999999999997</v>
      </c>
      <c r="O168" s="44">
        <f t="shared" ref="O168:O176" si="82">AVERAGE(C168:N168)</f>
        <v>4.15625</v>
      </c>
    </row>
    <row r="169" spans="1:19" x14ac:dyDescent="0.25">
      <c r="A169" s="133"/>
      <c r="B169" s="45">
        <v>3</v>
      </c>
      <c r="C169" s="2">
        <f>C$89*($P$90/$P$89)</f>
        <v>7.8100100903266592</v>
      </c>
      <c r="D169" s="2">
        <f t="shared" ref="D169:N169" si="83">D$89*($P$90/$P$89)</f>
        <v>6.3348286468020962</v>
      </c>
      <c r="E169" s="2">
        <f t="shared" si="83"/>
        <v>5.7797147963091291</v>
      </c>
      <c r="F169" s="2">
        <f t="shared" si="83"/>
        <v>6.4865725713313154</v>
      </c>
      <c r="G169" s="2">
        <f t="shared" si="83"/>
        <v>9.0393279599304623</v>
      </c>
      <c r="H169" s="2">
        <f t="shared" si="83"/>
        <v>10.990870077926498</v>
      </c>
      <c r="I169" s="2">
        <f t="shared" si="83"/>
        <v>10.406944089864693</v>
      </c>
      <c r="J169" s="2">
        <f t="shared" si="83"/>
        <v>10.038148728983552</v>
      </c>
      <c r="K169" s="2">
        <f t="shared" si="83"/>
        <v>10.401181662350925</v>
      </c>
      <c r="L169" s="2">
        <f t="shared" si="83"/>
        <v>11.597845776043377</v>
      </c>
      <c r="M169" s="2">
        <f t="shared" si="83"/>
        <v>13.341940503543771</v>
      </c>
      <c r="N169" s="2">
        <f t="shared" si="83"/>
        <v>12.141434771508809</v>
      </c>
      <c r="O169" s="44">
        <f t="shared" si="82"/>
        <v>9.530734972910107</v>
      </c>
    </row>
    <row r="170" spans="1:19" x14ac:dyDescent="0.25">
      <c r="A170" s="133"/>
      <c r="B170" s="45" t="s">
        <v>177</v>
      </c>
      <c r="C170" s="46">
        <f t="shared" ref="C170" si="84">ABS((C169-C168)/C168)</f>
        <v>1.3517043331305807</v>
      </c>
      <c r="D170" s="46">
        <f t="shared" ref="D170" si="85">ABS((D169-D168)/D168)</f>
        <v>1.4515590738398205</v>
      </c>
      <c r="E170" s="46">
        <f t="shared" ref="E170" si="86">ABS((E169-E168)/E168)</f>
        <v>1.5710475072549503</v>
      </c>
      <c r="F170" s="46">
        <f t="shared" ref="F170" si="87">ABS((F169-F168)/F168)</f>
        <v>2.0184144119736227</v>
      </c>
      <c r="G170" s="46">
        <f t="shared" ref="G170" si="88">ABS((G169-G168)/G168)</f>
        <v>1.0553269576922382</v>
      </c>
      <c r="H170" s="46">
        <f t="shared" ref="H170" si="89">ABS((H169-H168)/H168)</f>
        <v>1.2731892612050668</v>
      </c>
      <c r="I170" s="46">
        <f t="shared" ref="I170" si="90">ABS((I169-I168)/I168)</f>
        <v>2.0086568632161588</v>
      </c>
      <c r="J170" s="46">
        <f t="shared" ref="J170" si="91">ABS((J169-J168)/J168)</f>
        <v>1.9848791938696262</v>
      </c>
      <c r="K170" s="46">
        <f t="shared" ref="K170" si="92">ABS((K169-K168)/K168)</f>
        <v>1.156579237476866</v>
      </c>
      <c r="L170" s="46">
        <f t="shared" ref="L170" si="93">ABS((L169-L168)/L168)</f>
        <v>0.77201616135116524</v>
      </c>
      <c r="M170" s="46">
        <f t="shared" ref="M170" si="94">ABS((M169-M168)/M168)</f>
        <v>0.74199510426214543</v>
      </c>
      <c r="N170" s="46">
        <f t="shared" ref="N170" si="95">ABS((N169-N168)/N168)</f>
        <v>1.703503623137121</v>
      </c>
      <c r="O170" s="62">
        <f>AVERAGE(C170:N170)</f>
        <v>1.4240726440341136</v>
      </c>
    </row>
    <row r="171" spans="1:19" x14ac:dyDescent="0.25">
      <c r="A171" s="133"/>
      <c r="B171" s="45">
        <v>4</v>
      </c>
      <c r="C171" s="2">
        <f>C$89*TAN($P$90/$P$89)</f>
        <v>7.8100196953720715</v>
      </c>
      <c r="D171" s="2">
        <f t="shared" ref="D171:N171" si="96">D$89*TAN($P$90/$P$89)</f>
        <v>6.3348364376136477</v>
      </c>
      <c r="E171" s="2">
        <f t="shared" si="96"/>
        <v>5.7797219044206996</v>
      </c>
      <c r="F171" s="2">
        <f t="shared" si="96"/>
        <v>6.4865805487632775</v>
      </c>
      <c r="G171" s="2">
        <f t="shared" si="96"/>
        <v>9.0393390768374253</v>
      </c>
      <c r="H171" s="2">
        <f t="shared" si="96"/>
        <v>10.990883594913672</v>
      </c>
      <c r="I171" s="2">
        <f t="shared" si="96"/>
        <v>10.40695688871763</v>
      </c>
      <c r="J171" s="2">
        <f t="shared" si="96"/>
        <v>10.038161074278024</v>
      </c>
      <c r="K171" s="2">
        <f t="shared" si="96"/>
        <v>10.401194454117011</v>
      </c>
      <c r="L171" s="2">
        <f t="shared" si="96"/>
        <v>11.597860039512192</v>
      </c>
      <c r="M171" s="2">
        <f t="shared" si="96"/>
        <v>13.341956911966161</v>
      </c>
      <c r="N171" s="2">
        <f t="shared" si="96"/>
        <v>12.141449703503902</v>
      </c>
      <c r="O171" s="44">
        <f t="shared" si="82"/>
        <v>9.5307466941679788</v>
      </c>
    </row>
    <row r="172" spans="1:19" x14ac:dyDescent="0.25">
      <c r="A172" s="133"/>
      <c r="B172" s="45" t="s">
        <v>177</v>
      </c>
      <c r="C172" s="46">
        <f t="shared" ref="C172" si="97">ABS((C171-C168)/C168)</f>
        <v>1.3517072253453994</v>
      </c>
      <c r="D172" s="46">
        <f t="shared" ref="D172" si="98">ABS((D171-D168)/D168)</f>
        <v>1.4515620888597707</v>
      </c>
      <c r="E172" s="46">
        <f t="shared" ref="E172" si="99">ABS((E171-E168)/E168)</f>
        <v>1.5710506692262896</v>
      </c>
      <c r="F172" s="46">
        <f t="shared" ref="F172" si="100">ABS((F171-F168)/F168)</f>
        <v>2.0184181241336794</v>
      </c>
      <c r="G172" s="46">
        <f t="shared" ref="G172" si="101">ABS((G171-G168)/G168)</f>
        <v>1.0553294854109654</v>
      </c>
      <c r="H172" s="46">
        <f t="shared" ref="H172" si="102">ABS((H171-H168)/H168)</f>
        <v>1.2731920568590842</v>
      </c>
      <c r="I172" s="46">
        <f t="shared" ref="I172" si="103">ABS((I171-I168)/I168)</f>
        <v>2.0086605633760133</v>
      </c>
      <c r="J172" s="46">
        <f t="shared" ref="J172" si="104">ABS((J171-J168)/J168)</f>
        <v>1.9848828647868049</v>
      </c>
      <c r="K172" s="46">
        <f t="shared" ref="K172" si="105">ABS((K171-K168)/K168)</f>
        <v>1.1565818897194713</v>
      </c>
      <c r="L172" s="46">
        <f t="shared" ref="L172" si="106">ABS((L171-L168)/L168)</f>
        <v>0.772018340643574</v>
      </c>
      <c r="M172" s="46">
        <f t="shared" ref="M172" si="107">ABS((M171-M168)/M168)</f>
        <v>0.74199724663352418</v>
      </c>
      <c r="N172" s="46">
        <f t="shared" ref="N172" si="108">ABS((N171-N168)/N168)</f>
        <v>1.7035069480079945</v>
      </c>
      <c r="O172" s="62">
        <f>AVERAGE(C172:N172)</f>
        <v>1.4240756252502142</v>
      </c>
    </row>
    <row r="173" spans="1:19" ht="15.75" thickBot="1" x14ac:dyDescent="0.3">
      <c r="A173" s="133"/>
      <c r="B173" s="45">
        <v>5</v>
      </c>
      <c r="C173" s="2">
        <f>C$89*ATAN($P$90/$P$89)</f>
        <v>7.8100004853166851</v>
      </c>
      <c r="D173" s="2">
        <f t="shared" ref="D173:N173" si="109">D$89*ATAN($P$90/$P$89)</f>
        <v>6.3348208560192889</v>
      </c>
      <c r="E173" s="2">
        <f t="shared" si="109"/>
        <v>5.7797076882237839</v>
      </c>
      <c r="F173" s="2">
        <f t="shared" si="109"/>
        <v>6.4865645939287866</v>
      </c>
      <c r="G173" s="2">
        <f t="shared" si="109"/>
        <v>9.0393168430645154</v>
      </c>
      <c r="H173" s="2">
        <f t="shared" si="109"/>
        <v>10.990856560989196</v>
      </c>
      <c r="I173" s="2">
        <f t="shared" si="109"/>
        <v>10.406931291058976</v>
      </c>
      <c r="J173" s="2">
        <f t="shared" si="109"/>
        <v>10.038136383734628</v>
      </c>
      <c r="K173" s="2">
        <f t="shared" si="109"/>
        <v>10.401168870632034</v>
      </c>
      <c r="L173" s="2">
        <f t="shared" si="109"/>
        <v>11.597831512627188</v>
      </c>
      <c r="M173" s="2">
        <f t="shared" si="109"/>
        <v>13.341924095181922</v>
      </c>
      <c r="N173" s="2">
        <f t="shared" si="109"/>
        <v>12.141419839568806</v>
      </c>
      <c r="O173" s="44">
        <f t="shared" si="82"/>
        <v>9.5307232516954841</v>
      </c>
    </row>
    <row r="174" spans="1:19" x14ac:dyDescent="0.25">
      <c r="A174" s="133"/>
      <c r="B174" s="45" t="s">
        <v>177</v>
      </c>
      <c r="C174" s="46">
        <f t="shared" ref="C174" si="110">ABS((C173-C168)/C168)</f>
        <v>1.3517014409264334</v>
      </c>
      <c r="D174" s="46">
        <f t="shared" ref="D174" si="111">ABS((D173-D168)/D168)</f>
        <v>1.4515560588309941</v>
      </c>
      <c r="E174" s="46">
        <f t="shared" ref="E174" si="112">ABS((E173-E168)/E168)</f>
        <v>1.5710443452952774</v>
      </c>
      <c r="F174" s="46">
        <f t="shared" ref="F174" si="113">ABS((F173-F168)/F168)</f>
        <v>2.0184106998272622</v>
      </c>
      <c r="G174" s="46">
        <f t="shared" ref="G174" si="114">ABS((G173-G168)/G168)</f>
        <v>1.0553244299828368</v>
      </c>
      <c r="H174" s="46">
        <f t="shared" ref="H174" si="115">ABS((H173-H168)/H168)</f>
        <v>1.2731864655613641</v>
      </c>
      <c r="I174" s="46">
        <f t="shared" ref="I174" si="116">ABS((I173-I168)/I168)</f>
        <v>2.0086531630699556</v>
      </c>
      <c r="J174" s="46">
        <f t="shared" ref="J174" si="117">ABS((J173-J168)/J168)</f>
        <v>1.9848755229659911</v>
      </c>
      <c r="K174" s="46">
        <f t="shared" ref="K174" si="118">ABS((K173-K168)/K168)</f>
        <v>1.1565765852440459</v>
      </c>
      <c r="L174" s="46">
        <f t="shared" ref="L174" si="119">ABS((L173-L168)/L168)</f>
        <v>0.77201398206679728</v>
      </c>
      <c r="M174" s="46">
        <f t="shared" ref="M174" si="120">ABS((M173-M168)/M168)</f>
        <v>0.74199296189867114</v>
      </c>
      <c r="N174" s="46">
        <f t="shared" ref="N174" si="121">ABS((N173-N168)/N168)</f>
        <v>1.7035002982785141</v>
      </c>
      <c r="O174" s="62">
        <f>AVERAGE(C174:N174)</f>
        <v>1.4240696628290117</v>
      </c>
      <c r="Q174" s="47" t="s">
        <v>183</v>
      </c>
    </row>
    <row r="175" spans="1:19" ht="15.75" thickBot="1" x14ac:dyDescent="0.3">
      <c r="A175" s="133"/>
      <c r="B175" s="45" t="s">
        <v>184</v>
      </c>
      <c r="C175" s="2">
        <f>LN(C$90/C$89)/LN($P$90/$P$89)</f>
        <v>1.1367128886945872</v>
      </c>
      <c r="D175" s="2">
        <f t="shared" ref="D175:N175" si="122">LN(D$90/D$89)/LN($P$90/$P$89)</f>
        <v>1.1433609793919624</v>
      </c>
      <c r="E175" s="2">
        <f t="shared" si="122"/>
        <v>1.1509691585952215</v>
      </c>
      <c r="F175" s="2">
        <f t="shared" si="122"/>
        <v>1.1766155269436365</v>
      </c>
      <c r="G175" s="2">
        <f t="shared" si="122"/>
        <v>1.1151772873431793</v>
      </c>
      <c r="H175" s="2">
        <f t="shared" si="122"/>
        <v>1.1312841981028976</v>
      </c>
      <c r="I175" s="2">
        <f t="shared" si="122"/>
        <v>1.1760978761823631</v>
      </c>
      <c r="J175" s="2">
        <f t="shared" si="122"/>
        <v>1.174829376057188</v>
      </c>
      <c r="K175" s="2">
        <f t="shared" si="122"/>
        <v>1.1228652608065237</v>
      </c>
      <c r="L175" s="2">
        <f t="shared" si="122"/>
        <v>1.0914655752651157</v>
      </c>
      <c r="M175" s="2">
        <f t="shared" si="122"/>
        <v>1.08873385973232</v>
      </c>
      <c r="N175" s="2">
        <f t="shared" si="122"/>
        <v>1.1590003486173877</v>
      </c>
      <c r="O175" s="48">
        <f t="shared" si="82"/>
        <v>1.1389260279776987</v>
      </c>
      <c r="Q175" s="49">
        <v>1.1499999999999999</v>
      </c>
    </row>
    <row r="176" spans="1:19" x14ac:dyDescent="0.25">
      <c r="A176" s="133"/>
      <c r="B176" s="45" t="s">
        <v>185</v>
      </c>
      <c r="C176" s="2">
        <f>C$89*($P$90/$P$89)^$O175</f>
        <v>3.2753434598974667</v>
      </c>
      <c r="D176" s="2">
        <f t="shared" ref="D176:N176" si="123">D$89*($P$90/$P$89)^$O175</f>
        <v>2.6566853740142262</v>
      </c>
      <c r="E176" s="2">
        <f t="shared" si="123"/>
        <v>2.4238830474253508</v>
      </c>
      <c r="F176" s="2">
        <f t="shared" si="123"/>
        <v>2.7203233802444036</v>
      </c>
      <c r="G176" s="2">
        <f t="shared" si="123"/>
        <v>3.7908918648001668</v>
      </c>
      <c r="H176" s="2">
        <f t="shared" si="123"/>
        <v>4.6093249575832029</v>
      </c>
      <c r="I176" s="2">
        <f t="shared" si="123"/>
        <v>4.3644394652544207</v>
      </c>
      <c r="J176" s="2">
        <f t="shared" si="123"/>
        <v>4.2097749437836107</v>
      </c>
      <c r="K176" s="2">
        <f t="shared" si="123"/>
        <v>4.3620228321064394</v>
      </c>
      <c r="L176" s="2">
        <f t="shared" si="123"/>
        <v>4.8638769825039114</v>
      </c>
      <c r="M176" s="2">
        <f t="shared" si="123"/>
        <v>5.5953112819596171</v>
      </c>
      <c r="N176" s="2">
        <f t="shared" si="123"/>
        <v>5.0918460427968242</v>
      </c>
      <c r="O176" s="44">
        <f t="shared" si="82"/>
        <v>3.9969769693641362</v>
      </c>
    </row>
    <row r="177" spans="1:19" x14ac:dyDescent="0.25">
      <c r="A177" s="133"/>
      <c r="B177" s="45" t="s">
        <v>177</v>
      </c>
      <c r="C177" s="46">
        <f t="shared" ref="C177" si="124">ABS((C176-C168)/C168)</f>
        <v>1.3747828998052847E-2</v>
      </c>
      <c r="D177" s="46">
        <f t="shared" ref="D177" si="125">ABS((D176-D168)/D168)</f>
        <v>2.8129014711387828E-2</v>
      </c>
      <c r="E177" s="46">
        <f t="shared" ref="E177" si="126">ABS((E176-E168)/E168)</f>
        <v>7.8239789779960198E-2</v>
      </c>
      <c r="F177" s="46">
        <f t="shared" ref="F177" si="127">ABS((F176-F168)/F168)</f>
        <v>0.26585545846645114</v>
      </c>
      <c r="G177" s="46">
        <f t="shared" ref="G177" si="128">ABS((G176-G168)/G168)</f>
        <v>0.13804186793993473</v>
      </c>
      <c r="H177" s="46">
        <f t="shared" ref="H177" si="129">ABS((H176-H168)/H168)</f>
        <v>4.6675293157558848E-2</v>
      </c>
      <c r="I177" s="46">
        <f t="shared" ref="I177" si="130">ABS((I176-I168)/I168)</f>
        <v>0.26176336087147173</v>
      </c>
      <c r="J177" s="46">
        <f t="shared" ref="J177" si="131">ABS((J176-J168)/J168)</f>
        <v>0.25179153844294105</v>
      </c>
      <c r="K177" s="46">
        <f t="shared" ref="K177" si="132">ABS((K176-K168)/K168)</f>
        <v>9.5578927616330286E-2</v>
      </c>
      <c r="L177" s="46">
        <f t="shared" ref="L177" si="133">ABS((L176-L168)/L168)</f>
        <v>0.25685607601162547</v>
      </c>
      <c r="M177" s="46">
        <f t="shared" ref="M177" si="134">ABS((M176-M168)/M168)</f>
        <v>0.26944623554516028</v>
      </c>
      <c r="N177" s="46">
        <f t="shared" ref="N177" si="135">ABS((N176-N168)/N168)</f>
        <v>0.133788920685109</v>
      </c>
      <c r="O177" s="62">
        <f>AVERAGE(C177:N177)</f>
        <v>0.1533261926854986</v>
      </c>
    </row>
    <row r="178" spans="1:19" x14ac:dyDescent="0.25">
      <c r="A178" s="133"/>
      <c r="B178" s="42" t="s">
        <v>186</v>
      </c>
      <c r="C178" s="4">
        <f>C$89*($P$90/$P$89)^$Q175</f>
        <v>3.0561469169645341</v>
      </c>
      <c r="D178" s="4">
        <f t="shared" ref="D178:N178" si="136">D$89*($P$90/$P$89)^$Q175</f>
        <v>2.4788914245324727</v>
      </c>
      <c r="E178" s="4">
        <f t="shared" si="136"/>
        <v>2.2616689801146785</v>
      </c>
      <c r="F178" s="4">
        <f t="shared" si="136"/>
        <v>2.5382705702383745</v>
      </c>
      <c r="G178" s="4">
        <f t="shared" si="136"/>
        <v>3.5371931606579188</v>
      </c>
      <c r="H178" s="4">
        <f t="shared" si="136"/>
        <v>4.300854072521167</v>
      </c>
      <c r="I178" s="4">
        <f t="shared" si="136"/>
        <v>4.072357106766809</v>
      </c>
      <c r="J178" s="4">
        <f t="shared" si="136"/>
        <v>3.9280432336587938</v>
      </c>
      <c r="K178" s="4">
        <f t="shared" si="136"/>
        <v>4.0701022024994966</v>
      </c>
      <c r="L178" s="4">
        <f t="shared" si="136"/>
        <v>4.5383706553447754</v>
      </c>
      <c r="M178" s="4">
        <f t="shared" si="136"/>
        <v>5.2208550135847647</v>
      </c>
      <c r="N178" s="4">
        <f t="shared" si="136"/>
        <v>4.7510832912279444</v>
      </c>
      <c r="O178" s="51">
        <f>AVERAGE(C178:N178)</f>
        <v>3.7294863856759779</v>
      </c>
    </row>
    <row r="179" spans="1:19" ht="15.75" thickBot="1" x14ac:dyDescent="0.3">
      <c r="A179" s="134"/>
      <c r="B179" s="52" t="s">
        <v>177</v>
      </c>
      <c r="C179" s="53">
        <f t="shared" ref="C179" si="137">ABS((C178-C168)/C168)</f>
        <v>7.97510036240488E-2</v>
      </c>
      <c r="D179" s="53">
        <f t="shared" ref="D179" si="138">ABS((D178-D168)/D168)</f>
        <v>4.0676693292386761E-2</v>
      </c>
      <c r="E179" s="53">
        <f t="shared" ref="E179" si="139">ABS((E178-E168)/E168)</f>
        <v>6.0805071684512093E-3</v>
      </c>
      <c r="F179" s="53">
        <f t="shared" ref="F179" si="140">ABS((F178-F168)/F168)</f>
        <v>0.18114033049714962</v>
      </c>
      <c r="G179" s="53">
        <f t="shared" ref="G179" si="141">ABS((G178-G168)/G168)</f>
        <v>0.19572688479810846</v>
      </c>
      <c r="H179" s="53">
        <f t="shared" ref="H179" si="142">ABS((H178-H168)/H168)</f>
        <v>0.11047485573502233</v>
      </c>
      <c r="I179" s="53">
        <f t="shared" ref="I179" si="143">ABS((I178-I168)/I168)</f>
        <v>0.17732208926476117</v>
      </c>
      <c r="J179" s="53">
        <f t="shared" ref="J179" si="144">ABS((J178-J168)/J168)</f>
        <v>0.16801761333892173</v>
      </c>
      <c r="K179" s="53">
        <f t="shared" ref="K179" si="145">ABS((K178-K168)/K168)</f>
        <v>0.15610570132707935</v>
      </c>
      <c r="L179" s="53">
        <f t="shared" ref="L179" si="146">ABS((L178-L168)/L168)</f>
        <v>0.3065896630489266</v>
      </c>
      <c r="M179" s="53">
        <f t="shared" ref="M179" si="147">ABS((M178-M168)/M168)</f>
        <v>0.3183372485200725</v>
      </c>
      <c r="N179" s="53">
        <f t="shared" ref="N179" si="148">ABS((N178-N168)/N168)</f>
        <v>5.7912111161867008E-2</v>
      </c>
      <c r="O179" s="63">
        <f>AVERAGE(C179:N179)</f>
        <v>0.14984455848139963</v>
      </c>
    </row>
    <row r="180" spans="1:19" x14ac:dyDescent="0.25">
      <c r="A180"/>
      <c r="B180" s="54"/>
      <c r="C180" s="55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x14ac:dyDescent="0.25">
      <c r="A181"/>
      <c r="B181" s="54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x14ac:dyDescent="0.25">
      <c r="A182"/>
      <c r="B182" s="54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x14ac:dyDescent="0.25">
      <c r="A183"/>
      <c r="B183" s="54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x14ac:dyDescent="0.25">
      <c r="A184"/>
      <c r="B184" s="5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x14ac:dyDescent="0.25">
      <c r="A185"/>
      <c r="B185" s="54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x14ac:dyDescent="0.25">
      <c r="A186"/>
      <c r="B186" s="54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x14ac:dyDescent="0.25">
      <c r="A187"/>
      <c r="B187" s="54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x14ac:dyDescent="0.25">
      <c r="A188"/>
      <c r="B188" s="54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 s="54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x14ac:dyDescent="0.25">
      <c r="A190"/>
      <c r="B190" s="54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 s="54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 s="54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 s="54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 s="5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 s="54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 s="54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 s="54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 s="54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ht="15.75" thickBot="1" x14ac:dyDescent="0.3"/>
    <row r="200" spans="1:19" x14ac:dyDescent="0.25">
      <c r="A200" s="41" t="s">
        <v>175</v>
      </c>
      <c r="B200" s="18" t="s">
        <v>176</v>
      </c>
      <c r="C200" s="22" t="s">
        <v>162</v>
      </c>
      <c r="D200" s="22" t="s">
        <v>163</v>
      </c>
      <c r="E200" s="22" t="s">
        <v>91</v>
      </c>
      <c r="F200" s="22" t="s">
        <v>164</v>
      </c>
      <c r="G200" s="22" t="s">
        <v>165</v>
      </c>
      <c r="H200" s="22" t="s">
        <v>166</v>
      </c>
      <c r="I200" s="22" t="s">
        <v>167</v>
      </c>
      <c r="J200" s="22" t="s">
        <v>168</v>
      </c>
      <c r="K200" s="22" t="s">
        <v>169</v>
      </c>
      <c r="L200" s="22" t="s">
        <v>170</v>
      </c>
      <c r="M200" s="22" t="s">
        <v>171</v>
      </c>
      <c r="N200" s="22" t="s">
        <v>172</v>
      </c>
      <c r="O200" s="23" t="s">
        <v>179</v>
      </c>
    </row>
    <row r="201" spans="1:19" x14ac:dyDescent="0.25">
      <c r="A201" s="132" t="s">
        <v>180</v>
      </c>
      <c r="B201" s="42" t="s">
        <v>182</v>
      </c>
      <c r="C201" s="43">
        <f>C$91</f>
        <v>0.61399999999999999</v>
      </c>
      <c r="D201" s="43">
        <f t="shared" ref="D201:N201" si="149">D$91</f>
        <v>0.48499999999999999</v>
      </c>
      <c r="E201" s="43">
        <f t="shared" si="149"/>
        <v>0.44600000000000001</v>
      </c>
      <c r="F201" s="43">
        <f t="shared" si="149"/>
        <v>0.73599999999999999</v>
      </c>
      <c r="G201" s="43">
        <f t="shared" si="149"/>
        <v>2.5939999999999999</v>
      </c>
      <c r="H201" s="43">
        <f t="shared" si="149"/>
        <v>2.0649999999999999</v>
      </c>
      <c r="I201" s="43">
        <f t="shared" si="149"/>
        <v>1.097</v>
      </c>
      <c r="J201" s="43">
        <f t="shared" si="149"/>
        <v>1.022</v>
      </c>
      <c r="K201" s="43">
        <f t="shared" si="149"/>
        <v>1.6359999999999999</v>
      </c>
      <c r="L201" s="43">
        <f t="shared" si="149"/>
        <v>2.246</v>
      </c>
      <c r="M201" s="43">
        <f t="shared" si="149"/>
        <v>3.36</v>
      </c>
      <c r="N201" s="43">
        <f t="shared" si="149"/>
        <v>1.726</v>
      </c>
      <c r="O201" s="44">
        <f t="shared" ref="O201:O209" si="150">AVERAGE(C201:N201)</f>
        <v>1.5022499999999999</v>
      </c>
    </row>
    <row r="202" spans="1:19" x14ac:dyDescent="0.25">
      <c r="A202" s="133"/>
      <c r="B202" s="45">
        <v>3</v>
      </c>
      <c r="C202" s="2">
        <f>C$89*($P$91/$P$89)</f>
        <v>6.1458518221346914</v>
      </c>
      <c r="D202" s="2">
        <f t="shared" ref="D202:N202" si="151">D$89*($P$91/$P$89)</f>
        <v>4.9850022895721136</v>
      </c>
      <c r="E202" s="2">
        <f t="shared" si="151"/>
        <v>4.5481721920322888</v>
      </c>
      <c r="F202" s="2">
        <f t="shared" si="151"/>
        <v>5.1044125930518582</v>
      </c>
      <c r="G202" s="2">
        <f t="shared" si="151"/>
        <v>7.1132264326035068</v>
      </c>
      <c r="H202" s="2">
        <f t="shared" si="151"/>
        <v>8.6489336267227515</v>
      </c>
      <c r="I202" s="2">
        <f t="shared" si="151"/>
        <v>8.1894306867500646</v>
      </c>
      <c r="J202" s="2">
        <f t="shared" si="151"/>
        <v>7.8992183036094197</v>
      </c>
      <c r="K202" s="2">
        <f t="shared" si="151"/>
        <v>8.1848961182634916</v>
      </c>
      <c r="L202" s="2">
        <f t="shared" si="151"/>
        <v>9.1265748406417284</v>
      </c>
      <c r="M202" s="2">
        <f t="shared" si="151"/>
        <v>10.49903756924436</v>
      </c>
      <c r="N202" s="2">
        <f t="shared" si="151"/>
        <v>9.5543358012084081</v>
      </c>
      <c r="O202" s="44">
        <f t="shared" si="150"/>
        <v>7.499924356319557</v>
      </c>
    </row>
    <row r="203" spans="1:19" x14ac:dyDescent="0.25">
      <c r="A203" s="133"/>
      <c r="B203" s="45" t="s">
        <v>177</v>
      </c>
      <c r="C203" s="46">
        <f t="shared" ref="C203" si="152">ABS((C202-C201)/C201)</f>
        <v>9.0095306549424947</v>
      </c>
      <c r="D203" s="46">
        <f t="shared" ref="D203" si="153">ABS((D202-D201)/D201)</f>
        <v>9.2783552362311621</v>
      </c>
      <c r="E203" s="46">
        <f t="shared" ref="E203" si="154">ABS((E202-E201)/E201)</f>
        <v>9.1976954978302441</v>
      </c>
      <c r="F203" s="46">
        <f t="shared" ref="F203" si="155">ABS((F202-F201)/F201)</f>
        <v>5.9353431970813295</v>
      </c>
      <c r="G203" s="46">
        <f t="shared" ref="G203" si="156">ABS((G202-G201)/G201)</f>
        <v>1.742184438166348</v>
      </c>
      <c r="H203" s="46">
        <f t="shared" ref="H203" si="157">ABS((H202-H201)/H201)</f>
        <v>3.1883455819480639</v>
      </c>
      <c r="I203" s="46">
        <f t="shared" ref="I203" si="158">ABS((I202-I201)/I201)</f>
        <v>6.4652968885597675</v>
      </c>
      <c r="J203" s="46">
        <f t="shared" ref="J203" si="159">ABS((J202-J201)/J201)</f>
        <v>6.7291764223184138</v>
      </c>
      <c r="K203" s="46">
        <f t="shared" ref="K203" si="160">ABS((K202-K201)/K201)</f>
        <v>4.002992737324873</v>
      </c>
      <c r="L203" s="46">
        <f t="shared" ref="L203" si="161">ABS((L202-L201)/L201)</f>
        <v>3.0634794481931111</v>
      </c>
      <c r="M203" s="46">
        <f t="shared" ref="M203" si="162">ABS((M202-M201)/M201)</f>
        <v>2.1247135622751072</v>
      </c>
      <c r="N203" s="46">
        <f t="shared" ref="N203" si="163">ABS((N202-N201)/N201)</f>
        <v>4.5355363854046393</v>
      </c>
      <c r="O203" s="62">
        <f>AVERAGE(C203:N203)</f>
        <v>5.4393875041896296</v>
      </c>
    </row>
    <row r="204" spans="1:19" x14ac:dyDescent="0.25">
      <c r="A204" s="133"/>
      <c r="B204" s="45">
        <v>4</v>
      </c>
      <c r="C204" s="2">
        <f>C$89*TAN($P$91/$P$89)</f>
        <v>6.1458565026174412</v>
      </c>
      <c r="D204" s="2">
        <f t="shared" ref="D204:N204" si="164">D$89*TAN($P$91/$P$89)</f>
        <v>4.9850060859892578</v>
      </c>
      <c r="E204" s="2">
        <f t="shared" si="164"/>
        <v>4.5481756557737043</v>
      </c>
      <c r="F204" s="2">
        <f t="shared" si="164"/>
        <v>5.1044164804080419</v>
      </c>
      <c r="G204" s="2">
        <f t="shared" si="164"/>
        <v>7.1132318498075939</v>
      </c>
      <c r="H204" s="2">
        <f t="shared" si="164"/>
        <v>8.6489402134719615</v>
      </c>
      <c r="I204" s="2">
        <f t="shared" si="164"/>
        <v>8.1894369235566398</v>
      </c>
      <c r="J204" s="2">
        <f t="shared" si="164"/>
        <v>7.8992243193995932</v>
      </c>
      <c r="K204" s="2">
        <f t="shared" si="164"/>
        <v>8.1849023516166852</v>
      </c>
      <c r="L204" s="2">
        <f t="shared" si="164"/>
        <v>9.1265817911470997</v>
      </c>
      <c r="M204" s="2">
        <f t="shared" si="164"/>
        <v>10.49904556497313</v>
      </c>
      <c r="N204" s="2">
        <f t="shared" si="164"/>
        <v>9.5543430774827467</v>
      </c>
      <c r="O204" s="44">
        <f t="shared" si="150"/>
        <v>7.4999300680203236</v>
      </c>
    </row>
    <row r="205" spans="1:19" x14ac:dyDescent="0.25">
      <c r="A205" s="133"/>
      <c r="B205" s="45" t="s">
        <v>177</v>
      </c>
      <c r="C205" s="46">
        <f t="shared" ref="C205" si="165">ABS((C204-C201)/C201)</f>
        <v>9.0095382778785691</v>
      </c>
      <c r="D205" s="46">
        <f t="shared" ref="D205" si="166">ABS((D204-D201)/D201)</f>
        <v>9.2783630638953767</v>
      </c>
      <c r="E205" s="46">
        <f t="shared" ref="E205" si="167">ABS((E204-E201)/E201)</f>
        <v>9.1977032640666021</v>
      </c>
      <c r="F205" s="46">
        <f t="shared" ref="F205" si="168">ABS((F204-F201)/F201)</f>
        <v>5.9353484788152748</v>
      </c>
      <c r="G205" s="46">
        <f t="shared" ref="G205" si="169">ABS((G204-G201)/G201)</f>
        <v>1.7421865265256726</v>
      </c>
      <c r="H205" s="46">
        <f t="shared" ref="H205" si="170">ABS((H204-H201)/H201)</f>
        <v>3.1883487716571244</v>
      </c>
      <c r="I205" s="46">
        <f t="shared" ref="I205" si="171">ABS((I204-I201)/I201)</f>
        <v>6.465302573889371</v>
      </c>
      <c r="J205" s="46">
        <f t="shared" ref="J205" si="172">ABS((J204-J201)/J201)</f>
        <v>6.7291823086101692</v>
      </c>
      <c r="K205" s="46">
        <f t="shared" ref="K205" si="173">ABS((K204-K201)/K201)</f>
        <v>4.0029965474429616</v>
      </c>
      <c r="L205" s="46">
        <f t="shared" ref="L205" si="174">ABS((L204-L201)/L201)</f>
        <v>3.0634825428081474</v>
      </c>
      <c r="M205" s="46">
        <f t="shared" ref="M205" si="175">ABS((M204-M201)/M201)</f>
        <v>2.1247159419562891</v>
      </c>
      <c r="N205" s="46">
        <f t="shared" ref="N205" si="176">ABS((N204-N201)/N201)</f>
        <v>4.5355406010908155</v>
      </c>
      <c r="O205" s="62">
        <f>AVERAGE(C205:N205)</f>
        <v>5.4393924082196969</v>
      </c>
    </row>
    <row r="206" spans="1:19" ht="15.75" thickBot="1" x14ac:dyDescent="0.3">
      <c r="A206" s="133"/>
      <c r="B206" s="45">
        <v>5</v>
      </c>
      <c r="C206" s="2">
        <f>C$89*ATAN($P$91/$P$89)</f>
        <v>6.1458471416626361</v>
      </c>
      <c r="D206" s="2">
        <f t="shared" ref="D206:N206" si="177">D$89*ATAN($P$91/$P$89)</f>
        <v>4.9849984931636433</v>
      </c>
      <c r="E206" s="2">
        <f t="shared" si="177"/>
        <v>4.5481687282987879</v>
      </c>
      <c r="F206" s="2">
        <f t="shared" si="177"/>
        <v>5.1044087057045555</v>
      </c>
      <c r="G206" s="2">
        <f t="shared" si="177"/>
        <v>7.1132210154117965</v>
      </c>
      <c r="H206" s="2">
        <f t="shared" si="177"/>
        <v>8.6489270399885889</v>
      </c>
      <c r="I206" s="2">
        <f t="shared" si="177"/>
        <v>8.1894244499577376</v>
      </c>
      <c r="J206" s="2">
        <f t="shared" si="177"/>
        <v>7.8992122878329898</v>
      </c>
      <c r="K206" s="2">
        <f t="shared" si="177"/>
        <v>8.1848898849245391</v>
      </c>
      <c r="L206" s="2">
        <f t="shared" si="177"/>
        <v>9.1265678901522378</v>
      </c>
      <c r="M206" s="2">
        <f t="shared" si="177"/>
        <v>10.499029573533859</v>
      </c>
      <c r="N206" s="2">
        <f t="shared" si="177"/>
        <v>9.5543285249506944</v>
      </c>
      <c r="O206" s="44">
        <f t="shared" si="150"/>
        <v>7.4999186446318378</v>
      </c>
    </row>
    <row r="207" spans="1:19" x14ac:dyDescent="0.25">
      <c r="A207" s="133"/>
      <c r="B207" s="45" t="s">
        <v>177</v>
      </c>
      <c r="C207" s="46">
        <f t="shared" ref="C207" si="178">ABS((C206-C201)/C201)</f>
        <v>9.0095230320238375</v>
      </c>
      <c r="D207" s="46">
        <f t="shared" ref="D207" si="179">ABS((D206-D201)/D201)</f>
        <v>9.2783474085848319</v>
      </c>
      <c r="E207" s="46">
        <f t="shared" ref="E207" si="180">ABS((E206-E201)/E201)</f>
        <v>9.1976877316116319</v>
      </c>
      <c r="F207" s="46">
        <f t="shared" ref="F207" si="181">ABS((F206-F201)/F201)</f>
        <v>5.935337915359451</v>
      </c>
      <c r="G207" s="46">
        <f t="shared" ref="G207" si="182">ABS((G206-G201)/G201)</f>
        <v>1.742182349811795</v>
      </c>
      <c r="H207" s="46">
        <f t="shared" ref="H207" si="183">ABS((H206-H201)/H201)</f>
        <v>3.1883423922462906</v>
      </c>
      <c r="I207" s="46">
        <f t="shared" ref="I207" si="184">ABS((I206-I201)/I201)</f>
        <v>6.4652912032431527</v>
      </c>
      <c r="J207" s="46">
        <f t="shared" ref="J207" si="185">ABS((J206-J201)/J201)</f>
        <v>6.7291705360401073</v>
      </c>
      <c r="K207" s="46">
        <f t="shared" ref="K207" si="186">ABS((K206-K201)/K201)</f>
        <v>4.0029889272154886</v>
      </c>
      <c r="L207" s="46">
        <f t="shared" ref="L207" si="187">ABS((L206-L201)/L201)</f>
        <v>3.0634763535851457</v>
      </c>
      <c r="M207" s="46">
        <f t="shared" ref="M207" si="188">ABS((M206-M201)/M201)</f>
        <v>2.1247111825993632</v>
      </c>
      <c r="N207" s="46">
        <f t="shared" ref="N207" si="189">ABS((N206-N201)/N201)</f>
        <v>4.5355321697280964</v>
      </c>
      <c r="O207" s="62">
        <f>AVERAGE(C207:N207)</f>
        <v>5.4393826001707657</v>
      </c>
      <c r="Q207" s="47" t="s">
        <v>183</v>
      </c>
    </row>
    <row r="208" spans="1:19" ht="15.75" thickBot="1" x14ac:dyDescent="0.3">
      <c r="A208" s="133"/>
      <c r="B208" s="45" t="s">
        <v>184</v>
      </c>
      <c r="C208" s="2">
        <f>LN(C$91/C$89)/LN($P$91/$P$89)</f>
        <v>1.3546830219250015</v>
      </c>
      <c r="D208" s="2">
        <f t="shared" ref="D208:N208" si="190">LN(D$91/D$89)/LN($P$91/$P$89)</f>
        <v>1.358763703189803</v>
      </c>
      <c r="E208" s="2">
        <f t="shared" si="190"/>
        <v>1.3575506274174065</v>
      </c>
      <c r="F208" s="2">
        <f t="shared" si="190"/>
        <v>1.298189159649862</v>
      </c>
      <c r="G208" s="2">
        <f t="shared" si="190"/>
        <v>1.155321189392065</v>
      </c>
      <c r="H208" s="2">
        <f t="shared" si="190"/>
        <v>1.220536677500041</v>
      </c>
      <c r="I208" s="2">
        <f t="shared" si="190"/>
        <v>1.3095269223996913</v>
      </c>
      <c r="J208" s="2">
        <f t="shared" si="190"/>
        <v>1.3148755060883242</v>
      </c>
      <c r="K208" s="2">
        <f t="shared" si="190"/>
        <v>1.2479024034878206</v>
      </c>
      <c r="L208" s="2">
        <f t="shared" si="190"/>
        <v>1.2158764955280412</v>
      </c>
      <c r="M208" s="2">
        <f t="shared" si="190"/>
        <v>1.1754282043120745</v>
      </c>
      <c r="N208" s="2">
        <f t="shared" si="190"/>
        <v>1.2634771274611947</v>
      </c>
      <c r="O208" s="48">
        <f t="shared" si="150"/>
        <v>1.2726775865292772</v>
      </c>
      <c r="Q208" s="49">
        <v>1.31</v>
      </c>
    </row>
    <row r="209" spans="1:19" x14ac:dyDescent="0.25">
      <c r="A209" s="133"/>
      <c r="B209" s="45" t="s">
        <v>185</v>
      </c>
      <c r="C209" s="2">
        <f>C$89*($P$91/$P$89)^$O208</f>
        <v>1.0458555270042778</v>
      </c>
      <c r="D209" s="2">
        <f t="shared" ref="D209:N209" si="191">D$89*($P$91/$P$89)^$O208</f>
        <v>0.84831075456470928</v>
      </c>
      <c r="E209" s="2">
        <f t="shared" si="191"/>
        <v>0.77397424514409041</v>
      </c>
      <c r="F209" s="2">
        <f t="shared" si="191"/>
        <v>0.86863111527138359</v>
      </c>
      <c r="G209" s="2">
        <f t="shared" si="191"/>
        <v>1.210476170703918</v>
      </c>
      <c r="H209" s="2">
        <f t="shared" si="191"/>
        <v>1.4718114425770972</v>
      </c>
      <c r="I209" s="2">
        <f t="shared" si="191"/>
        <v>1.393616636819768</v>
      </c>
      <c r="J209" s="2">
        <f t="shared" si="191"/>
        <v>1.344230443709876</v>
      </c>
      <c r="K209" s="2">
        <f t="shared" si="191"/>
        <v>1.3928449775524259</v>
      </c>
      <c r="L209" s="2">
        <f t="shared" si="191"/>
        <v>1.5530928854037946</v>
      </c>
      <c r="M209" s="2">
        <f t="shared" si="191"/>
        <v>1.7866484236526594</v>
      </c>
      <c r="N209" s="2">
        <f t="shared" si="191"/>
        <v>1.6258860762897294</v>
      </c>
      <c r="O209" s="44">
        <f t="shared" si="150"/>
        <v>1.2762815582244775</v>
      </c>
    </row>
    <row r="210" spans="1:19" x14ac:dyDescent="0.25">
      <c r="A210" s="133"/>
      <c r="B210" s="45" t="s">
        <v>177</v>
      </c>
      <c r="C210" s="46">
        <f t="shared" ref="C210" si="192">ABS((C209-C201)/C201)</f>
        <v>0.70334776385061526</v>
      </c>
      <c r="D210" s="46">
        <f t="shared" ref="D210" si="193">ABS((D209-D201)/D201)</f>
        <v>0.74909433930867897</v>
      </c>
      <c r="E210" s="46">
        <f t="shared" ref="E210" si="194">ABS((E209-E201)/E201)</f>
        <v>0.73536826265491118</v>
      </c>
      <c r="F210" s="46">
        <f t="shared" ref="F210" si="195">ABS((F209-F201)/F201)</f>
        <v>0.18020531966220599</v>
      </c>
      <c r="G210" s="46">
        <f t="shared" ref="G210" si="196">ABS((G209-G201)/G201)</f>
        <v>0.53335536981344711</v>
      </c>
      <c r="H210" s="46">
        <f t="shared" ref="H210" si="197">ABS((H209-H201)/H201)</f>
        <v>0.28725838131859699</v>
      </c>
      <c r="I210" s="46">
        <f t="shared" ref="I210" si="198">ABS((I209-I201)/I201)</f>
        <v>0.27038891232430995</v>
      </c>
      <c r="J210" s="46">
        <f t="shared" ref="J210" si="199">ABS((J209-J201)/J201)</f>
        <v>0.31529397623275535</v>
      </c>
      <c r="K210" s="46">
        <f t="shared" ref="K210" si="200">ABS((K209-K201)/K201)</f>
        <v>0.14862776433225797</v>
      </c>
      <c r="L210" s="46">
        <f t="shared" ref="L210" si="201">ABS((L209-L201)/L201)</f>
        <v>0.30850717479795431</v>
      </c>
      <c r="M210" s="46">
        <f t="shared" ref="M210" si="202">ABS((M209-M201)/M201)</f>
        <v>0.46825939772242275</v>
      </c>
      <c r="N210" s="46">
        <f t="shared" ref="N210" si="203">ABS((N209-N201)/N201)</f>
        <v>5.8003432045347983E-2</v>
      </c>
      <c r="O210" s="62">
        <f>AVERAGE(C210:N210)</f>
        <v>0.39647584117195867</v>
      </c>
    </row>
    <row r="211" spans="1:19" x14ac:dyDescent="0.25">
      <c r="A211" s="133"/>
      <c r="B211" s="42" t="s">
        <v>186</v>
      </c>
      <c r="C211" s="4">
        <f>C$89*($P$91/$P$89)^$Q208</f>
        <v>0.8207306369688161</v>
      </c>
      <c r="D211" s="4">
        <f t="shared" ref="D211:N211" si="204">D$89*($P$91/$P$89)^$Q208</f>
        <v>0.66570822447691969</v>
      </c>
      <c r="E211" s="4">
        <f t="shared" si="204"/>
        <v>0.60737296769285976</v>
      </c>
      <c r="F211" s="4">
        <f t="shared" si="204"/>
        <v>0.68165454034522677</v>
      </c>
      <c r="G211" s="4">
        <f t="shared" si="204"/>
        <v>0.94991598071206307</v>
      </c>
      <c r="H211" s="4">
        <f t="shared" si="204"/>
        <v>1.1549977139044678</v>
      </c>
      <c r="I211" s="4">
        <f t="shared" si="204"/>
        <v>1.0936346756264255</v>
      </c>
      <c r="J211" s="4">
        <f t="shared" si="204"/>
        <v>1.0548790725034514</v>
      </c>
      <c r="K211" s="4">
        <f t="shared" si="204"/>
        <v>1.0930291193276289</v>
      </c>
      <c r="L211" s="4">
        <f t="shared" si="204"/>
        <v>1.2187829773776959</v>
      </c>
      <c r="M211" s="4">
        <f t="shared" si="204"/>
        <v>1.4020646838134276</v>
      </c>
      <c r="N211" s="4">
        <f t="shared" si="204"/>
        <v>1.2759071215641631</v>
      </c>
      <c r="O211" s="51">
        <f>AVERAGE(C211:N211)</f>
        <v>1.0015564761927622</v>
      </c>
    </row>
    <row r="212" spans="1:19" ht="15.75" thickBot="1" x14ac:dyDescent="0.3">
      <c r="A212" s="134"/>
      <c r="B212" s="52" t="s">
        <v>177</v>
      </c>
      <c r="C212" s="53">
        <f t="shared" ref="C212" si="205">ABS((C211-C201)/C201)</f>
        <v>0.33669484848341386</v>
      </c>
      <c r="D212" s="53">
        <f t="shared" ref="D212" si="206">ABS((D211-D201)/D201)</f>
        <v>0.3725942772719994</v>
      </c>
      <c r="E212" s="53">
        <f t="shared" ref="E212" si="207">ABS((E211-E201)/E201)</f>
        <v>0.36182279751762275</v>
      </c>
      <c r="F212" s="53">
        <f t="shared" ref="F212" si="208">ABS((F211-F201)/F201)</f>
        <v>7.3838939748333179E-2</v>
      </c>
      <c r="G212" s="53">
        <f t="shared" ref="G212" si="209">ABS((G211-G201)/G201)</f>
        <v>0.63380262886967498</v>
      </c>
      <c r="H212" s="53">
        <f t="shared" ref="H212" si="210">ABS((H211-H201)/H201)</f>
        <v>0.44067907316974925</v>
      </c>
      <c r="I212" s="53">
        <f t="shared" ref="I212" si="211">ABS((I211-I201)/I201)</f>
        <v>3.0677523915902533E-3</v>
      </c>
      <c r="J212" s="53">
        <f t="shared" ref="J212" si="212">ABS((J211-J201)/J201)</f>
        <v>3.2171303819424013E-2</v>
      </c>
      <c r="K212" s="53">
        <f t="shared" ref="K212" si="213">ABS((K211-K201)/K201)</f>
        <v>0.33188929136452994</v>
      </c>
      <c r="L212" s="53">
        <f t="shared" ref="L212" si="214">ABS((L211-L201)/L201)</f>
        <v>0.45735397267244171</v>
      </c>
      <c r="M212" s="53">
        <f t="shared" ref="M212" si="215">ABS((M211-M201)/M201)</f>
        <v>0.58271884410314656</v>
      </c>
      <c r="N212" s="53">
        <f t="shared" ref="N212" si="216">ABS((N211-N201)/N201)</f>
        <v>0.26077223547846867</v>
      </c>
      <c r="O212" s="63">
        <f>AVERAGE(C212:N212)</f>
        <v>0.32395049707419948</v>
      </c>
    </row>
    <row r="213" spans="1:19" x14ac:dyDescent="0.25">
      <c r="A213"/>
      <c r="B213" s="54"/>
      <c r="C213" s="55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x14ac:dyDescent="0.25">
      <c r="A214"/>
      <c r="B214" s="5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x14ac:dyDescent="0.25">
      <c r="A215"/>
      <c r="B215" s="54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x14ac:dyDescent="0.25">
      <c r="A216"/>
      <c r="B216" s="54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x14ac:dyDescent="0.25">
      <c r="A217"/>
      <c r="B217" s="54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x14ac:dyDescent="0.25">
      <c r="A218"/>
      <c r="B218" s="54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 s="54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 s="54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 s="54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 s="54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 s="54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 s="5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 s="54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 s="54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 s="54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 s="54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 s="54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 s="54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 s="54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ht="15.75" thickBot="1" x14ac:dyDescent="0.3"/>
    <row r="233" spans="1:19" x14ac:dyDescent="0.25">
      <c r="A233" s="41" t="s">
        <v>175</v>
      </c>
      <c r="B233" s="18" t="s">
        <v>176</v>
      </c>
      <c r="C233" s="22" t="s">
        <v>162</v>
      </c>
      <c r="D233" s="22" t="s">
        <v>163</v>
      </c>
      <c r="E233" s="22" t="s">
        <v>91</v>
      </c>
      <c r="F233" s="22" t="s">
        <v>164</v>
      </c>
      <c r="G233" s="22" t="s">
        <v>165</v>
      </c>
      <c r="H233" s="22" t="s">
        <v>166</v>
      </c>
      <c r="I233" s="22" t="s">
        <v>167</v>
      </c>
      <c r="J233" s="22" t="s">
        <v>168</v>
      </c>
      <c r="K233" s="22" t="s">
        <v>169</v>
      </c>
      <c r="L233" s="22" t="s">
        <v>170</v>
      </c>
      <c r="M233" s="22" t="s">
        <v>171</v>
      </c>
      <c r="N233" s="22" t="s">
        <v>172</v>
      </c>
      <c r="O233" s="23" t="s">
        <v>179</v>
      </c>
    </row>
    <row r="234" spans="1:19" x14ac:dyDescent="0.25">
      <c r="A234" s="132" t="s">
        <v>152</v>
      </c>
      <c r="B234" s="42" t="s">
        <v>182</v>
      </c>
      <c r="C234" s="43">
        <f>C$92</f>
        <v>5.3940000000000001</v>
      </c>
      <c r="D234" s="43">
        <f t="shared" ref="D234:N234" si="217">D$92</f>
        <v>3.0720000000000001</v>
      </c>
      <c r="E234" s="43">
        <f t="shared" si="217"/>
        <v>2.3860000000000001</v>
      </c>
      <c r="F234" s="43">
        <f t="shared" si="217"/>
        <v>2.9569999999999999</v>
      </c>
      <c r="G234" s="43">
        <f t="shared" si="217"/>
        <v>13.6</v>
      </c>
      <c r="H234" s="43">
        <f t="shared" si="217"/>
        <v>15.53</v>
      </c>
      <c r="I234" s="43">
        <f t="shared" si="217"/>
        <v>9.23</v>
      </c>
      <c r="J234" s="43">
        <f t="shared" si="217"/>
        <v>10</v>
      </c>
      <c r="K234" s="43">
        <f t="shared" si="217"/>
        <v>18.82</v>
      </c>
      <c r="L234" s="43">
        <f t="shared" si="217"/>
        <v>28.5</v>
      </c>
      <c r="M234" s="43">
        <f t="shared" si="217"/>
        <v>28.8</v>
      </c>
      <c r="N234" s="43">
        <f t="shared" si="217"/>
        <v>14.25</v>
      </c>
      <c r="O234" s="44">
        <f t="shared" ref="O234:O242" si="218">AVERAGE(C234:N234)</f>
        <v>12.711583333333335</v>
      </c>
    </row>
    <row r="235" spans="1:19" x14ac:dyDescent="0.25">
      <c r="A235" s="133"/>
      <c r="B235" s="45">
        <v>3</v>
      </c>
      <c r="C235" s="2">
        <f>C$89*($P$92/$P$89)</f>
        <v>61.853961770224217</v>
      </c>
      <c r="D235" s="2">
        <f t="shared" ref="D235:N235" si="219">D$89*($P$92/$P$89)</f>
        <v>50.170773713280731</v>
      </c>
      <c r="E235" s="2">
        <f t="shared" si="219"/>
        <v>45.774365707477784</v>
      </c>
      <c r="F235" s="2">
        <f t="shared" si="219"/>
        <v>51.3725599847632</v>
      </c>
      <c r="G235" s="2">
        <f t="shared" si="219"/>
        <v>71.589951817677118</v>
      </c>
      <c r="H235" s="2">
        <f t="shared" si="219"/>
        <v>87.0458360180086</v>
      </c>
      <c r="I235" s="2">
        <f t="shared" si="219"/>
        <v>82.421240745468467</v>
      </c>
      <c r="J235" s="2">
        <f t="shared" si="219"/>
        <v>79.500443731232593</v>
      </c>
      <c r="K235" s="2">
        <f t="shared" si="219"/>
        <v>82.375603292121028</v>
      </c>
      <c r="L235" s="2">
        <f t="shared" si="219"/>
        <v>91.852981103938461</v>
      </c>
      <c r="M235" s="2">
        <f t="shared" si="219"/>
        <v>105.66591698376227</v>
      </c>
      <c r="N235" s="2">
        <f t="shared" si="219"/>
        <v>96.158114203046551</v>
      </c>
      <c r="O235" s="44">
        <f t="shared" si="218"/>
        <v>75.481812422583417</v>
      </c>
    </row>
    <row r="236" spans="1:19" x14ac:dyDescent="0.25">
      <c r="A236" s="133"/>
      <c r="B236" s="45" t="s">
        <v>177</v>
      </c>
      <c r="C236" s="46">
        <f t="shared" ref="C236" si="220">ABS((C235-C234)/C234)</f>
        <v>10.467178674494663</v>
      </c>
      <c r="D236" s="46">
        <f t="shared" ref="D236" si="221">ABS((D235-D234)/D234)</f>
        <v>15.331632068125236</v>
      </c>
      <c r="E236" s="46">
        <f t="shared" ref="E236" si="222">ABS((E235-E234)/E234)</f>
        <v>18.184562325011644</v>
      </c>
      <c r="F236" s="46">
        <f t="shared" ref="F236" si="223">ABS((F235-F234)/F234)</f>
        <v>16.373202565019682</v>
      </c>
      <c r="G236" s="46">
        <f t="shared" ref="G236" si="224">ABS((G235-G234)/G234)</f>
        <v>4.2639670454174352</v>
      </c>
      <c r="H236" s="46">
        <f t="shared" ref="H236" si="225">ABS((H235-H234)/H234)</f>
        <v>4.6050119779786609</v>
      </c>
      <c r="I236" s="46">
        <f t="shared" ref="I236" si="226">ABS((I235-I234)/I234)</f>
        <v>7.9297118900832571</v>
      </c>
      <c r="J236" s="46">
        <f t="shared" ref="J236" si="227">ABS((J235-J234)/J234)</f>
        <v>6.9500443731232595</v>
      </c>
      <c r="K236" s="46">
        <f t="shared" ref="K236" si="228">ABS((K235-K234)/K234)</f>
        <v>3.377024617009619</v>
      </c>
      <c r="L236" s="46">
        <f t="shared" ref="L236" si="229">ABS((L235-L234)/L234)</f>
        <v>2.2229116176820511</v>
      </c>
      <c r="M236" s="46">
        <f t="shared" ref="M236" si="230">ABS((M235-M234)/M234)</f>
        <v>2.668955450825079</v>
      </c>
      <c r="N236" s="46">
        <f t="shared" ref="N236" si="231">ABS((N235-N234)/N234)</f>
        <v>5.7479378388102846</v>
      </c>
      <c r="O236" s="62">
        <f>AVERAGE(C236:N236)</f>
        <v>8.1768450369650747</v>
      </c>
    </row>
    <row r="237" spans="1:19" x14ac:dyDescent="0.25">
      <c r="A237" s="133"/>
      <c r="B237" s="45">
        <v>4</v>
      </c>
      <c r="C237" s="2">
        <f>C$89*TAN($P$92/$P$89)</f>
        <v>61.858733620022122</v>
      </c>
      <c r="D237" s="2">
        <f t="shared" ref="D237:N237" si="232">D$89*TAN($P$92/$P$89)</f>
        <v>50.174644239752325</v>
      </c>
      <c r="E237" s="2">
        <f t="shared" si="232"/>
        <v>45.777897064103925</v>
      </c>
      <c r="F237" s="2">
        <f t="shared" si="232"/>
        <v>51.376523225483204</v>
      </c>
      <c r="G237" s="2">
        <f t="shared" si="232"/>
        <v>71.595474770246952</v>
      </c>
      <c r="H237" s="2">
        <f t="shared" si="232"/>
        <v>87.052551346228867</v>
      </c>
      <c r="I237" s="2">
        <f t="shared" si="232"/>
        <v>82.427599299872085</v>
      </c>
      <c r="J237" s="2">
        <f t="shared" si="232"/>
        <v>79.506576954804629</v>
      </c>
      <c r="K237" s="2">
        <f t="shared" si="232"/>
        <v>82.381958325730395</v>
      </c>
      <c r="L237" s="2">
        <f t="shared" si="232"/>
        <v>91.860067289152383</v>
      </c>
      <c r="M237" s="2">
        <f t="shared" si="232"/>
        <v>105.67406879603386</v>
      </c>
      <c r="N237" s="2">
        <f t="shared" si="232"/>
        <v>96.16553251651743</v>
      </c>
      <c r="O237" s="44">
        <f t="shared" si="218"/>
        <v>75.487635620662346</v>
      </c>
    </row>
    <row r="238" spans="1:19" x14ac:dyDescent="0.25">
      <c r="A238" s="133"/>
      <c r="B238" s="45" t="s">
        <v>177</v>
      </c>
      <c r="C238" s="46">
        <f t="shared" ref="C238" si="233">ABS((C237-C234)/C234)</f>
        <v>10.468063333337435</v>
      </c>
      <c r="D238" s="46">
        <f t="shared" ref="D238" si="234">ABS((D237-D234)/D234)</f>
        <v>15.332892005127709</v>
      </c>
      <c r="E238" s="46">
        <f t="shared" ref="E238" si="235">ABS((E237-E234)/E234)</f>
        <v>18.186042357126539</v>
      </c>
      <c r="F238" s="46">
        <f t="shared" ref="F238" si="236">ABS((F237-F234)/F234)</f>
        <v>16.374542856098479</v>
      </c>
      <c r="G238" s="46">
        <f t="shared" ref="G238" si="237">ABS((G237-G234)/G234)</f>
        <v>4.2643731448710991</v>
      </c>
      <c r="H238" s="46">
        <f t="shared" ref="H238" si="238">ABS((H237-H234)/H234)</f>
        <v>4.6054443880379186</v>
      </c>
      <c r="I238" s="46">
        <f t="shared" ref="I238" si="239">ABS((I237-I234)/I234)</f>
        <v>7.9304007908853826</v>
      </c>
      <c r="J238" s="46">
        <f t="shared" ref="J238" si="240">ABS((J237-J234)/J234)</f>
        <v>6.9506576954804631</v>
      </c>
      <c r="K238" s="46">
        <f t="shared" ref="K238" si="241">ABS((K237-K234)/K234)</f>
        <v>3.3773622914840806</v>
      </c>
      <c r="L238" s="46">
        <f t="shared" ref="L238" si="242">ABS((L237-L234)/L234)</f>
        <v>2.2231602557597325</v>
      </c>
      <c r="M238" s="46">
        <f t="shared" ref="M238" si="243">ABS((M237-M234)/M234)</f>
        <v>2.6692384998622871</v>
      </c>
      <c r="N238" s="46">
        <f t="shared" ref="N238" si="244">ABS((N237-N234)/N234)</f>
        <v>5.7484584222117494</v>
      </c>
      <c r="O238" s="62">
        <f>AVERAGE(C238:N238)</f>
        <v>8.1775530033569073</v>
      </c>
    </row>
    <row r="239" spans="1:19" ht="15.75" thickBot="1" x14ac:dyDescent="0.3">
      <c r="A239" s="133"/>
      <c r="B239" s="45">
        <v>5</v>
      </c>
      <c r="C239" s="2">
        <f>C$89*ATAN($P$92/$P$89)</f>
        <v>61.849191024555935</v>
      </c>
      <c r="D239" s="2">
        <f t="shared" ref="D239:N239" si="245">D$89*ATAN($P$92/$P$89)</f>
        <v>50.166904082386978</v>
      </c>
      <c r="E239" s="2">
        <f t="shared" si="245"/>
        <v>45.770835167951006</v>
      </c>
      <c r="F239" s="2">
        <f t="shared" si="245"/>
        <v>51.368597661073629</v>
      </c>
      <c r="G239" s="2">
        <f t="shared" si="245"/>
        <v>71.584430143030062</v>
      </c>
      <c r="H239" s="2">
        <f t="shared" si="245"/>
        <v>87.039122243607736</v>
      </c>
      <c r="I239" s="2">
        <f t="shared" si="245"/>
        <v>82.414883662332528</v>
      </c>
      <c r="J239" s="2">
        <f t="shared" si="245"/>
        <v>79.494311926790289</v>
      </c>
      <c r="K239" s="2">
        <f t="shared" si="245"/>
        <v>82.369249728964675</v>
      </c>
      <c r="L239" s="2">
        <f t="shared" si="245"/>
        <v>91.845896558354326</v>
      </c>
      <c r="M239" s="2">
        <f t="shared" si="245"/>
        <v>105.6577670576895</v>
      </c>
      <c r="N239" s="2">
        <f t="shared" si="245"/>
        <v>96.150697606054607</v>
      </c>
      <c r="O239" s="44">
        <f t="shared" si="218"/>
        <v>75.47599057189926</v>
      </c>
    </row>
    <row r="240" spans="1:19" x14ac:dyDescent="0.25">
      <c r="A240" s="133"/>
      <c r="B240" s="45" t="s">
        <v>177</v>
      </c>
      <c r="C240" s="46">
        <f t="shared" ref="C240" si="246">ABS((C239-C234)/C234)</f>
        <v>10.466294220347782</v>
      </c>
      <c r="D240" s="46">
        <f t="shared" ref="D240" si="247">ABS((D239-D234)/D234)</f>
        <v>15.33037242265201</v>
      </c>
      <c r="E240" s="46">
        <f t="shared" ref="E240" si="248">ABS((E239-E234)/E234)</f>
        <v>18.183082635352473</v>
      </c>
      <c r="F240" s="46">
        <f t="shared" ref="F240" si="249">ABS((F239-F234)/F234)</f>
        <v>16.371862584062775</v>
      </c>
      <c r="G240" s="46">
        <f t="shared" ref="G240" si="250">ABS((G239-G234)/G234)</f>
        <v>4.263561039928681</v>
      </c>
      <c r="H240" s="46">
        <f t="shared" ref="H240" si="251">ABS((H239-H234)/H234)</f>
        <v>4.6045796679721658</v>
      </c>
      <c r="I240" s="46">
        <f t="shared" ref="I240" si="252">ABS((I239-I234)/I234)</f>
        <v>7.9290231486817468</v>
      </c>
      <c r="J240" s="46">
        <f t="shared" ref="J240" si="253">ABS((J239-J234)/J234)</f>
        <v>6.9494311926790289</v>
      </c>
      <c r="K240" s="46">
        <f t="shared" ref="K240" si="254">ABS((K239-K234)/K234)</f>
        <v>3.3766870206676236</v>
      </c>
      <c r="L240" s="46">
        <f t="shared" ref="L240" si="255">ABS((L239-L234)/L234)</f>
        <v>2.2226630371352396</v>
      </c>
      <c r="M240" s="46">
        <f t="shared" ref="M240" si="256">ABS((M239-M234)/M234)</f>
        <v>2.6686724672808855</v>
      </c>
      <c r="N240" s="46">
        <f t="shared" ref="N240" si="257">ABS((N239-N234)/N234)</f>
        <v>5.7474173758634812</v>
      </c>
      <c r="O240" s="62">
        <f>AVERAGE(C240:N240)</f>
        <v>8.1761372343853225</v>
      </c>
      <c r="Q240" s="47" t="s">
        <v>183</v>
      </c>
    </row>
    <row r="241" spans="1:19" ht="15.75" thickBot="1" x14ac:dyDescent="0.3">
      <c r="A241" s="133"/>
      <c r="B241" s="45" t="s">
        <v>184</v>
      </c>
      <c r="C241" s="2">
        <f>LN(C$92/C$89)/LN($P$92/$P$89)</f>
        <v>1.5828235588676105</v>
      </c>
      <c r="D241" s="2">
        <f t="shared" ref="D241:N241" si="258">LN(D$92/D$89)/LN($P$92/$P$89)</f>
        <v>1.6673064613909065</v>
      </c>
      <c r="E241" s="2">
        <f t="shared" si="258"/>
        <v>1.7057718118816416</v>
      </c>
      <c r="F241" s="2">
        <f t="shared" si="258"/>
        <v>1.6820772273364255</v>
      </c>
      <c r="G241" s="2">
        <f t="shared" si="258"/>
        <v>1.396805600284263</v>
      </c>
      <c r="H241" s="2">
        <f t="shared" si="258"/>
        <v>1.4118036118806245</v>
      </c>
      <c r="I241" s="2">
        <f t="shared" si="258"/>
        <v>1.5230704829986619</v>
      </c>
      <c r="J241" s="2">
        <f t="shared" si="258"/>
        <v>1.4953073086290951</v>
      </c>
      <c r="K241" s="2">
        <f t="shared" si="258"/>
        <v>1.352722544341691</v>
      </c>
      <c r="L241" s="2">
        <f t="shared" si="258"/>
        <v>1.2795953554529307</v>
      </c>
      <c r="M241" s="2">
        <f t="shared" si="258"/>
        <v>1.3105635846850052</v>
      </c>
      <c r="N241" s="2">
        <f t="shared" si="258"/>
        <v>1.4561399166295359</v>
      </c>
      <c r="O241" s="48">
        <f t="shared" si="218"/>
        <v>1.4886656220315329</v>
      </c>
      <c r="Q241" s="49">
        <v>1.59</v>
      </c>
    </row>
    <row r="242" spans="1:19" x14ac:dyDescent="0.25">
      <c r="A242" s="133"/>
      <c r="B242" s="45" t="s">
        <v>185</v>
      </c>
      <c r="C242" s="2">
        <f>C$89*($P$92/$P$89)^$O241</f>
        <v>7.9996544140816903</v>
      </c>
      <c r="D242" s="2">
        <f t="shared" ref="D242:N242" si="259">D$89*($P$92/$P$89)^$O241</f>
        <v>6.4886523014366491</v>
      </c>
      <c r="E242" s="2">
        <f t="shared" si="259"/>
        <v>5.9200590585272517</v>
      </c>
      <c r="F242" s="2">
        <f t="shared" si="259"/>
        <v>6.6440809041696678</v>
      </c>
      <c r="G242" s="2">
        <f t="shared" si="259"/>
        <v>9.2588228412858911</v>
      </c>
      <c r="H242" s="2">
        <f t="shared" si="259"/>
        <v>11.257752719472562</v>
      </c>
      <c r="I242" s="2">
        <f t="shared" si="259"/>
        <v>10.659647716550566</v>
      </c>
      <c r="J242" s="2">
        <f t="shared" si="259"/>
        <v>10.281897188389305</v>
      </c>
      <c r="K242" s="2">
        <f t="shared" si="259"/>
        <v>10.653745364548046</v>
      </c>
      <c r="L242" s="2">
        <f t="shared" si="259"/>
        <v>11.879467130404635</v>
      </c>
      <c r="M242" s="2">
        <f t="shared" si="259"/>
        <v>13.665912336500595</v>
      </c>
      <c r="N242" s="2">
        <f t="shared" si="259"/>
        <v>12.436255669308993</v>
      </c>
      <c r="O242" s="44">
        <f t="shared" si="218"/>
        <v>9.7621623037229881</v>
      </c>
    </row>
    <row r="243" spans="1:19" x14ac:dyDescent="0.25">
      <c r="A243" s="133"/>
      <c r="B243" s="45" t="s">
        <v>177</v>
      </c>
      <c r="C243" s="46">
        <f t="shared" ref="C243" si="260">ABS((C242-C234)/C234)</f>
        <v>0.483065334460825</v>
      </c>
      <c r="D243" s="46">
        <f t="shared" ref="D243" si="261">ABS((D242-D234)/D234)</f>
        <v>1.1121915043739092</v>
      </c>
      <c r="E243" s="46">
        <f t="shared" ref="E243" si="262">ABS((E242-E234)/E234)</f>
        <v>1.4811647353425195</v>
      </c>
      <c r="F243" s="46">
        <f t="shared" ref="F243" si="263">ABS((F242-F234)/F234)</f>
        <v>1.2468991897766886</v>
      </c>
      <c r="G243" s="46">
        <f t="shared" ref="G243" si="264">ABS((G242-G234)/G234)</f>
        <v>0.31920420284662565</v>
      </c>
      <c r="H243" s="46">
        <f t="shared" ref="H243" si="265">ABS((H242-H234)/H234)</f>
        <v>0.27509641213956459</v>
      </c>
      <c r="I243" s="46">
        <f t="shared" ref="I243" si="266">ABS((I242-I234)/I234)</f>
        <v>0.1548914102438316</v>
      </c>
      <c r="J243" s="46">
        <f t="shared" ref="J243" si="267">ABS((J242-J234)/J234)</f>
        <v>2.818971883893049E-2</v>
      </c>
      <c r="K243" s="46">
        <f t="shared" ref="K243" si="268">ABS((K242-K234)/K234)</f>
        <v>0.4339136363151942</v>
      </c>
      <c r="L243" s="46">
        <f t="shared" ref="L243" si="269">ABS((L242-L234)/L234)</f>
        <v>0.58317659191562687</v>
      </c>
      <c r="M243" s="46">
        <f t="shared" ref="M243" si="270">ABS((M242-M234)/M234)</f>
        <v>0.52548915498261828</v>
      </c>
      <c r="N243" s="46">
        <f t="shared" ref="N243" si="271">ABS((N242-N234)/N234)</f>
        <v>0.12728030390814082</v>
      </c>
      <c r="O243" s="62">
        <f>AVERAGE(C243:N243)</f>
        <v>0.56421351626203964</v>
      </c>
    </row>
    <row r="244" spans="1:19" x14ac:dyDescent="0.25">
      <c r="A244" s="133"/>
      <c r="B244" s="42" t="s">
        <v>186</v>
      </c>
      <c r="C244" s="4">
        <f>C$89*($P$92/$P$89)^$Q241</f>
        <v>5.2343843459563804</v>
      </c>
      <c r="D244" s="4">
        <f t="shared" ref="D244:N244" si="272">D$89*($P$92/$P$89)^$Q241</f>
        <v>4.2456959107142502</v>
      </c>
      <c r="E244" s="4">
        <f t="shared" si="272"/>
        <v>3.8736503927650636</v>
      </c>
      <c r="F244" s="4">
        <f t="shared" si="272"/>
        <v>4.3473969346519175</v>
      </c>
      <c r="G244" s="4">
        <f t="shared" si="272"/>
        <v>6.0582913753248215</v>
      </c>
      <c r="H244" s="4">
        <f t="shared" si="272"/>
        <v>7.3662437844472226</v>
      </c>
      <c r="I244" s="4">
        <f t="shared" si="272"/>
        <v>6.9748879454972128</v>
      </c>
      <c r="J244" s="4">
        <f t="shared" si="272"/>
        <v>6.7277158366866807</v>
      </c>
      <c r="K244" s="4">
        <f t="shared" si="272"/>
        <v>6.9710258812970487</v>
      </c>
      <c r="L244" s="4">
        <f t="shared" si="272"/>
        <v>7.7730478801978906</v>
      </c>
      <c r="M244" s="4">
        <f t="shared" si="272"/>
        <v>8.9419659781143679</v>
      </c>
      <c r="N244" s="4">
        <f t="shared" si="272"/>
        <v>8.137369269746749</v>
      </c>
      <c r="O244" s="51">
        <f>AVERAGE(C244:N244)</f>
        <v>6.3876396279499685</v>
      </c>
    </row>
    <row r="245" spans="1:19" ht="15.75" thickBot="1" x14ac:dyDescent="0.3">
      <c r="A245" s="134"/>
      <c r="B245" s="52" t="s">
        <v>177</v>
      </c>
      <c r="C245" s="53">
        <f t="shared" ref="C245" si="273">ABS((C244-C234)/C234)</f>
        <v>2.9591333712202402E-2</v>
      </c>
      <c r="D245" s="53">
        <f t="shared" ref="D245" si="274">ABS((D244-D234)/D234)</f>
        <v>0.38206247093562828</v>
      </c>
      <c r="E245" s="53">
        <f t="shared" ref="E245" si="275">ABS((E244-E234)/E234)</f>
        <v>0.6234913632711917</v>
      </c>
      <c r="F245" s="53">
        <f t="shared" ref="F245" si="276">ABS((F244-F234)/F234)</f>
        <v>0.47020525351772663</v>
      </c>
      <c r="G245" s="53">
        <f t="shared" ref="G245" si="277">ABS((G244-G234)/G234)</f>
        <v>0.55453739887317488</v>
      </c>
      <c r="H245" s="53">
        <f t="shared" ref="H245" si="278">ABS((H244-H234)/H234)</f>
        <v>0.52567651098214918</v>
      </c>
      <c r="I245" s="53">
        <f t="shared" ref="I245" si="279">ABS((I244-I234)/I234)</f>
        <v>0.24432416625165629</v>
      </c>
      <c r="J245" s="53">
        <f t="shared" ref="J245" si="280">ABS((J244-J234)/J234)</f>
        <v>0.32722841633133193</v>
      </c>
      <c r="K245" s="53">
        <f t="shared" ref="K245" si="281">ABS((K244-K234)/K234)</f>
        <v>0.62959479908092197</v>
      </c>
      <c r="L245" s="53">
        <f t="shared" ref="L245" si="282">ABS((L244-L234)/L234)</f>
        <v>0.72726147788779338</v>
      </c>
      <c r="M245" s="53">
        <f t="shared" ref="M245" si="283">ABS((M244-M234)/M234)</f>
        <v>0.6895150702043622</v>
      </c>
      <c r="N245" s="53">
        <f t="shared" ref="N245" si="284">ABS((N244-N234)/N234)</f>
        <v>0.42895654247391235</v>
      </c>
      <c r="O245" s="63">
        <f>AVERAGE(C245:N245)</f>
        <v>0.46937040029350424</v>
      </c>
    </row>
    <row r="246" spans="1:19" x14ac:dyDescent="0.25">
      <c r="A246"/>
      <c r="B246" s="54"/>
      <c r="C246" s="55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x14ac:dyDescent="0.25">
      <c r="A247"/>
      <c r="B247" s="54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x14ac:dyDescent="0.25">
      <c r="A248"/>
      <c r="B248" s="54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x14ac:dyDescent="0.25">
      <c r="A249"/>
      <c r="B249" s="54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x14ac:dyDescent="0.25">
      <c r="A250"/>
      <c r="B250" s="54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x14ac:dyDescent="0.25">
      <c r="A251"/>
      <c r="B251" s="54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 s="54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 s="54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 s="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 s="54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 s="54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 s="54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 s="54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 s="54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 s="54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 s="54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 s="54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 s="54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 s="5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ht="15.75" thickBot="1" x14ac:dyDescent="0.3"/>
    <row r="266" spans="1:19" x14ac:dyDescent="0.25">
      <c r="A266" s="41" t="s">
        <v>175</v>
      </c>
      <c r="B266" s="18" t="s">
        <v>176</v>
      </c>
      <c r="C266" s="22" t="s">
        <v>162</v>
      </c>
      <c r="D266" s="22" t="s">
        <v>163</v>
      </c>
      <c r="E266" s="22" t="s">
        <v>91</v>
      </c>
      <c r="F266" s="22" t="s">
        <v>164</v>
      </c>
      <c r="G266" s="22" t="s">
        <v>165</v>
      </c>
      <c r="H266" s="22" t="s">
        <v>166</v>
      </c>
      <c r="I266" s="22" t="s">
        <v>167</v>
      </c>
      <c r="J266" s="22" t="s">
        <v>168</v>
      </c>
      <c r="K266" s="22" t="s">
        <v>169</v>
      </c>
      <c r="L266" s="22" t="s">
        <v>170</v>
      </c>
      <c r="M266" s="22" t="s">
        <v>171</v>
      </c>
      <c r="N266" s="22" t="s">
        <v>172</v>
      </c>
      <c r="O266" s="23" t="s">
        <v>179</v>
      </c>
    </row>
    <row r="267" spans="1:19" x14ac:dyDescent="0.25">
      <c r="A267" s="132" t="s">
        <v>153</v>
      </c>
      <c r="B267" s="42" t="s">
        <v>182</v>
      </c>
      <c r="C267" s="43">
        <f>C$93</f>
        <v>0.34599999999999997</v>
      </c>
      <c r="D267" s="43">
        <f t="shared" ref="D267:N267" si="285">D$93</f>
        <v>0.27700000000000002</v>
      </c>
      <c r="E267" s="43">
        <f t="shared" si="285"/>
        <v>0.224</v>
      </c>
      <c r="F267" s="43">
        <f t="shared" si="285"/>
        <v>0.26200000000000001</v>
      </c>
      <c r="G267" s="43">
        <f t="shared" si="285"/>
        <v>0.48499999999999999</v>
      </c>
      <c r="H267" s="43">
        <f t="shared" si="285"/>
        <v>0.54400000000000004</v>
      </c>
      <c r="I267" s="43">
        <f t="shared" si="285"/>
        <v>0.439</v>
      </c>
      <c r="J267" s="43">
        <f t="shared" si="285"/>
        <v>0.76200000000000001</v>
      </c>
      <c r="K267" s="43">
        <f t="shared" si="285"/>
        <v>0.747</v>
      </c>
      <c r="L267" s="43">
        <f t="shared" si="285"/>
        <v>0.9</v>
      </c>
      <c r="M267" s="43">
        <f t="shared" si="285"/>
        <v>1.19</v>
      </c>
      <c r="N267" s="43">
        <f t="shared" si="285"/>
        <v>0.85199999999999998</v>
      </c>
      <c r="O267" s="44">
        <f t="shared" ref="O267:O275" si="286">AVERAGE(C267:N267)</f>
        <v>0.58566666666666667</v>
      </c>
    </row>
    <row r="268" spans="1:19" x14ac:dyDescent="0.25">
      <c r="A268" s="133"/>
      <c r="B268" s="45">
        <v>3</v>
      </c>
      <c r="C268" s="2">
        <f>C$89*($P$93/$P$89)</f>
        <v>1.746542340874738</v>
      </c>
      <c r="D268" s="2">
        <f t="shared" ref="D268:N268" si="287">D$89*($P$93/$P$89)</f>
        <v>1.4166494442215656</v>
      </c>
      <c r="E268" s="2">
        <f t="shared" si="287"/>
        <v>1.2925100599341088</v>
      </c>
      <c r="F268" s="2">
        <f t="shared" si="287"/>
        <v>1.4505837395804206</v>
      </c>
      <c r="G268" s="2">
        <f t="shared" si="287"/>
        <v>2.0214530880857149</v>
      </c>
      <c r="H268" s="2">
        <f t="shared" si="287"/>
        <v>2.457873899283141</v>
      </c>
      <c r="I268" s="2">
        <f t="shared" si="287"/>
        <v>2.3272912943579267</v>
      </c>
      <c r="J268" s="2">
        <f t="shared" si="287"/>
        <v>2.2448180701946336</v>
      </c>
      <c r="K268" s="2">
        <f t="shared" si="287"/>
        <v>2.3260026502303752</v>
      </c>
      <c r="L268" s="2">
        <f t="shared" si="287"/>
        <v>2.5936110807185608</v>
      </c>
      <c r="M268" s="2">
        <f t="shared" si="287"/>
        <v>2.9836407033241343</v>
      </c>
      <c r="N268" s="2">
        <f t="shared" si="287"/>
        <v>2.7151731767509149</v>
      </c>
      <c r="O268" s="44">
        <f t="shared" si="286"/>
        <v>2.1313457956296866</v>
      </c>
    </row>
    <row r="269" spans="1:19" x14ac:dyDescent="0.25">
      <c r="A269" s="133"/>
      <c r="B269" s="45" t="s">
        <v>177</v>
      </c>
      <c r="C269" s="46">
        <f t="shared" ref="C269" si="288">ABS((C268-C267)/C267)</f>
        <v>4.0478102337420179</v>
      </c>
      <c r="D269" s="46">
        <f t="shared" ref="D269" si="289">ABS((D268-D267)/D267)</f>
        <v>4.1142579213774928</v>
      </c>
      <c r="E269" s="46">
        <f t="shared" ref="E269" si="290">ABS((E268-E267)/E267)</f>
        <v>4.7701341961344141</v>
      </c>
      <c r="F269" s="46">
        <f t="shared" ref="F269" si="291">ABS((F268-F267)/F267)</f>
        <v>4.5365791587038951</v>
      </c>
      <c r="G269" s="46">
        <f t="shared" ref="G269" si="292">ABS((G268-G267)/G267)</f>
        <v>3.1679445115169385</v>
      </c>
      <c r="H269" s="46">
        <f t="shared" ref="H269" si="293">ABS((H268-H267)/H267)</f>
        <v>3.5181505501528325</v>
      </c>
      <c r="I269" s="46">
        <f t="shared" ref="I269" si="294">ABS((I268-I267)/I267)</f>
        <v>4.3013469119770535</v>
      </c>
      <c r="J269" s="46">
        <f t="shared" ref="J269" si="295">ABS((J268-J267)/J267)</f>
        <v>1.9459554726963695</v>
      </c>
      <c r="K269" s="46">
        <f t="shared" ref="K269" si="296">ABS((K268-K267)/K267)</f>
        <v>2.1137920351142911</v>
      </c>
      <c r="L269" s="46">
        <f t="shared" ref="L269" si="297">ABS((L268-L267)/L267)</f>
        <v>1.8817900896872899</v>
      </c>
      <c r="M269" s="46">
        <f t="shared" ref="M269" si="298">ABS((M268-M267)/M267)</f>
        <v>1.5072610952303651</v>
      </c>
      <c r="N269" s="46">
        <f t="shared" ref="N269" si="299">ABS((N268-N267)/N267)</f>
        <v>2.1868229774071772</v>
      </c>
      <c r="O269" s="62">
        <f>AVERAGE(C269:N269)</f>
        <v>3.1743204294783443</v>
      </c>
    </row>
    <row r="270" spans="1:19" x14ac:dyDescent="0.25">
      <c r="A270" s="133"/>
      <c r="B270" s="45">
        <v>4</v>
      </c>
      <c r="C270" s="2">
        <f>C$89*TAN($P$93/$P$89)</f>
        <v>1.746542448293807</v>
      </c>
      <c r="D270" s="2">
        <f t="shared" ref="D270:N270" si="300">D$89*TAN($P$93/$P$89)</f>
        <v>1.4166495313509533</v>
      </c>
      <c r="E270" s="2">
        <f t="shared" si="300"/>
        <v>1.2925101394284471</v>
      </c>
      <c r="F270" s="2">
        <f t="shared" si="300"/>
        <v>1.4505838287968977</v>
      </c>
      <c r="G270" s="2">
        <f t="shared" si="300"/>
        <v>2.0214532124128519</v>
      </c>
      <c r="H270" s="2">
        <f t="shared" si="300"/>
        <v>2.4578740504518359</v>
      </c>
      <c r="I270" s="2">
        <f t="shared" si="300"/>
        <v>2.3272914374952895</v>
      </c>
      <c r="J270" s="2">
        <f t="shared" si="300"/>
        <v>2.2448182082595758</v>
      </c>
      <c r="K270" s="2">
        <f t="shared" si="300"/>
        <v>2.3260027932884815</v>
      </c>
      <c r="L270" s="2">
        <f t="shared" si="300"/>
        <v>2.5936112402356142</v>
      </c>
      <c r="M270" s="2">
        <f t="shared" si="300"/>
        <v>2.9836408868295092</v>
      </c>
      <c r="N270" s="2">
        <f t="shared" si="300"/>
        <v>2.7151733437445045</v>
      </c>
      <c r="O270" s="44">
        <f t="shared" si="286"/>
        <v>2.1313459267156474</v>
      </c>
    </row>
    <row r="271" spans="1:19" x14ac:dyDescent="0.25">
      <c r="A271" s="133"/>
      <c r="B271" s="45" t="s">
        <v>177</v>
      </c>
      <c r="C271" s="46">
        <f t="shared" ref="C271" si="301">ABS((C270-C267)/C267)</f>
        <v>4.0478105442017549</v>
      </c>
      <c r="D271" s="46">
        <f t="shared" ref="D271" si="302">ABS((D270-D267)/D267)</f>
        <v>4.1142582359240194</v>
      </c>
      <c r="E271" s="46">
        <f t="shared" ref="E271" si="303">ABS((E270-E267)/E267)</f>
        <v>4.7701345510198525</v>
      </c>
      <c r="F271" s="46">
        <f t="shared" ref="F271" si="304">ABS((F270-F267)/F267)</f>
        <v>4.5365794992247999</v>
      </c>
      <c r="G271" s="46">
        <f t="shared" ref="G271" si="305">ABS((G270-G267)/G267)</f>
        <v>3.1679447678615507</v>
      </c>
      <c r="H271" s="46">
        <f t="shared" ref="H271" si="306">ABS((H270-H267)/H267)</f>
        <v>3.5181508280364628</v>
      </c>
      <c r="I271" s="46">
        <f t="shared" ref="I271" si="307">ABS((I270-I267)/I267)</f>
        <v>4.3013472380302717</v>
      </c>
      <c r="J271" s="46">
        <f t="shared" ref="J271" si="308">ABS((J270-J267)/J267)</f>
        <v>1.9459556538839577</v>
      </c>
      <c r="K271" s="46">
        <f t="shared" ref="K271" si="309">ABS((K270-K267)/K267)</f>
        <v>2.1137922266244735</v>
      </c>
      <c r="L271" s="46">
        <f t="shared" ref="L271" si="310">ABS((L270-L267)/L267)</f>
        <v>1.8817902669284603</v>
      </c>
      <c r="M271" s="46">
        <f t="shared" ref="M271" si="311">ABS((M270-M267)/M267)</f>
        <v>1.5072612494365625</v>
      </c>
      <c r="N271" s="46">
        <f t="shared" ref="N271" si="312">ABS((N270-N267)/N267)</f>
        <v>2.1868231734090431</v>
      </c>
      <c r="O271" s="62">
        <f>AVERAGE(C271:N271)</f>
        <v>3.1743206862151006</v>
      </c>
    </row>
    <row r="272" spans="1:19" ht="15.75" thickBot="1" x14ac:dyDescent="0.3">
      <c r="A272" s="133"/>
      <c r="B272" s="45">
        <v>5</v>
      </c>
      <c r="C272" s="2">
        <f>C$89*ATAN($P$93/$P$89)</f>
        <v>1.7465422334556888</v>
      </c>
      <c r="D272" s="2">
        <f t="shared" ref="D272:N272" si="313">D$89*ATAN($P$93/$P$89)</f>
        <v>1.4166493570921941</v>
      </c>
      <c r="E272" s="2">
        <f t="shared" si="313"/>
        <v>1.2925099804397855</v>
      </c>
      <c r="F272" s="2">
        <f t="shared" si="313"/>
        <v>1.45058365036396</v>
      </c>
      <c r="G272" s="2">
        <f t="shared" si="313"/>
        <v>2.021452963758601</v>
      </c>
      <c r="H272" s="2">
        <f t="shared" si="313"/>
        <v>2.4578737481144741</v>
      </c>
      <c r="I272" s="2">
        <f t="shared" si="313"/>
        <v>2.3272911512205905</v>
      </c>
      <c r="J272" s="2">
        <f t="shared" si="313"/>
        <v>2.2448179321297173</v>
      </c>
      <c r="K272" s="2">
        <f t="shared" si="313"/>
        <v>2.3260025071722956</v>
      </c>
      <c r="L272" s="2">
        <f t="shared" si="313"/>
        <v>2.5936109212015368</v>
      </c>
      <c r="M272" s="2">
        <f t="shared" si="313"/>
        <v>2.9836405198187936</v>
      </c>
      <c r="N272" s="2">
        <f t="shared" si="313"/>
        <v>2.7151730097573559</v>
      </c>
      <c r="O272" s="44">
        <f t="shared" si="286"/>
        <v>2.1313456645437494</v>
      </c>
    </row>
    <row r="273" spans="1:19" x14ac:dyDescent="0.25">
      <c r="A273" s="133"/>
      <c r="B273" s="45" t="s">
        <v>177</v>
      </c>
      <c r="C273" s="46">
        <f t="shared" ref="C273" si="314">ABS((C272-C267)/C267)</f>
        <v>4.0478099232823377</v>
      </c>
      <c r="D273" s="46">
        <f t="shared" ref="D273" si="315">ABS((D272-D267)/D267)</f>
        <v>4.1142576068310248</v>
      </c>
      <c r="E273" s="46">
        <f t="shared" ref="E273" si="316">ABS((E272-E267)/E267)</f>
        <v>4.7701338412490424</v>
      </c>
      <c r="F273" s="46">
        <f t="shared" ref="F273" si="317">ABS((F272-F267)/F267)</f>
        <v>4.5365788181830533</v>
      </c>
      <c r="G273" s="46">
        <f t="shared" ref="G273" si="318">ABS((G272-G267)/G267)</f>
        <v>3.1679442551723733</v>
      </c>
      <c r="H273" s="46">
        <f t="shared" ref="H273" si="319">ABS((H272-H267)/H267)</f>
        <v>3.5181502722692537</v>
      </c>
      <c r="I273" s="46">
        <f t="shared" ref="I273" si="320">ABS((I272-I267)/I267)</f>
        <v>4.3013465859238966</v>
      </c>
      <c r="J273" s="46">
        <f t="shared" ref="J273" si="321">ABS((J272-J267)/J267)</f>
        <v>1.9459552915088152</v>
      </c>
      <c r="K273" s="46">
        <f t="shared" ref="K273" si="322">ABS((K272-K267)/K267)</f>
        <v>2.1137918436041443</v>
      </c>
      <c r="L273" s="46">
        <f t="shared" ref="L273" si="323">ABS((L272-L267)/L267)</f>
        <v>1.8817899124461521</v>
      </c>
      <c r="M273" s="46">
        <f t="shared" ref="M273" si="324">ABS((M272-M267)/M267)</f>
        <v>1.5072609410241964</v>
      </c>
      <c r="N273" s="46">
        <f t="shared" ref="N273" si="325">ABS((N272-N267)/N267)</f>
        <v>2.1868227814053474</v>
      </c>
      <c r="O273" s="62">
        <f>AVERAGE(C273:N273)</f>
        <v>3.1743201727416364</v>
      </c>
      <c r="Q273" s="47" t="s">
        <v>183</v>
      </c>
    </row>
    <row r="274" spans="1:19" ht="15.75" thickBot="1" x14ac:dyDescent="0.3">
      <c r="A274" s="133"/>
      <c r="B274" s="45" t="s">
        <v>184</v>
      </c>
      <c r="C274" s="2">
        <f>LN(C$93/C$89)/LN($P$93/$P$89)</f>
        <v>1.2088225340776342</v>
      </c>
      <c r="D274" s="2">
        <f t="shared" ref="D274:N274" si="326">LN(D$93/D$89)/LN($P$93/$P$89)</f>
        <v>1.2105093848485362</v>
      </c>
      <c r="E274" s="2">
        <f t="shared" si="326"/>
        <v>1.2260732309868714</v>
      </c>
      <c r="F274" s="2">
        <f t="shared" si="326"/>
        <v>1.2207437202409759</v>
      </c>
      <c r="G274" s="2">
        <f t="shared" si="326"/>
        <v>1.184117639093287</v>
      </c>
      <c r="H274" s="2">
        <f t="shared" si="326"/>
        <v>1.1945242003498122</v>
      </c>
      <c r="I274" s="2">
        <f t="shared" si="326"/>
        <v>1.2151436743161015</v>
      </c>
      <c r="J274" s="2">
        <f t="shared" si="326"/>
        <v>1.1393608004172753</v>
      </c>
      <c r="K274" s="2">
        <f t="shared" si="326"/>
        <v>1.1465076697457426</v>
      </c>
      <c r="L274" s="2">
        <f t="shared" si="326"/>
        <v>1.1365203287323333</v>
      </c>
      <c r="M274" s="2">
        <f t="shared" si="326"/>
        <v>1.1185628019834577</v>
      </c>
      <c r="N274" s="2">
        <f t="shared" si="326"/>
        <v>1.1494979790816804</v>
      </c>
      <c r="O274" s="48">
        <f t="shared" si="286"/>
        <v>1.1791986636561422</v>
      </c>
      <c r="Q274" s="49">
        <v>1.21</v>
      </c>
    </row>
    <row r="275" spans="1:19" x14ac:dyDescent="0.25">
      <c r="A275" s="133"/>
      <c r="B275" s="45" t="s">
        <v>185</v>
      </c>
      <c r="C275" s="2">
        <f>C$89*($P$93/$P$89)^$O274</f>
        <v>0.43533072749472007</v>
      </c>
      <c r="D275" s="2">
        <f t="shared" ref="D275:N275" si="327">D$89*($P$93/$P$89)^$O274</f>
        <v>0.35310396932552551</v>
      </c>
      <c r="E275" s="2">
        <f t="shared" si="327"/>
        <v>0.32216186892071141</v>
      </c>
      <c r="F275" s="2">
        <f t="shared" si="327"/>
        <v>0.36156219054345051</v>
      </c>
      <c r="G275" s="2">
        <f t="shared" si="327"/>
        <v>0.50385302596904891</v>
      </c>
      <c r="H275" s="2">
        <f t="shared" si="327"/>
        <v>0.61263217479704579</v>
      </c>
      <c r="I275" s="2">
        <f t="shared" si="327"/>
        <v>0.58008408302173964</v>
      </c>
      <c r="J275" s="2">
        <f t="shared" si="327"/>
        <v>0.55952739347944103</v>
      </c>
      <c r="K275" s="2">
        <f t="shared" si="327"/>
        <v>0.57976288474764126</v>
      </c>
      <c r="L275" s="2">
        <f t="shared" si="327"/>
        <v>0.64646505966874568</v>
      </c>
      <c r="M275" s="2">
        <f t="shared" si="327"/>
        <v>0.74368107062919964</v>
      </c>
      <c r="N275" s="2">
        <f t="shared" si="327"/>
        <v>0.67676476352536286</v>
      </c>
      <c r="O275" s="44">
        <f t="shared" si="286"/>
        <v>0.53124410101021935</v>
      </c>
    </row>
    <row r="276" spans="1:19" x14ac:dyDescent="0.25">
      <c r="A276" s="133"/>
      <c r="B276" s="45" t="s">
        <v>177</v>
      </c>
      <c r="C276" s="46">
        <f t="shared" ref="C276" si="328">ABS((C275-C267)/C267)</f>
        <v>0.25818129333734136</v>
      </c>
      <c r="D276" s="46">
        <f t="shared" ref="D276" si="329">ABS((D275-D267)/D267)</f>
        <v>0.27474357157229418</v>
      </c>
      <c r="E276" s="46">
        <f t="shared" ref="E276" si="330">ABS((E275-E267)/E267)</f>
        <v>0.43822262911031878</v>
      </c>
      <c r="F276" s="46">
        <f t="shared" ref="F276" si="331">ABS((F275-F267)/F267)</f>
        <v>0.38000836085286449</v>
      </c>
      <c r="G276" s="46">
        <f t="shared" ref="G276" si="332">ABS((G275-G267)/G267)</f>
        <v>3.8872218492884372E-2</v>
      </c>
      <c r="H276" s="46">
        <f t="shared" ref="H276" si="333">ABS((H275-H267)/H267)</f>
        <v>0.12616208602398116</v>
      </c>
      <c r="I276" s="46">
        <f t="shared" ref="I276" si="334">ABS((I275-I267)/I267)</f>
        <v>0.32137604332970304</v>
      </c>
      <c r="J276" s="46">
        <f t="shared" ref="J276" si="335">ABS((J275-J267)/J267)</f>
        <v>0.26571208204797769</v>
      </c>
      <c r="K276" s="46">
        <f t="shared" ref="K276" si="336">ABS((K275-K267)/K267)</f>
        <v>0.22387833367116297</v>
      </c>
      <c r="L276" s="46">
        <f t="shared" ref="L276" si="337">ABS((L275-L267)/L267)</f>
        <v>0.28170548925694927</v>
      </c>
      <c r="M276" s="46">
        <f t="shared" ref="M276" si="338">ABS((M275-M267)/M267)</f>
        <v>0.37505792384100867</v>
      </c>
      <c r="N276" s="46">
        <f t="shared" ref="N276" si="339">ABS((N275-N267)/N267)</f>
        <v>0.20567516018149898</v>
      </c>
      <c r="O276" s="62">
        <f>AVERAGE(C276:N276)</f>
        <v>0.26579959930983205</v>
      </c>
    </row>
    <row r="277" spans="1:19" x14ac:dyDescent="0.25">
      <c r="A277" s="133"/>
      <c r="B277" s="42" t="s">
        <v>186</v>
      </c>
      <c r="C277" s="4">
        <f>C$89*($P$93/$P$89)^$Q274</f>
        <v>0.34285586643525451</v>
      </c>
      <c r="D277" s="4">
        <f t="shared" ref="D277:N277" si="340">D$89*($P$93/$P$89)^$Q274</f>
        <v>0.2780960766117731</v>
      </c>
      <c r="E277" s="4">
        <f t="shared" si="340"/>
        <v>0.25372683278496827</v>
      </c>
      <c r="F277" s="4">
        <f t="shared" si="340"/>
        <v>0.28475756540871977</v>
      </c>
      <c r="G277" s="4">
        <f t="shared" si="340"/>
        <v>0.3968223579548224</v>
      </c>
      <c r="H277" s="4">
        <f t="shared" si="340"/>
        <v>0.48249416324213634</v>
      </c>
      <c r="I277" s="4">
        <f t="shared" si="340"/>
        <v>0.45686007977034165</v>
      </c>
      <c r="J277" s="4">
        <f t="shared" si="340"/>
        <v>0.44067013231447127</v>
      </c>
      <c r="K277" s="4">
        <f t="shared" si="340"/>
        <v>0.45660711184134367</v>
      </c>
      <c r="L277" s="4">
        <f t="shared" si="340"/>
        <v>0.50914011842992302</v>
      </c>
      <c r="M277" s="4">
        <f t="shared" si="340"/>
        <v>0.58570507827330986</v>
      </c>
      <c r="N277" s="4">
        <f t="shared" si="340"/>
        <v>0.53300342639873188</v>
      </c>
      <c r="O277" s="51">
        <f>AVERAGE(C277:N277)</f>
        <v>0.41839490078881636</v>
      </c>
    </row>
    <row r="278" spans="1:19" ht="15.75" thickBot="1" x14ac:dyDescent="0.3">
      <c r="A278" s="134"/>
      <c r="B278" s="52" t="s">
        <v>177</v>
      </c>
      <c r="C278" s="53">
        <f t="shared" ref="C278" si="341">ABS((C277-C267)/C267)</f>
        <v>9.0870912275880528E-3</v>
      </c>
      <c r="D278" s="53">
        <f t="shared" ref="D278" si="342">ABS((D277-D267)/D267)</f>
        <v>3.9569552771591262E-3</v>
      </c>
      <c r="E278" s="53">
        <f t="shared" ref="E278" si="343">ABS((E277-E267)/E267)</f>
        <v>0.13270907493289405</v>
      </c>
      <c r="F278" s="53">
        <f t="shared" ref="F278" si="344">ABS((F277-F267)/F267)</f>
        <v>8.6860936674502898E-2</v>
      </c>
      <c r="G278" s="53">
        <f t="shared" ref="G278" si="345">ABS((G277-G267)/G267)</f>
        <v>0.18180957122717029</v>
      </c>
      <c r="H278" s="53">
        <f t="shared" ref="H278" si="346">ABS((H277-H267)/H267)</f>
        <v>0.11306219992254356</v>
      </c>
      <c r="I278" s="53">
        <f t="shared" ref="I278" si="347">ABS((I277-I267)/I267)</f>
        <v>4.0683553007611964E-2</v>
      </c>
      <c r="J278" s="53">
        <f t="shared" ref="J278" si="348">ABS((J277-J267)/J267)</f>
        <v>0.42169273974478838</v>
      </c>
      <c r="K278" s="53">
        <f t="shared" ref="K278" si="349">ABS((K277-K267)/K267)</f>
        <v>0.38874549954304727</v>
      </c>
      <c r="L278" s="53">
        <f t="shared" ref="L278" si="350">ABS((L277-L267)/L267)</f>
        <v>0.43428875730008554</v>
      </c>
      <c r="M278" s="53">
        <f t="shared" ref="M278" si="351">ABS((M277-M267)/M267)</f>
        <v>0.50781085859385722</v>
      </c>
      <c r="N278" s="53">
        <f t="shared" ref="N278" si="352">ABS((N277-N267)/N267)</f>
        <v>0.37440912394515036</v>
      </c>
      <c r="O278" s="63">
        <f>AVERAGE(C278:N278)</f>
        <v>0.22459303011636655</v>
      </c>
    </row>
    <row r="279" spans="1:19" x14ac:dyDescent="0.25">
      <c r="A279"/>
      <c r="B279" s="54"/>
      <c r="C279" s="55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x14ac:dyDescent="0.25">
      <c r="A280"/>
      <c r="B280" s="54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x14ac:dyDescent="0.25">
      <c r="A281"/>
      <c r="B281" s="54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x14ac:dyDescent="0.25">
      <c r="A282"/>
      <c r="B282" s="54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x14ac:dyDescent="0.25">
      <c r="A283"/>
      <c r="B283" s="54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x14ac:dyDescent="0.25">
      <c r="A284"/>
      <c r="B284" s="5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 s="54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 s="54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 s="54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 s="54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 s="54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 s="54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 s="54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 s="54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 s="54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 s="5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 s="54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 s="54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 s="54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ht="15.75" thickBot="1" x14ac:dyDescent="0.3"/>
    <row r="299" spans="1:19" x14ac:dyDescent="0.25">
      <c r="A299" s="41" t="s">
        <v>175</v>
      </c>
      <c r="B299" s="18" t="s">
        <v>176</v>
      </c>
      <c r="C299" s="22" t="s">
        <v>162</v>
      </c>
      <c r="D299" s="22" t="s">
        <v>163</v>
      </c>
      <c r="E299" s="22" t="s">
        <v>91</v>
      </c>
      <c r="F299" s="22" t="s">
        <v>164</v>
      </c>
      <c r="G299" s="22" t="s">
        <v>165</v>
      </c>
      <c r="H299" s="22" t="s">
        <v>166</v>
      </c>
      <c r="I299" s="22" t="s">
        <v>167</v>
      </c>
      <c r="J299" s="22" t="s">
        <v>168</v>
      </c>
      <c r="K299" s="22" t="s">
        <v>169</v>
      </c>
      <c r="L299" s="22" t="s">
        <v>170</v>
      </c>
      <c r="M299" s="22" t="s">
        <v>171</v>
      </c>
      <c r="N299" s="22" t="s">
        <v>172</v>
      </c>
      <c r="O299" s="23" t="s">
        <v>179</v>
      </c>
    </row>
    <row r="300" spans="1:19" x14ac:dyDescent="0.25">
      <c r="A300" s="132" t="s">
        <v>154</v>
      </c>
      <c r="B300" s="42" t="s">
        <v>182</v>
      </c>
      <c r="C300" s="43">
        <f>C$94</f>
        <v>11.67</v>
      </c>
      <c r="D300" s="43">
        <f t="shared" ref="D300:N300" si="353">D$94</f>
        <v>7.657</v>
      </c>
      <c r="E300" s="43">
        <f t="shared" si="353"/>
        <v>6.3730000000000002</v>
      </c>
      <c r="F300" s="43">
        <f t="shared" si="353"/>
        <v>8.5399999999999991</v>
      </c>
      <c r="G300" s="43">
        <f t="shared" si="353"/>
        <v>26.95</v>
      </c>
      <c r="H300" s="43">
        <f t="shared" si="353"/>
        <v>42.78</v>
      </c>
      <c r="I300" s="43">
        <f t="shared" si="353"/>
        <v>23.55</v>
      </c>
      <c r="J300" s="43">
        <f t="shared" si="353"/>
        <v>24.92</v>
      </c>
      <c r="K300" s="43">
        <f t="shared" si="353"/>
        <v>46.23</v>
      </c>
      <c r="L300" s="43">
        <f t="shared" si="353"/>
        <v>73.150000000000006</v>
      </c>
      <c r="M300" s="43">
        <f t="shared" si="353"/>
        <v>78.59</v>
      </c>
      <c r="N300" s="43">
        <f t="shared" si="353"/>
        <v>33.43</v>
      </c>
      <c r="O300" s="44">
        <f t="shared" ref="O300:O308" si="354">AVERAGE(C300:N300)</f>
        <v>31.986666666666665</v>
      </c>
    </row>
    <row r="301" spans="1:19" x14ac:dyDescent="0.25">
      <c r="A301" s="133"/>
      <c r="B301" s="45">
        <v>3</v>
      </c>
      <c r="C301" s="2">
        <f>C$89*($P$94/$P$89)</f>
        <v>166.08629052846564</v>
      </c>
      <c r="D301" s="2">
        <f t="shared" ref="D301:N301" si="355">D$89*($P$94/$P$89)</f>
        <v>134.71534337503189</v>
      </c>
      <c r="E301" s="2">
        <f t="shared" si="355"/>
        <v>122.91039060505489</v>
      </c>
      <c r="F301" s="2">
        <f t="shared" si="355"/>
        <v>137.94230278274188</v>
      </c>
      <c r="G301" s="2">
        <f t="shared" si="355"/>
        <v>192.22874648966044</v>
      </c>
      <c r="H301" s="2">
        <f t="shared" si="355"/>
        <v>233.72989532805718</v>
      </c>
      <c r="I301" s="2">
        <f t="shared" si="355"/>
        <v>221.31222874648964</v>
      </c>
      <c r="J301" s="2">
        <f t="shared" si="355"/>
        <v>213.46949195813121</v>
      </c>
      <c r="K301" s="2">
        <f t="shared" si="355"/>
        <v>221.18968598417155</v>
      </c>
      <c r="L301" s="2">
        <f t="shared" si="355"/>
        <v>246.63773295889709</v>
      </c>
      <c r="M301" s="2">
        <f t="shared" si="355"/>
        <v>283.72734235384223</v>
      </c>
      <c r="N301" s="2">
        <f t="shared" si="355"/>
        <v>258.19760020423792</v>
      </c>
      <c r="O301" s="44">
        <f t="shared" si="354"/>
        <v>202.67892094289846</v>
      </c>
    </row>
    <row r="302" spans="1:19" x14ac:dyDescent="0.25">
      <c r="A302" s="133"/>
      <c r="B302" s="45" t="s">
        <v>177</v>
      </c>
      <c r="C302" s="46">
        <f t="shared" ref="C302" si="356">ABS((C301-C300)/C300)</f>
        <v>13.231901502010768</v>
      </c>
      <c r="D302" s="46">
        <f t="shared" ref="D302" si="357">ABS((D301-D300)/D300)</f>
        <v>16.59374995102937</v>
      </c>
      <c r="E302" s="46">
        <f t="shared" ref="E302" si="358">ABS((E301-E300)/E300)</f>
        <v>18.28611181626469</v>
      </c>
      <c r="F302" s="46">
        <f t="shared" ref="F302" si="359">ABS((F301-F300)/F300)</f>
        <v>15.15249447104706</v>
      </c>
      <c r="G302" s="46">
        <f t="shared" ref="G302" si="360">ABS((G301-G300)/G300)</f>
        <v>6.1327920775384213</v>
      </c>
      <c r="H302" s="46">
        <f t="shared" ref="H302" si="361">ABS((H301-H300)/H300)</f>
        <v>4.4635319151018509</v>
      </c>
      <c r="I302" s="46">
        <f t="shared" ref="I302" si="362">ABS((I301-I300)/I300)</f>
        <v>8.3975468682161196</v>
      </c>
      <c r="J302" s="46">
        <f t="shared" ref="J302" si="363">ABS((J301-J300)/J300)</f>
        <v>7.5661914910967578</v>
      </c>
      <c r="K302" s="46">
        <f t="shared" ref="K302" si="364">ABS((K301-K300)/K300)</f>
        <v>3.7845486909835944</v>
      </c>
      <c r="L302" s="46">
        <f t="shared" ref="L302" si="365">ABS((L301-L300)/L300)</f>
        <v>2.3716709905522499</v>
      </c>
      <c r="M302" s="46">
        <f t="shared" ref="M302" si="366">ABS((M301-M300)/M300)</f>
        <v>2.6102219411355416</v>
      </c>
      <c r="N302" s="46">
        <f t="shared" ref="N302" si="367">ABS((N301-N300)/N300)</f>
        <v>6.7235297697947329</v>
      </c>
      <c r="O302" s="62">
        <f>AVERAGE(C302:N302)</f>
        <v>8.776190957064264</v>
      </c>
    </row>
    <row r="303" spans="1:19" x14ac:dyDescent="0.25">
      <c r="A303" s="133"/>
      <c r="B303" s="45">
        <v>4</v>
      </c>
      <c r="C303" s="2">
        <f>C$89*TAN($P$94/$P$89)</f>
        <v>166.17872528561017</v>
      </c>
      <c r="D303" s="2">
        <f t="shared" ref="D303:N303" si="368">D$89*TAN($P$94/$P$89)</f>
        <v>134.79031873879546</v>
      </c>
      <c r="E303" s="2">
        <f t="shared" si="368"/>
        <v>122.97879596271545</v>
      </c>
      <c r="F303" s="2">
        <f t="shared" si="368"/>
        <v>138.01907409973083</v>
      </c>
      <c r="G303" s="2">
        <f t="shared" si="368"/>
        <v>192.3357307412891</v>
      </c>
      <c r="H303" s="2">
        <f t="shared" si="368"/>
        <v>233.8599769021794</v>
      </c>
      <c r="I303" s="2">
        <f t="shared" si="368"/>
        <v>221.4353993107319</v>
      </c>
      <c r="J303" s="2">
        <f t="shared" si="368"/>
        <v>213.58829767402824</v>
      </c>
      <c r="K303" s="2">
        <f t="shared" si="368"/>
        <v>221.3127883476584</v>
      </c>
      <c r="L303" s="2">
        <f t="shared" si="368"/>
        <v>246.77499834592086</v>
      </c>
      <c r="M303" s="2">
        <f t="shared" si="368"/>
        <v>283.88524983616531</v>
      </c>
      <c r="N303" s="2">
        <f t="shared" si="368"/>
        <v>258.34129919585388</v>
      </c>
      <c r="O303" s="44">
        <f t="shared" si="354"/>
        <v>202.79172120338993</v>
      </c>
    </row>
    <row r="304" spans="1:19" x14ac:dyDescent="0.25">
      <c r="A304" s="133"/>
      <c r="B304" s="45" t="s">
        <v>177</v>
      </c>
      <c r="C304" s="46">
        <f t="shared" ref="C304" si="369">ABS((C303-C300)/C300)</f>
        <v>13.239822218132835</v>
      </c>
      <c r="D304" s="46">
        <f t="shared" ref="D304" si="370">ABS((D303-D300)/D300)</f>
        <v>16.603541692411579</v>
      </c>
      <c r="E304" s="46">
        <f t="shared" ref="E304" si="371">ABS((E303-E300)/E300)</f>
        <v>18.29684543585681</v>
      </c>
      <c r="F304" s="46">
        <f t="shared" ref="F304" si="372">ABS((F303-F300)/F300)</f>
        <v>15.161484086619538</v>
      </c>
      <c r="G304" s="46">
        <f t="shared" ref="G304" si="373">ABS((G303-G300)/G300)</f>
        <v>6.1367618085821567</v>
      </c>
      <c r="H304" s="46">
        <f t="shared" ref="H304" si="374">ABS((H303-H300)/H300)</f>
        <v>4.4665726251093822</v>
      </c>
      <c r="I304" s="46">
        <f t="shared" ref="I304" si="375">ABS((I303-I300)/I300)</f>
        <v>8.4027770407954083</v>
      </c>
      <c r="J304" s="46">
        <f t="shared" ref="J304" si="376">ABS((J303-J300)/J300)</f>
        <v>7.5709589756833147</v>
      </c>
      <c r="K304" s="46">
        <f t="shared" ref="K304" si="377">ABS((K303-K300)/K300)</f>
        <v>3.787211515199187</v>
      </c>
      <c r="L304" s="46">
        <f t="shared" ref="L304" si="378">ABS((L303-L300)/L300)</f>
        <v>2.3735474825142973</v>
      </c>
      <c r="M304" s="46">
        <f t="shared" ref="M304" si="379">ABS((M303-M300)/M300)</f>
        <v>2.6122311978135295</v>
      </c>
      <c r="N304" s="46">
        <f t="shared" ref="N304" si="380">ABS((N303-N300)/N300)</f>
        <v>6.72782827388136</v>
      </c>
      <c r="O304" s="62">
        <f>AVERAGE(C304:N304)</f>
        <v>8.7816318627166154</v>
      </c>
    </row>
    <row r="305" spans="1:19" ht="15.75" thickBot="1" x14ac:dyDescent="0.3">
      <c r="A305" s="133"/>
      <c r="B305" s="45">
        <v>5</v>
      </c>
      <c r="C305" s="2">
        <f>C$89*ATAN($P$94/$P$89)</f>
        <v>165.99400982971972</v>
      </c>
      <c r="D305" s="2">
        <f t="shared" ref="D305:N305" si="381">D$89*ATAN($P$94/$P$89)</f>
        <v>134.64049297058918</v>
      </c>
      <c r="E305" s="2">
        <f t="shared" si="381"/>
        <v>122.84209925667157</v>
      </c>
      <c r="F305" s="2">
        <f t="shared" si="381"/>
        <v>137.86565941833828</v>
      </c>
      <c r="G305" s="2">
        <f t="shared" si="381"/>
        <v>192.12194054566183</v>
      </c>
      <c r="H305" s="2">
        <f t="shared" si="381"/>
        <v>233.60003055721992</v>
      </c>
      <c r="I305" s="2">
        <f t="shared" si="381"/>
        <v>221.18926346714741</v>
      </c>
      <c r="J305" s="2">
        <f t="shared" si="381"/>
        <v>213.35088425236478</v>
      </c>
      <c r="K305" s="2">
        <f t="shared" si="381"/>
        <v>221.06678879191645</v>
      </c>
      <c r="L305" s="2">
        <f t="shared" si="381"/>
        <v>246.50069634821634</v>
      </c>
      <c r="M305" s="2">
        <f t="shared" si="381"/>
        <v>283.56969805145923</v>
      </c>
      <c r="N305" s="2">
        <f t="shared" si="381"/>
        <v>258.05414071167201</v>
      </c>
      <c r="O305" s="44">
        <f t="shared" si="354"/>
        <v>202.56630868341472</v>
      </c>
    </row>
    <row r="306" spans="1:19" x14ac:dyDescent="0.25">
      <c r="A306" s="133"/>
      <c r="B306" s="45" t="s">
        <v>177</v>
      </c>
      <c r="C306" s="46">
        <f t="shared" ref="C306" si="382">ABS((C305-C300)/C300)</f>
        <v>13.223993987122514</v>
      </c>
      <c r="D306" s="46">
        <f t="shared" ref="D306" si="383">ABS((D305-D300)/D300)</f>
        <v>16.583974529265923</v>
      </c>
      <c r="E306" s="46">
        <f t="shared" ref="E306" si="384">ABS((E305-E300)/E300)</f>
        <v>18.275396086093139</v>
      </c>
      <c r="F306" s="46">
        <f t="shared" ref="F306" si="385">ABS((F305-F300)/F300)</f>
        <v>15.143519838212915</v>
      </c>
      <c r="G306" s="46">
        <f t="shared" ref="G306" si="386">ABS((G305-G300)/G300)</f>
        <v>6.1288289627332784</v>
      </c>
      <c r="H306" s="46">
        <f t="shared" ref="H306" si="387">ABS((H305-H300)/H300)</f>
        <v>4.4604962729597926</v>
      </c>
      <c r="I306" s="46">
        <f t="shared" ref="I306" si="388">ABS((I305-I300)/I300)</f>
        <v>8.3923254126177245</v>
      </c>
      <c r="J306" s="46">
        <f t="shared" ref="J306" si="389">ABS((J305-J300)/J300)</f>
        <v>7.561431952342085</v>
      </c>
      <c r="K306" s="46">
        <f t="shared" ref="K306" si="390">ABS((K305-K300)/K300)</f>
        <v>3.7818903048219008</v>
      </c>
      <c r="L306" s="46">
        <f t="shared" ref="L306" si="391">ABS((L305-L300)/L300)</f>
        <v>2.3697976260863474</v>
      </c>
      <c r="M306" s="46">
        <f t="shared" ref="M306" si="392">ABS((M305-M300)/M300)</f>
        <v>2.6082160332288997</v>
      </c>
      <c r="N306" s="46">
        <f t="shared" ref="N306" si="393">ABS((N305-N300)/N300)</f>
        <v>6.7192384299034398</v>
      </c>
      <c r="O306" s="62">
        <f>AVERAGE(C306:N306)</f>
        <v>8.7707591196156631</v>
      </c>
      <c r="Q306" s="47" t="s">
        <v>183</v>
      </c>
    </row>
    <row r="307" spans="1:19" ht="15.75" thickBot="1" x14ac:dyDescent="0.3">
      <c r="A307" s="133"/>
      <c r="B307" s="45" t="s">
        <v>184</v>
      </c>
      <c r="C307" s="2">
        <f>LN(C$94/C$89)/LN($P$94/$P$89)</f>
        <v>1.8303823716452747</v>
      </c>
      <c r="D307" s="2">
        <f t="shared" ref="D307:N307" si="394">LN(D$94/D$89)/LN($P$94/$P$89)</f>
        <v>1.8966937617891355</v>
      </c>
      <c r="E307" s="2">
        <f t="shared" si="394"/>
        <v>1.9254130161077729</v>
      </c>
      <c r="F307" s="2">
        <f t="shared" si="394"/>
        <v>1.8699671513694023</v>
      </c>
      <c r="G307" s="2">
        <f t="shared" si="394"/>
        <v>1.6143713481944684</v>
      </c>
      <c r="H307" s="2">
        <f t="shared" si="394"/>
        <v>1.5310020511025912</v>
      </c>
      <c r="I307" s="2">
        <f t="shared" si="394"/>
        <v>1.7005983352667886</v>
      </c>
      <c r="J307" s="2">
        <f t="shared" si="394"/>
        <v>1.6716339423043791</v>
      </c>
      <c r="K307" s="2">
        <f t="shared" si="394"/>
        <v>1.4895049947443431</v>
      </c>
      <c r="L307" s="2">
        <f t="shared" si="394"/>
        <v>1.3800636689345489</v>
      </c>
      <c r="M307" s="2">
        <f t="shared" si="394"/>
        <v>1.4014403926925905</v>
      </c>
      <c r="N307" s="2">
        <f t="shared" si="394"/>
        <v>1.6392528463770688</v>
      </c>
      <c r="O307" s="48">
        <f t="shared" si="354"/>
        <v>1.6625269900440305</v>
      </c>
      <c r="Q307" s="49">
        <v>1.83</v>
      </c>
    </row>
    <row r="308" spans="1:19" x14ac:dyDescent="0.25">
      <c r="A308" s="133"/>
      <c r="B308" s="45" t="s">
        <v>185</v>
      </c>
      <c r="C308" s="2">
        <f>C$89*($P$94/$P$89)^$O307</f>
        <v>19.961540217873477</v>
      </c>
      <c r="D308" s="2">
        <f t="shared" ref="D308:N308" si="395">D$89*($P$94/$P$89)^$O307</f>
        <v>16.191136162948037</v>
      </c>
      <c r="E308" s="2">
        <f t="shared" si="395"/>
        <v>14.772325262071149</v>
      </c>
      <c r="F308" s="2">
        <f t="shared" si="395"/>
        <v>16.578977205056255</v>
      </c>
      <c r="G308" s="2">
        <f t="shared" si="395"/>
        <v>23.103543596978007</v>
      </c>
      <c r="H308" s="2">
        <f t="shared" si="395"/>
        <v>28.091473961306452</v>
      </c>
      <c r="I308" s="2">
        <f t="shared" si="395"/>
        <v>26.599022356231799</v>
      </c>
      <c r="J308" s="2">
        <f t="shared" si="395"/>
        <v>25.65642134250044</v>
      </c>
      <c r="K308" s="2">
        <f t="shared" si="395"/>
        <v>26.584294215392248</v>
      </c>
      <c r="L308" s="2">
        <f t="shared" si="395"/>
        <v>29.642838129739314</v>
      </c>
      <c r="M308" s="2">
        <f t="shared" si="395"/>
        <v>34.100555423843872</v>
      </c>
      <c r="N308" s="2">
        <f t="shared" si="395"/>
        <v>31.032192748937099</v>
      </c>
      <c r="O308" s="44">
        <f t="shared" si="354"/>
        <v>24.359526718573179</v>
      </c>
    </row>
    <row r="309" spans="1:19" x14ac:dyDescent="0.25">
      <c r="A309" s="133"/>
      <c r="B309" s="45" t="s">
        <v>177</v>
      </c>
      <c r="C309" s="46">
        <f t="shared" ref="C309" si="396">ABS((C308-C300)/C300)</f>
        <v>0.71050044711854987</v>
      </c>
      <c r="D309" s="46">
        <f t="shared" ref="D309" si="397">ABS((D308-D300)/D300)</f>
        <v>1.1145535017563064</v>
      </c>
      <c r="E309" s="46">
        <f t="shared" ref="E309" si="398">ABS((E308-E300)/E300)</f>
        <v>1.3179546935620818</v>
      </c>
      <c r="F309" s="46">
        <f t="shared" ref="F309" si="399">ABS((F308-F300)/F300)</f>
        <v>0.94133222541642347</v>
      </c>
      <c r="G309" s="46">
        <f t="shared" ref="G309" si="400">ABS((G308-G300)/G300)</f>
        <v>0.14272565502864537</v>
      </c>
      <c r="H309" s="46">
        <f t="shared" ref="H309" si="401">ABS((H308-H300)/H300)</f>
        <v>0.34335030478479545</v>
      </c>
      <c r="I309" s="46">
        <f t="shared" ref="I309" si="402">ABS((I308-I300)/I300)</f>
        <v>0.12947016374657319</v>
      </c>
      <c r="J309" s="46">
        <f t="shared" ref="J309" si="403">ABS((J308-J300)/J300)</f>
        <v>2.9551418238380363E-2</v>
      </c>
      <c r="K309" s="46">
        <f t="shared" ref="K309" si="404">ABS((K308-K300)/K300)</f>
        <v>0.42495578162681702</v>
      </c>
      <c r="L309" s="46">
        <f t="shared" ref="L309" si="405">ABS((L308-L300)/L300)</f>
        <v>0.59476639603910708</v>
      </c>
      <c r="M309" s="46">
        <f t="shared" ref="M309" si="406">ABS((M308-M300)/M300)</f>
        <v>0.56609549021702676</v>
      </c>
      <c r="N309" s="46">
        <f t="shared" ref="N309" si="407">ABS((N308-N300)/N300)</f>
        <v>7.1726211518483407E-2</v>
      </c>
      <c r="O309" s="62">
        <f>AVERAGE(C309:N309)</f>
        <v>0.53224852408776591</v>
      </c>
    </row>
    <row r="310" spans="1:19" x14ac:dyDescent="0.25">
      <c r="A310" s="133"/>
      <c r="B310" s="42" t="s">
        <v>186</v>
      </c>
      <c r="C310" s="4">
        <f>C$89*($P$94/$P$89)^$Q307</f>
        <v>11.684278677615513</v>
      </c>
      <c r="D310" s="4">
        <f t="shared" ref="D310:N310" si="408">D$89*($P$94/$P$89)^$Q307</f>
        <v>9.4773121197186327</v>
      </c>
      <c r="E310" s="4">
        <f t="shared" si="408"/>
        <v>8.6468260061350417</v>
      </c>
      <c r="F310" s="4">
        <f t="shared" si="408"/>
        <v>9.704330815127296</v>
      </c>
      <c r="G310" s="4">
        <f t="shared" si="408"/>
        <v>13.523417475862914</v>
      </c>
      <c r="H310" s="4">
        <f t="shared" si="408"/>
        <v>16.443050318080662</v>
      </c>
      <c r="I310" s="4">
        <f t="shared" si="408"/>
        <v>15.569459388913145</v>
      </c>
      <c r="J310" s="4">
        <f t="shared" si="408"/>
        <v>15.017717749438926</v>
      </c>
      <c r="K310" s="4">
        <f t="shared" si="408"/>
        <v>15.56083842579636</v>
      </c>
      <c r="L310" s="4">
        <f t="shared" si="408"/>
        <v>17.351125099715315</v>
      </c>
      <c r="M310" s="4">
        <f t="shared" si="408"/>
        <v>19.960403269728815</v>
      </c>
      <c r="N310" s="4">
        <f t="shared" si="408"/>
        <v>18.164369287065337</v>
      </c>
      <c r="O310" s="51">
        <f>AVERAGE(C310:N310)</f>
        <v>14.258594052766496</v>
      </c>
    </row>
    <row r="311" spans="1:19" ht="15.75" thickBot="1" x14ac:dyDescent="0.3">
      <c r="A311" s="134"/>
      <c r="B311" s="52" t="s">
        <v>177</v>
      </c>
      <c r="C311" s="53">
        <f t="shared" ref="C311" si="409">ABS((C310-C300)/C300)</f>
        <v>1.2235370707380502E-3</v>
      </c>
      <c r="D311" s="53">
        <f t="shared" ref="D311" si="410">ABS((D310-D300)/D300)</f>
        <v>0.23773176436184312</v>
      </c>
      <c r="E311" s="53">
        <f t="shared" ref="E311" si="411">ABS((E310-E300)/E300)</f>
        <v>0.3567905234795295</v>
      </c>
      <c r="F311" s="53">
        <f t="shared" ref="F311" si="412">ABS((F310-F300)/F300)</f>
        <v>0.13633850294230643</v>
      </c>
      <c r="G311" s="53">
        <f t="shared" ref="G311" si="413">ABS((G310-G300)/G300)</f>
        <v>0.49820343317762844</v>
      </c>
      <c r="H311" s="53">
        <f t="shared" ref="H311" si="414">ABS((H310-H300)/H300)</f>
        <v>0.61563697246188265</v>
      </c>
      <c r="I311" s="53">
        <f t="shared" ref="I311" si="415">ABS((I310-I300)/I300)</f>
        <v>0.33887645906950553</v>
      </c>
      <c r="J311" s="53">
        <f t="shared" ref="J311" si="416">ABS((J310-J300)/J300)</f>
        <v>0.39736285114611053</v>
      </c>
      <c r="K311" s="53">
        <f t="shared" ref="K311" si="417">ABS((K310-K300)/K300)</f>
        <v>0.66340388436520958</v>
      </c>
      <c r="L311" s="53">
        <f t="shared" ref="L311" si="418">ABS((L310-L300)/L300)</f>
        <v>0.76280075051653706</v>
      </c>
      <c r="M311" s="53">
        <f t="shared" ref="M311" si="419">ABS((M310-M300)/M300)</f>
        <v>0.74601853582225708</v>
      </c>
      <c r="N311" s="53">
        <f t="shared" ref="N311" si="420">ABS((N310-N300)/N300)</f>
        <v>0.456644651897537</v>
      </c>
      <c r="O311" s="63">
        <f>AVERAGE(C311:N311)</f>
        <v>0.43425265552592379</v>
      </c>
    </row>
    <row r="312" spans="1:19" x14ac:dyDescent="0.25">
      <c r="A312"/>
      <c r="B312" s="54"/>
      <c r="C312" s="55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x14ac:dyDescent="0.25">
      <c r="A313"/>
      <c r="B313" s="54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x14ac:dyDescent="0.25">
      <c r="A314"/>
      <c r="B314" s="5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x14ac:dyDescent="0.25">
      <c r="A315"/>
      <c r="B315" s="54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 s="54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x14ac:dyDescent="0.25">
      <c r="A317"/>
      <c r="B317" s="54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 s="54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 s="54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 s="54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 s="54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 s="54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 s="54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 s="5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 s="54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 s="54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 s="54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 s="54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 s="54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 s="54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ht="15.75" thickBot="1" x14ac:dyDescent="0.3"/>
    <row r="332" spans="1:19" x14ac:dyDescent="0.25">
      <c r="A332" s="41" t="s">
        <v>175</v>
      </c>
      <c r="B332" s="18" t="s">
        <v>176</v>
      </c>
      <c r="C332" s="22" t="s">
        <v>162</v>
      </c>
      <c r="D332" s="22" t="s">
        <v>163</v>
      </c>
      <c r="E332" s="22" t="s">
        <v>91</v>
      </c>
      <c r="F332" s="22" t="s">
        <v>164</v>
      </c>
      <c r="G332" s="22" t="s">
        <v>165</v>
      </c>
      <c r="H332" s="22" t="s">
        <v>166</v>
      </c>
      <c r="I332" s="22" t="s">
        <v>167</v>
      </c>
      <c r="J332" s="22" t="s">
        <v>168</v>
      </c>
      <c r="K332" s="22" t="s">
        <v>169</v>
      </c>
      <c r="L332" s="22" t="s">
        <v>170</v>
      </c>
      <c r="M332" s="22" t="s">
        <v>171</v>
      </c>
      <c r="N332" s="22" t="s">
        <v>172</v>
      </c>
      <c r="O332" s="23" t="s">
        <v>179</v>
      </c>
    </row>
    <row r="333" spans="1:19" x14ac:dyDescent="0.25">
      <c r="A333" s="132" t="s">
        <v>155</v>
      </c>
      <c r="B333" s="42" t="s">
        <v>182</v>
      </c>
      <c r="C333" s="43">
        <f>C$95</f>
        <v>5145</v>
      </c>
      <c r="D333" s="43">
        <f t="shared" ref="D333:N333" si="421">D$95</f>
        <v>3854</v>
      </c>
      <c r="E333" s="43">
        <f t="shared" si="421"/>
        <v>3619</v>
      </c>
      <c r="F333" s="43">
        <f t="shared" si="421"/>
        <v>4085</v>
      </c>
      <c r="G333" s="43">
        <f t="shared" si="421"/>
        <v>5857</v>
      </c>
      <c r="H333" s="43">
        <f t="shared" si="421"/>
        <v>7533</v>
      </c>
      <c r="I333" s="43">
        <f t="shared" si="421"/>
        <v>7283</v>
      </c>
      <c r="J333" s="43">
        <f t="shared" si="421"/>
        <v>6832</v>
      </c>
      <c r="K333" s="43">
        <f t="shared" si="421"/>
        <v>7001</v>
      </c>
      <c r="L333" s="43">
        <f t="shared" si="421"/>
        <v>7806</v>
      </c>
      <c r="M333" s="43">
        <f t="shared" si="421"/>
        <v>9222</v>
      </c>
      <c r="N333" s="43">
        <f t="shared" si="421"/>
        <v>8614</v>
      </c>
      <c r="O333" s="44">
        <f t="shared" ref="O333:O341" si="422">AVERAGE(C333:N333)</f>
        <v>6404.25</v>
      </c>
    </row>
    <row r="334" spans="1:19" x14ac:dyDescent="0.25">
      <c r="A334" s="133"/>
      <c r="B334" s="45">
        <v>3</v>
      </c>
      <c r="C334" s="2">
        <f>C$89*($P$95/$P$89)</f>
        <v>4241.7581806614235</v>
      </c>
      <c r="D334" s="2">
        <f t="shared" ref="D334:N334" si="423">D$89*($P$95/$P$89)</f>
        <v>3440.5603737878437</v>
      </c>
      <c r="E334" s="2">
        <f t="shared" si="423"/>
        <v>3139.0679698992185</v>
      </c>
      <c r="F334" s="2">
        <f t="shared" si="423"/>
        <v>3522.9752523594752</v>
      </c>
      <c r="G334" s="2">
        <f t="shared" si="423"/>
        <v>4909.4230197227389</v>
      </c>
      <c r="H334" s="2">
        <f t="shared" si="423"/>
        <v>5969.3409517325781</v>
      </c>
      <c r="I334" s="2">
        <f t="shared" si="423"/>
        <v>5652.2001531784526</v>
      </c>
      <c r="J334" s="2">
        <f t="shared" si="423"/>
        <v>5451.9007014600584</v>
      </c>
      <c r="K334" s="2">
        <f t="shared" si="423"/>
        <v>5649.0704742453527</v>
      </c>
      <c r="L334" s="2">
        <f t="shared" si="423"/>
        <v>6299.0004660191025</v>
      </c>
      <c r="M334" s="2">
        <f t="shared" si="423"/>
        <v>7246.2499564373447</v>
      </c>
      <c r="N334" s="2">
        <f t="shared" si="423"/>
        <v>6594.2335120415282</v>
      </c>
      <c r="O334" s="44">
        <f t="shared" si="422"/>
        <v>5176.3150842954265</v>
      </c>
    </row>
    <row r="335" spans="1:19" x14ac:dyDescent="0.25">
      <c r="A335" s="133"/>
      <c r="B335" s="45" t="s">
        <v>177</v>
      </c>
      <c r="C335" s="46">
        <f t="shared" ref="C335" si="424">ABS((C334-C333)/C333)</f>
        <v>0.17555720492489341</v>
      </c>
      <c r="D335" s="46">
        <f t="shared" ref="D335" si="425">ABS((D334-D333)/D333)</f>
        <v>0.10727546087497569</v>
      </c>
      <c r="E335" s="46">
        <f t="shared" ref="E335" si="426">ABS((E334-E333)/E333)</f>
        <v>0.13261454271919909</v>
      </c>
      <c r="F335" s="46">
        <f t="shared" ref="F335" si="427">ABS((F334-F333)/F333)</f>
        <v>0.13758255756193996</v>
      </c>
      <c r="G335" s="46">
        <f t="shared" ref="G335" si="428">ABS((G334-G333)/G333)</f>
        <v>0.16178538164201145</v>
      </c>
      <c r="H335" s="46">
        <f t="shared" ref="H335" si="429">ABS((H334-H333)/H333)</f>
        <v>0.20757454510386592</v>
      </c>
      <c r="I335" s="46">
        <f t="shared" ref="I335" si="430">ABS((I334-I333)/I333)</f>
        <v>0.22391869378299428</v>
      </c>
      <c r="J335" s="46">
        <f t="shared" ref="J335" si="431">ABS((J334-J333)/J333)</f>
        <v>0.20200516664811791</v>
      </c>
      <c r="K335" s="46">
        <f t="shared" ref="K335" si="432">ABS((K334-K333)/K333)</f>
        <v>0.19310520293595876</v>
      </c>
      <c r="L335" s="46">
        <f t="shared" ref="L335" si="433">ABS((L334-L333)/L333)</f>
        <v>0.19305656341031224</v>
      </c>
      <c r="M335" s="46">
        <f t="shared" ref="M335" si="434">ABS((M334-M333)/M333)</f>
        <v>0.21424311901568588</v>
      </c>
      <c r="N335" s="46">
        <f t="shared" ref="N335" si="435">ABS((N334-N333)/N333)</f>
        <v>0.23447486509849916</v>
      </c>
      <c r="O335" s="62">
        <f>AVERAGE(C335:N335)</f>
        <v>0.18193277530987118</v>
      </c>
    </row>
    <row r="336" spans="1:19" x14ac:dyDescent="0.25">
      <c r="A336" s="133"/>
      <c r="B336" s="45">
        <v>4</v>
      </c>
      <c r="C336" s="2">
        <f>C$89*TAN($P$95/$P$89)</f>
        <v>6978.371226861399</v>
      </c>
      <c r="D336" s="2">
        <f t="shared" ref="D336:N336" si="436">D$89*TAN($P$95/$P$89)</f>
        <v>5660.2725789938249</v>
      </c>
      <c r="E336" s="2">
        <f t="shared" si="436"/>
        <v>5164.2693117624076</v>
      </c>
      <c r="F336" s="2">
        <f t="shared" si="436"/>
        <v>5795.858247198953</v>
      </c>
      <c r="G336" s="2">
        <f t="shared" si="436"/>
        <v>8076.7867667510436</v>
      </c>
      <c r="H336" s="2">
        <f t="shared" si="436"/>
        <v>9820.5214363258547</v>
      </c>
      <c r="I336" s="2">
        <f t="shared" si="436"/>
        <v>9298.7740548782731</v>
      </c>
      <c r="J336" s="2">
        <f t="shared" si="436"/>
        <v>8969.2493929113789</v>
      </c>
      <c r="K336" s="2">
        <f t="shared" si="436"/>
        <v>9293.6252320350395</v>
      </c>
      <c r="L336" s="2">
        <f t="shared" si="436"/>
        <v>10362.864109146367</v>
      </c>
      <c r="M336" s="2">
        <f t="shared" si="436"/>
        <v>11921.2411563648</v>
      </c>
      <c r="N336" s="2">
        <f t="shared" si="436"/>
        <v>10848.569730691319</v>
      </c>
      <c r="O336" s="44">
        <f t="shared" si="422"/>
        <v>8515.8669369933887</v>
      </c>
    </row>
    <row r="337" spans="1:19" x14ac:dyDescent="0.25">
      <c r="A337" s="133"/>
      <c r="B337" s="45" t="s">
        <v>177</v>
      </c>
      <c r="C337" s="46">
        <f t="shared" ref="C337" si="437">ABS((C336-C333)/C333)</f>
        <v>0.35634037451144779</v>
      </c>
      <c r="D337" s="46">
        <f t="shared" ref="D337" si="438">ABS((D336-D333)/D333)</f>
        <v>0.46867477399943563</v>
      </c>
      <c r="E337" s="46">
        <f t="shared" ref="E337" si="439">ABS((E336-E333)/E333)</f>
        <v>0.42698792809129804</v>
      </c>
      <c r="F337" s="46">
        <f t="shared" ref="F337" si="440">ABS((F336-F333)/F333)</f>
        <v>0.41881474839631655</v>
      </c>
      <c r="G337" s="46">
        <f t="shared" ref="G337" si="441">ABS((G336-G333)/G333)</f>
        <v>0.37899722840209044</v>
      </c>
      <c r="H337" s="46">
        <f t="shared" ref="H337" si="442">ABS((H336-H333)/H333)</f>
        <v>0.30366672458859084</v>
      </c>
      <c r="I337" s="46">
        <f t="shared" ref="I337" si="443">ABS((I336-I333)/I333)</f>
        <v>0.27677798364386558</v>
      </c>
      <c r="J337" s="46">
        <f t="shared" ref="J337" si="444">ABS((J336-J333)/J333)</f>
        <v>0.31282924369311754</v>
      </c>
      <c r="K337" s="46">
        <f t="shared" ref="K337" si="445">ABS((K336-K333)/K333)</f>
        <v>0.32747110870376223</v>
      </c>
      <c r="L337" s="46">
        <f t="shared" ref="L337" si="446">ABS((L336-L333)/L333)</f>
        <v>0.32755112850965501</v>
      </c>
      <c r="M337" s="46">
        <f t="shared" ref="M337" si="447">ABS((M336-M333)/M333)</f>
        <v>0.29269585299986989</v>
      </c>
      <c r="N337" s="46">
        <f t="shared" ref="N337" si="448">ABS((N336-N333)/N333)</f>
        <v>0.25941139200038527</v>
      </c>
      <c r="O337" s="62">
        <f>AVERAGE(C337:N337)</f>
        <v>0.34585154062831958</v>
      </c>
    </row>
    <row r="338" spans="1:19" ht="15.75" thickBot="1" x14ac:dyDescent="0.3">
      <c r="A338" s="133"/>
      <c r="B338" s="45">
        <v>5</v>
      </c>
      <c r="C338" s="2">
        <f>C$89*ATAN($P$95/$P$89)</f>
        <v>3279.4360306782505</v>
      </c>
      <c r="D338" s="2">
        <f t="shared" ref="D338:N338" si="449">D$89*ATAN($P$95/$P$89)</f>
        <v>2660.0049260149708</v>
      </c>
      <c r="E338" s="2">
        <f t="shared" si="449"/>
        <v>2426.9117108487103</v>
      </c>
      <c r="F338" s="2">
        <f t="shared" si="449"/>
        <v>2723.7224484998651</v>
      </c>
      <c r="G338" s="2">
        <f t="shared" si="449"/>
        <v>3795.6286178976507</v>
      </c>
      <c r="H338" s="2">
        <f t="shared" si="449"/>
        <v>4615.0843501084482</v>
      </c>
      <c r="I338" s="2">
        <f t="shared" si="449"/>
        <v>4369.8928711792332</v>
      </c>
      <c r="J338" s="2">
        <f t="shared" si="449"/>
        <v>4215.0350950134134</v>
      </c>
      <c r="K338" s="2">
        <f t="shared" si="449"/>
        <v>4367.4732184266422</v>
      </c>
      <c r="L338" s="2">
        <f t="shared" si="449"/>
        <v>4869.9544400480272</v>
      </c>
      <c r="M338" s="2">
        <f t="shared" si="449"/>
        <v>5602.3026731655509</v>
      </c>
      <c r="N338" s="2">
        <f t="shared" si="449"/>
        <v>5098.2083497091053</v>
      </c>
      <c r="O338" s="44">
        <f t="shared" si="422"/>
        <v>4001.9712276324894</v>
      </c>
    </row>
    <row r="339" spans="1:19" x14ac:dyDescent="0.25">
      <c r="A339" s="133"/>
      <c r="B339" s="45" t="s">
        <v>177</v>
      </c>
      <c r="C339" s="46">
        <f t="shared" ref="C339" si="450">ABS((C338-C333)/C333)</f>
        <v>0.36259746731229336</v>
      </c>
      <c r="D339" s="46">
        <f t="shared" ref="D339" si="451">ABS((D338-D333)/D333)</f>
        <v>0.309806713540485</v>
      </c>
      <c r="E339" s="46">
        <f t="shared" ref="E339" si="452">ABS((E338-E333)/E333)</f>
        <v>0.32939715091221045</v>
      </c>
      <c r="F339" s="46">
        <f t="shared" ref="F339" si="453">ABS((F338-F333)/F333)</f>
        <v>0.33323807870260341</v>
      </c>
      <c r="G339" s="46">
        <f t="shared" ref="G339" si="454">ABS((G338-G333)/G333)</f>
        <v>0.35195003962819693</v>
      </c>
      <c r="H339" s="46">
        <f t="shared" ref="H339" si="455">ABS((H338-H333)/H333)</f>
        <v>0.38735107525442081</v>
      </c>
      <c r="I339" s="46">
        <f t="shared" ref="I339" si="456">ABS((I338-I333)/I333)</f>
        <v>0.39998724822473797</v>
      </c>
      <c r="J339" s="46">
        <f t="shared" ref="J339" si="457">ABS((J338-J333)/J333)</f>
        <v>0.38304521443012096</v>
      </c>
      <c r="K339" s="46">
        <f t="shared" ref="K339" si="458">ABS((K338-K333)/K333)</f>
        <v>0.37616437388563889</v>
      </c>
      <c r="L339" s="46">
        <f t="shared" ref="L339" si="459">ABS((L338-L333)/L333)</f>
        <v>0.3761267691457818</v>
      </c>
      <c r="M339" s="46">
        <f t="shared" ref="M339" si="460">ABS((M338-M333)/M333)</f>
        <v>0.39250675849430156</v>
      </c>
      <c r="N339" s="46">
        <f t="shared" ref="N339" si="461">ABS((N338-N333)/N333)</f>
        <v>0.40814855471220046</v>
      </c>
      <c r="O339" s="62">
        <f>AVERAGE(C339:N339)</f>
        <v>0.36752662035358258</v>
      </c>
      <c r="Q339" s="47" t="s">
        <v>183</v>
      </c>
    </row>
    <row r="340" spans="1:19" ht="15.75" thickBot="1" x14ac:dyDescent="0.3">
      <c r="A340" s="133"/>
      <c r="B340" s="45" t="s">
        <v>184</v>
      </c>
      <c r="C340" s="2">
        <f>LN(C$95/C$89)/LN($P$95/$P$89)</f>
        <v>5.561815598032398</v>
      </c>
      <c r="D340" s="2">
        <f t="shared" ref="D340:N340" si="462">LN(D$95/D$89)/LN($P$95/$P$89)</f>
        <v>3.6815268908432097</v>
      </c>
      <c r="E340" s="2">
        <f t="shared" si="462"/>
        <v>4.3619586303253568</v>
      </c>
      <c r="F340" s="2">
        <f t="shared" si="462"/>
        <v>4.4976933502133232</v>
      </c>
      <c r="G340" s="2">
        <f t="shared" si="462"/>
        <v>5.1703423460106599</v>
      </c>
      <c r="H340" s="2">
        <f t="shared" si="462"/>
        <v>6.4978049012291139</v>
      </c>
      <c r="I340" s="2">
        <f t="shared" si="462"/>
        <v>6.9902922987872786</v>
      </c>
      <c r="J340" s="2">
        <f t="shared" si="462"/>
        <v>6.3323041034547094</v>
      </c>
      <c r="K340" s="2">
        <f t="shared" si="462"/>
        <v>6.0702137660310376</v>
      </c>
      <c r="L340" s="2">
        <f t="shared" si="462"/>
        <v>6.0687893632141936</v>
      </c>
      <c r="M340" s="2">
        <f t="shared" si="462"/>
        <v>6.6975066503459511</v>
      </c>
      <c r="N340" s="2">
        <f t="shared" si="462"/>
        <v>7.313918141624943</v>
      </c>
      <c r="O340" s="48">
        <f t="shared" si="422"/>
        <v>5.770347170009348</v>
      </c>
      <c r="Q340" s="49">
        <v>6.1</v>
      </c>
    </row>
    <row r="341" spans="1:19" x14ac:dyDescent="0.25">
      <c r="A341" s="133"/>
      <c r="B341" s="45" t="s">
        <v>185</v>
      </c>
      <c r="C341" s="2">
        <f>C$89*($P$95/$P$89)^$O340</f>
        <v>5190.6038344113385</v>
      </c>
      <c r="D341" s="2">
        <f t="shared" ref="D341:N341" si="463">D$89*($P$95/$P$89)^$O340</f>
        <v>4210.1848120729455</v>
      </c>
      <c r="E341" s="2">
        <f t="shared" si="463"/>
        <v>3841.2510914273776</v>
      </c>
      <c r="F341" s="2">
        <f t="shared" si="463"/>
        <v>4311.0352062978582</v>
      </c>
      <c r="G341" s="2">
        <f t="shared" si="463"/>
        <v>6007.6196863599998</v>
      </c>
      <c r="H341" s="2">
        <f t="shared" si="463"/>
        <v>7304.6323513284997</v>
      </c>
      <c r="I341" s="2">
        <f t="shared" si="463"/>
        <v>6916.5498216528858</v>
      </c>
      <c r="J341" s="2">
        <f t="shared" si="463"/>
        <v>6671.4450660682869</v>
      </c>
      <c r="K341" s="2">
        <f t="shared" si="463"/>
        <v>6912.7200598468762</v>
      </c>
      <c r="L341" s="2">
        <f t="shared" si="463"/>
        <v>7708.0339282281511</v>
      </c>
      <c r="M341" s="2">
        <f t="shared" si="463"/>
        <v>8867.1751681803144</v>
      </c>
      <c r="N341" s="2">
        <f t="shared" si="463"/>
        <v>8069.3081252616994</v>
      </c>
      <c r="O341" s="44">
        <f t="shared" si="422"/>
        <v>6334.2132625946842</v>
      </c>
    </row>
    <row r="342" spans="1:19" x14ac:dyDescent="0.25">
      <c r="A342" s="133"/>
      <c r="B342" s="45" t="s">
        <v>177</v>
      </c>
      <c r="C342" s="46">
        <f t="shared" ref="C342" si="464">ABS((C341-C333)/C333)</f>
        <v>8.8637190303864997E-3</v>
      </c>
      <c r="D342" s="46">
        <f t="shared" ref="D342" si="465">ABS((D341-D333)/D333)</f>
        <v>9.2419515327697335E-2</v>
      </c>
      <c r="E342" s="46">
        <f t="shared" ref="E342" si="466">ABS((E341-E333)/E333)</f>
        <v>6.1412293845641772E-2</v>
      </c>
      <c r="F342" s="46">
        <f t="shared" ref="F342" si="467">ABS((F341-F333)/F333)</f>
        <v>5.5332975837908978E-2</v>
      </c>
      <c r="G342" s="46">
        <f t="shared" ref="G342" si="468">ABS((G341-G333)/G333)</f>
        <v>2.5716183431790992E-2</v>
      </c>
      <c r="H342" s="46">
        <f t="shared" ref="H342" si="469">ABS((H341-H333)/H333)</f>
        <v>3.0315631046263152E-2</v>
      </c>
      <c r="I342" s="46">
        <f t="shared" ref="I342" si="470">ABS((I341-I333)/I333)</f>
        <v>5.0315828415091877E-2</v>
      </c>
      <c r="J342" s="46">
        <f t="shared" ref="J342" si="471">ABS((J341-J333)/J333)</f>
        <v>2.3500429439653556E-2</v>
      </c>
      <c r="K342" s="46">
        <f t="shared" ref="K342" si="472">ABS((K341-K333)/K333)</f>
        <v>1.2609618647782287E-2</v>
      </c>
      <c r="L342" s="46">
        <f t="shared" ref="L342" si="473">ABS((L341-L333)/L333)</f>
        <v>1.255009886905571E-2</v>
      </c>
      <c r="M342" s="46">
        <f t="shared" ref="M342" si="474">ABS((M341-M333)/M333)</f>
        <v>3.8475908893915167E-2</v>
      </c>
      <c r="N342" s="46">
        <f t="shared" ref="N342" si="475">ABS((N341-N333)/N333)</f>
        <v>6.3233326531030948E-2</v>
      </c>
      <c r="O342" s="62">
        <f>AVERAGE(C342:N342)</f>
        <v>3.9562127443018187E-2</v>
      </c>
    </row>
    <row r="343" spans="1:19" x14ac:dyDescent="0.25">
      <c r="A343" s="133"/>
      <c r="B343" s="42" t="s">
        <v>186</v>
      </c>
      <c r="C343" s="4">
        <f>C$89*($P$95/$P$89)^$Q340</f>
        <v>5263.5217059806009</v>
      </c>
      <c r="D343" s="4">
        <f t="shared" ref="D343:N343" si="476">D$89*($P$95/$P$89)^$Q340</f>
        <v>4269.3297064249928</v>
      </c>
      <c r="E343" s="4">
        <f t="shared" si="476"/>
        <v>3895.2131857588856</v>
      </c>
      <c r="F343" s="4">
        <f t="shared" si="476"/>
        <v>4371.5968522126141</v>
      </c>
      <c r="G343" s="4">
        <f t="shared" si="476"/>
        <v>6092.0150389436076</v>
      </c>
      <c r="H343" s="4">
        <f t="shared" si="476"/>
        <v>7407.2482050223807</v>
      </c>
      <c r="I343" s="4">
        <f t="shared" si="476"/>
        <v>7013.7138718649521</v>
      </c>
      <c r="J343" s="4">
        <f t="shared" si="476"/>
        <v>6765.1658719760508</v>
      </c>
      <c r="K343" s="4">
        <f t="shared" si="476"/>
        <v>7009.8303093666882</v>
      </c>
      <c r="L343" s="4">
        <f t="shared" si="476"/>
        <v>7816.316788172865</v>
      </c>
      <c r="M343" s="4">
        <f t="shared" si="476"/>
        <v>8991.7417043141304</v>
      </c>
      <c r="N343" s="4">
        <f t="shared" si="476"/>
        <v>8182.6661838424443</v>
      </c>
      <c r="O343" s="51">
        <f>AVERAGE(C343:N343)</f>
        <v>6423.1966186566851</v>
      </c>
    </row>
    <row r="344" spans="1:19" ht="15.75" thickBot="1" x14ac:dyDescent="0.3">
      <c r="A344" s="134"/>
      <c r="B344" s="52" t="s">
        <v>177</v>
      </c>
      <c r="C344" s="53">
        <f t="shared" ref="C344" si="477">ABS((C343-C333)/C333)</f>
        <v>2.3036288820330597E-2</v>
      </c>
      <c r="D344" s="53">
        <f t="shared" ref="D344" si="478">ABS((D343-D333)/D333)</f>
        <v>0.10776588127270181</v>
      </c>
      <c r="E344" s="53">
        <f t="shared" ref="E344" si="479">ABS((E343-E333)/E333)</f>
        <v>7.6323068736912303E-2</v>
      </c>
      <c r="F344" s="53">
        <f t="shared" ref="F344" si="480">ABS((F343-F333)/F333)</f>
        <v>7.0158348154862687E-2</v>
      </c>
      <c r="G344" s="53">
        <f t="shared" ref="G344" si="481">ABS((G343-G333)/G333)</f>
        <v>4.0125497514701652E-2</v>
      </c>
      <c r="H344" s="53">
        <f t="shared" ref="H344" si="482">ABS((H343-H333)/H333)</f>
        <v>1.6693454795913883E-2</v>
      </c>
      <c r="I344" s="53">
        <f t="shared" ref="I344" si="483">ABS((I343-I333)/I333)</f>
        <v>3.6974615973506507E-2</v>
      </c>
      <c r="J344" s="53">
        <f t="shared" ref="J344" si="484">ABS((J343-J333)/J333)</f>
        <v>9.7825128840675103E-3</v>
      </c>
      <c r="K344" s="53">
        <f t="shared" ref="K344" si="485">ABS((K343-K333)/K333)</f>
        <v>1.2612925820151689E-3</v>
      </c>
      <c r="L344" s="53">
        <f t="shared" ref="L344" si="486">ABS((L343-L333)/L333)</f>
        <v>1.3216484976767892E-3</v>
      </c>
      <c r="M344" s="53">
        <f t="shared" ref="M344" si="487">ABS((M343-M333)/M333)</f>
        <v>2.4968368649519582E-2</v>
      </c>
      <c r="N344" s="53">
        <f t="shared" ref="N344" si="488">ABS((N343-N333)/N333)</f>
        <v>5.0073579772179674E-2</v>
      </c>
      <c r="O344" s="63">
        <f>AVERAGE(C344:N344)</f>
        <v>3.8207046471199012E-2</v>
      </c>
    </row>
    <row r="345" spans="1:19" x14ac:dyDescent="0.25">
      <c r="A345"/>
      <c r="B345" s="54"/>
      <c r="C345" s="5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x14ac:dyDescent="0.25">
      <c r="A346"/>
      <c r="B346" s="54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x14ac:dyDescent="0.25">
      <c r="A347"/>
      <c r="B347" s="54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x14ac:dyDescent="0.25">
      <c r="A348"/>
      <c r="B348" s="54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x14ac:dyDescent="0.25">
      <c r="A349"/>
      <c r="B349" s="54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x14ac:dyDescent="0.25">
      <c r="A350"/>
      <c r="B350" s="54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 s="54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 s="54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 s="54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 s="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 s="54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 s="54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 s="54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 s="54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 s="54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 s="54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 s="54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 s="54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 s="54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ht="15.75" thickBot="1" x14ac:dyDescent="0.3"/>
    <row r="365" spans="1:19" x14ac:dyDescent="0.25">
      <c r="A365" s="41" t="s">
        <v>175</v>
      </c>
      <c r="B365" s="18" t="s">
        <v>176</v>
      </c>
      <c r="C365" s="22" t="s">
        <v>162</v>
      </c>
      <c r="D365" s="22" t="s">
        <v>163</v>
      </c>
      <c r="E365" s="22" t="s">
        <v>91</v>
      </c>
      <c r="F365" s="22" t="s">
        <v>164</v>
      </c>
      <c r="G365" s="22" t="s">
        <v>165</v>
      </c>
      <c r="H365" s="22" t="s">
        <v>166</v>
      </c>
      <c r="I365" s="22" t="s">
        <v>167</v>
      </c>
      <c r="J365" s="22" t="s">
        <v>168</v>
      </c>
      <c r="K365" s="22" t="s">
        <v>169</v>
      </c>
      <c r="L365" s="22" t="s">
        <v>170</v>
      </c>
      <c r="M365" s="22" t="s">
        <v>171</v>
      </c>
      <c r="N365" s="22" t="s">
        <v>172</v>
      </c>
      <c r="O365" s="23" t="s">
        <v>179</v>
      </c>
    </row>
    <row r="366" spans="1:19" x14ac:dyDescent="0.25">
      <c r="A366" s="132" t="s">
        <v>156</v>
      </c>
      <c r="B366" s="42" t="s">
        <v>182</v>
      </c>
      <c r="C366" s="43">
        <f>C$96</f>
        <v>12.55</v>
      </c>
      <c r="D366" s="43">
        <f t="shared" ref="D366:N366" si="489">D$96</f>
        <v>10.91</v>
      </c>
      <c r="E366" s="43">
        <f t="shared" si="489"/>
        <v>10</v>
      </c>
      <c r="F366" s="43">
        <f t="shared" si="489"/>
        <v>10.98</v>
      </c>
      <c r="G366" s="43">
        <f t="shared" si="489"/>
        <v>17.25</v>
      </c>
      <c r="H366" s="43">
        <f t="shared" si="489"/>
        <v>17.93</v>
      </c>
      <c r="I366" s="43">
        <f t="shared" si="489"/>
        <v>15.47</v>
      </c>
      <c r="J366" s="43">
        <f t="shared" si="489"/>
        <v>16.329999999999998</v>
      </c>
      <c r="K366" s="43">
        <f t="shared" si="489"/>
        <v>20.46</v>
      </c>
      <c r="L366" s="43">
        <f t="shared" si="489"/>
        <v>23.32</v>
      </c>
      <c r="M366" s="43">
        <f t="shared" si="489"/>
        <v>24.37</v>
      </c>
      <c r="N366" s="43">
        <f t="shared" si="489"/>
        <v>16.760000000000002</v>
      </c>
      <c r="O366" s="44">
        <f t="shared" ref="O366:O374" si="490">AVERAGE(C366:N366)</f>
        <v>16.360833333333332</v>
      </c>
    </row>
    <row r="367" spans="1:19" x14ac:dyDescent="0.25">
      <c r="A367" s="133"/>
      <c r="B367" s="45">
        <v>3</v>
      </c>
      <c r="C367" s="2">
        <f>C$89*($P$96/$P$89)</f>
        <v>15.768311511482306</v>
      </c>
      <c r="D367" s="2">
        <f t="shared" ref="D367:N367" si="491">D$89*($P$96/$P$89)</f>
        <v>12.789938850189042</v>
      </c>
      <c r="E367" s="2">
        <f t="shared" si="491"/>
        <v>11.669171012801343</v>
      </c>
      <c r="F367" s="2">
        <f t="shared" si="491"/>
        <v>13.096307913004365</v>
      </c>
      <c r="G367" s="2">
        <f t="shared" si="491"/>
        <v>18.250288729226693</v>
      </c>
      <c r="H367" s="2">
        <f t="shared" si="491"/>
        <v>22.190427562395907</v>
      </c>
      <c r="I367" s="2">
        <f t="shared" si="491"/>
        <v>21.011488383967322</v>
      </c>
      <c r="J367" s="2">
        <f t="shared" si="491"/>
        <v>20.266895218644006</v>
      </c>
      <c r="K367" s="2">
        <f t="shared" si="491"/>
        <v>20.999854115759145</v>
      </c>
      <c r="L367" s="2">
        <f t="shared" si="491"/>
        <v>23.415903813657199</v>
      </c>
      <c r="M367" s="2">
        <f t="shared" si="491"/>
        <v>26.937208991332046</v>
      </c>
      <c r="N367" s="2">
        <f t="shared" si="491"/>
        <v>24.513403114628545</v>
      </c>
      <c r="O367" s="44">
        <f t="shared" si="490"/>
        <v>19.242433268090661</v>
      </c>
    </row>
    <row r="368" spans="1:19" x14ac:dyDescent="0.25">
      <c r="A368" s="133"/>
      <c r="B368" s="45" t="s">
        <v>177</v>
      </c>
      <c r="C368" s="46">
        <f t="shared" ref="C368" si="492">ABS((C367-C366)/C366)</f>
        <v>0.25643916426153823</v>
      </c>
      <c r="D368" s="46">
        <f t="shared" ref="D368" si="493">ABS((D367-D366)/D366)</f>
        <v>0.17231336848662163</v>
      </c>
      <c r="E368" s="46">
        <f t="shared" ref="E368" si="494">ABS((E367-E366)/E366)</f>
        <v>0.16691710128013426</v>
      </c>
      <c r="F368" s="46">
        <f t="shared" ref="F368" si="495">ABS((F367-F366)/F366)</f>
        <v>0.19274206857963247</v>
      </c>
      <c r="G368" s="46">
        <f t="shared" ref="G368" si="496">ABS((G367-G366)/G366)</f>
        <v>5.7987752418938707E-2</v>
      </c>
      <c r="H368" s="46">
        <f t="shared" ref="H368" si="497">ABS((H367-H366)/H366)</f>
        <v>0.23761447643033506</v>
      </c>
      <c r="I368" s="46">
        <f t="shared" ref="I368" si="498">ABS((I367-I366)/I366)</f>
        <v>0.35820868674643314</v>
      </c>
      <c r="J368" s="46">
        <f t="shared" ref="J368" si="499">ABS((J367-J366)/J366)</f>
        <v>0.24108360187654673</v>
      </c>
      <c r="K368" s="46">
        <f t="shared" ref="K368" si="500">ABS((K367-K366)/K366)</f>
        <v>2.6385831659782234E-2</v>
      </c>
      <c r="L368" s="46">
        <f t="shared" ref="L368" si="501">ABS((L367-L366)/L366)</f>
        <v>4.1125134501371506E-3</v>
      </c>
      <c r="M368" s="46">
        <f t="shared" ref="M368" si="502">ABS((M367-M366)/M366)</f>
        <v>0.10534300333738386</v>
      </c>
      <c r="N368" s="46">
        <f t="shared" ref="N368" si="503">ABS((N367-N366)/N366)</f>
        <v>0.46261355099215651</v>
      </c>
      <c r="O368" s="62">
        <f>AVERAGE(C368:N368)</f>
        <v>0.19014675995996999</v>
      </c>
    </row>
    <row r="369" spans="1:19" x14ac:dyDescent="0.25">
      <c r="A369" s="133"/>
      <c r="B369" s="45">
        <v>4</v>
      </c>
      <c r="C369" s="2">
        <f>C$89*TAN($P$96/$P$89)</f>
        <v>15.768390561538421</v>
      </c>
      <c r="D369" s="2">
        <f t="shared" ref="D369:N369" si="504">D$89*TAN($P$96/$P$89)</f>
        <v>12.79000296899993</v>
      </c>
      <c r="E369" s="2">
        <f t="shared" si="504"/>
        <v>11.669229512953544</v>
      </c>
      <c r="F369" s="2">
        <f t="shared" si="504"/>
        <v>13.096373567711572</v>
      </c>
      <c r="G369" s="2">
        <f t="shared" si="504"/>
        <v>18.250380221987164</v>
      </c>
      <c r="H369" s="2">
        <f t="shared" si="504"/>
        <v>22.190538807949544</v>
      </c>
      <c r="I369" s="2">
        <f t="shared" si="504"/>
        <v>21.011593719236391</v>
      </c>
      <c r="J369" s="2">
        <f t="shared" si="504"/>
        <v>20.26699682110177</v>
      </c>
      <c r="K369" s="2">
        <f t="shared" si="504"/>
        <v>20.999959392703037</v>
      </c>
      <c r="L369" s="2">
        <f t="shared" si="504"/>
        <v>23.416021202796113</v>
      </c>
      <c r="M369" s="2">
        <f t="shared" si="504"/>
        <v>26.937344033557768</v>
      </c>
      <c r="N369" s="2">
        <f t="shared" si="504"/>
        <v>24.513526005775791</v>
      </c>
      <c r="O369" s="44">
        <f t="shared" si="490"/>
        <v>19.242529734692585</v>
      </c>
    </row>
    <row r="370" spans="1:19" x14ac:dyDescent="0.25">
      <c r="A370" s="133"/>
      <c r="B370" s="45" t="s">
        <v>177</v>
      </c>
      <c r="C370" s="46">
        <f t="shared" ref="C370" si="505">ABS((C369-C366)/C366)</f>
        <v>0.25644546307079047</v>
      </c>
      <c r="D370" s="46">
        <f t="shared" ref="D370" si="506">ABS((D369-D366)/D366)</f>
        <v>0.17231924555453074</v>
      </c>
      <c r="E370" s="46">
        <f t="shared" ref="E370" si="507">ABS((E369-E366)/E366)</f>
        <v>0.16692295129535442</v>
      </c>
      <c r="F370" s="46">
        <f t="shared" ref="F370" si="508">ABS((F369-F366)/F366)</f>
        <v>0.19274804806116314</v>
      </c>
      <c r="G370" s="46">
        <f t="shared" ref="G370" si="509">ABS((G369-G366)/G366)</f>
        <v>5.7993056347081996E-2</v>
      </c>
      <c r="H370" s="46">
        <f t="shared" ref="H370" si="510">ABS((H369-H366)/H366)</f>
        <v>0.23762068086723614</v>
      </c>
      <c r="I370" s="46">
        <f t="shared" ref="I370" si="511">ABS((I369-I366)/I366)</f>
        <v>0.35821549574895861</v>
      </c>
      <c r="J370" s="46">
        <f t="shared" ref="J370" si="512">ABS((J369-J366)/J366)</f>
        <v>0.24108982370494628</v>
      </c>
      <c r="K370" s="46">
        <f t="shared" ref="K370" si="513">ABS((K369-K366)/K366)</f>
        <v>2.6390977160461189E-2</v>
      </c>
      <c r="L370" s="46">
        <f t="shared" ref="L370" si="514">ABS((L369-L366)/L366)</f>
        <v>4.1175472897132378E-3</v>
      </c>
      <c r="M370" s="46">
        <f t="shared" ref="M370" si="515">ABS((M369-M366)/M366)</f>
        <v>0.10534854466794281</v>
      </c>
      <c r="N370" s="46">
        <f t="shared" ref="N370" si="516">ABS((N369-N366)/N366)</f>
        <v>0.46262088339951007</v>
      </c>
      <c r="O370" s="62">
        <f>AVERAGE(C370:N370)</f>
        <v>0.19015272643064074</v>
      </c>
    </row>
    <row r="371" spans="1:19" ht="15.75" thickBot="1" x14ac:dyDescent="0.3">
      <c r="A371" s="133"/>
      <c r="B371" s="45">
        <v>5</v>
      </c>
      <c r="C371" s="2">
        <f>C$89*ATAN($P$96/$P$89)</f>
        <v>15.768232462615059</v>
      </c>
      <c r="D371" s="2">
        <f t="shared" ref="D371:N371" si="517">D$89*ATAN($P$96/$P$89)</f>
        <v>12.789874732342465</v>
      </c>
      <c r="E371" s="2">
        <f t="shared" si="517"/>
        <v>11.669112513528949</v>
      </c>
      <c r="F371" s="2">
        <f t="shared" si="517"/>
        <v>13.096242259284567</v>
      </c>
      <c r="G371" s="2">
        <f t="shared" si="517"/>
        <v>18.250197237842219</v>
      </c>
      <c r="H371" s="2">
        <f t="shared" si="517"/>
        <v>22.19031631851534</v>
      </c>
      <c r="I371" s="2">
        <f t="shared" si="517"/>
        <v>21.011383050282436</v>
      </c>
      <c r="J371" s="2">
        <f t="shared" si="517"/>
        <v>20.266793617714288</v>
      </c>
      <c r="K371" s="2">
        <f t="shared" si="517"/>
        <v>20.99974884039856</v>
      </c>
      <c r="L371" s="2">
        <f t="shared" si="517"/>
        <v>23.415786426283749</v>
      </c>
      <c r="M371" s="2">
        <f t="shared" si="517"/>
        <v>26.937073951137283</v>
      </c>
      <c r="N371" s="2">
        <f t="shared" si="517"/>
        <v>24.51328022532951</v>
      </c>
      <c r="O371" s="44">
        <f t="shared" si="490"/>
        <v>19.242336802939533</v>
      </c>
    </row>
    <row r="372" spans="1:19" x14ac:dyDescent="0.25">
      <c r="A372" s="133"/>
      <c r="B372" s="45" t="s">
        <v>177</v>
      </c>
      <c r="C372" s="46">
        <f t="shared" ref="C372" si="518">ABS((C371-C366)/C366)</f>
        <v>0.25643286554701655</v>
      </c>
      <c r="D372" s="46">
        <f t="shared" ref="D372" si="519">ABS((D371-D366)/D366)</f>
        <v>0.17230749150710037</v>
      </c>
      <c r="E372" s="46">
        <f t="shared" ref="E372" si="520">ABS((E371-E366)/E366)</f>
        <v>0.16691125135289492</v>
      </c>
      <c r="F372" s="46">
        <f t="shared" ref="F372" si="521">ABS((F371-F366)/F366)</f>
        <v>0.19273608918802976</v>
      </c>
      <c r="G372" s="46">
        <f t="shared" ref="G372" si="522">ABS((G371-G366)/G366)</f>
        <v>5.7982448570563408E-2</v>
      </c>
      <c r="H372" s="46">
        <f t="shared" ref="H372" si="523">ABS((H371-H366)/H366)</f>
        <v>0.23760827208674512</v>
      </c>
      <c r="I372" s="46">
        <f t="shared" ref="I372" si="524">ABS((I371-I366)/I366)</f>
        <v>0.3582018778463113</v>
      </c>
      <c r="J372" s="46">
        <f t="shared" ref="J372" si="525">ABS((J371-J366)/J366)</f>
        <v>0.24107738014172017</v>
      </c>
      <c r="K372" s="46">
        <f t="shared" ref="K372" si="526">ABS((K371-K366)/K366)</f>
        <v>2.6380686236488711E-2</v>
      </c>
      <c r="L372" s="46">
        <f t="shared" ref="L372" si="527">ABS((L371-L366)/L366)</f>
        <v>4.1074796862670768E-3</v>
      </c>
      <c r="M372" s="46">
        <f t="shared" ref="M372" si="528">ABS((M371-M366)/M366)</f>
        <v>0.10533746209016337</v>
      </c>
      <c r="N372" s="46">
        <f t="shared" ref="N372" si="529">ABS((N371-N366)/N366)</f>
        <v>0.46260621869507801</v>
      </c>
      <c r="O372" s="62">
        <f>AVERAGE(C372:N372)</f>
        <v>0.19014079357903158</v>
      </c>
      <c r="Q372" s="47" t="s">
        <v>183</v>
      </c>
    </row>
    <row r="373" spans="1:19" ht="15.75" thickBot="1" x14ac:dyDescent="0.3">
      <c r="A373" s="133"/>
      <c r="B373" s="45" t="s">
        <v>184</v>
      </c>
      <c r="C373" s="2">
        <f>LN(C$96/C$89)/LN($P$96/$P$89)</f>
        <v>1.0411139577749484</v>
      </c>
      <c r="D373" s="2">
        <f t="shared" ref="D373:N373" si="530">LN(D$96/D$89)/LN($P$96/$P$89)</f>
        <v>1.0286324241656402</v>
      </c>
      <c r="E373" s="2">
        <f t="shared" si="530"/>
        <v>1.0278014845518297</v>
      </c>
      <c r="F373" s="2">
        <f t="shared" si="530"/>
        <v>1.0317438429417163</v>
      </c>
      <c r="G373" s="2">
        <f t="shared" si="530"/>
        <v>1.0101521195505263</v>
      </c>
      <c r="H373" s="2">
        <f t="shared" si="530"/>
        <v>1.0383951500208266</v>
      </c>
      <c r="I373" s="2">
        <f t="shared" si="530"/>
        <v>1.0551411985616355</v>
      </c>
      <c r="J373" s="2">
        <f t="shared" si="530"/>
        <v>1.0388992827775645</v>
      </c>
      <c r="K373" s="2">
        <f t="shared" si="530"/>
        <v>1.0046905249774505</v>
      </c>
      <c r="L373" s="2">
        <f t="shared" si="530"/>
        <v>1.0007391525855578</v>
      </c>
      <c r="M373" s="2">
        <f t="shared" si="530"/>
        <v>1.0180382300524626</v>
      </c>
      <c r="N373" s="2">
        <f t="shared" si="530"/>
        <v>1.0684792290320744</v>
      </c>
      <c r="O373" s="48">
        <f t="shared" si="490"/>
        <v>1.0303188830826862</v>
      </c>
      <c r="Q373" s="73">
        <f>O373</f>
        <v>1.0303188830826862</v>
      </c>
    </row>
    <row r="374" spans="1:19" x14ac:dyDescent="0.25">
      <c r="A374" s="133"/>
      <c r="B374" s="45" t="s">
        <v>185</v>
      </c>
      <c r="C374" s="2">
        <f>C$89*($P$96/$P$89)^$O373</f>
        <v>13.325231923719686</v>
      </c>
      <c r="D374" s="2">
        <f t="shared" ref="D374:N374" si="531">D$89*($P$96/$P$89)^$O373</f>
        <v>10.808316498875437</v>
      </c>
      <c r="E374" s="2">
        <f t="shared" si="531"/>
        <v>9.8611959809327434</v>
      </c>
      <c r="F374" s="2">
        <f t="shared" si="531"/>
        <v>11.067217955337279</v>
      </c>
      <c r="G374" s="2">
        <f t="shared" si="531"/>
        <v>15.422661444423227</v>
      </c>
      <c r="H374" s="2">
        <f t="shared" si="531"/>
        <v>18.752330808540098</v>
      </c>
      <c r="I374" s="2">
        <f t="shared" si="531"/>
        <v>17.756051786205916</v>
      </c>
      <c r="J374" s="2">
        <f t="shared" si="531"/>
        <v>17.126822929994855</v>
      </c>
      <c r="K374" s="2">
        <f t="shared" si="531"/>
        <v>17.746220085327618</v>
      </c>
      <c r="L374" s="2">
        <f t="shared" si="531"/>
        <v>19.787936634387471</v>
      </c>
      <c r="M374" s="2">
        <f t="shared" si="531"/>
        <v>22.763664766885622</v>
      </c>
      <c r="N374" s="2">
        <f t="shared" si="531"/>
        <v>20.715393750573568</v>
      </c>
      <c r="O374" s="44">
        <f t="shared" si="490"/>
        <v>16.261087047100293</v>
      </c>
    </row>
    <row r="375" spans="1:19" x14ac:dyDescent="0.25">
      <c r="A375" s="133"/>
      <c r="B375" s="45" t="s">
        <v>177</v>
      </c>
      <c r="C375" s="46">
        <f t="shared" ref="C375" si="532">ABS((C374-C366)/C366)</f>
        <v>6.1771468025472939E-2</v>
      </c>
      <c r="D375" s="46">
        <f t="shared" ref="D375" si="533">ABS((D374-D366)/D366)</f>
        <v>9.3202109188417585E-3</v>
      </c>
      <c r="E375" s="46">
        <f t="shared" ref="E375" si="534">ABS((E374-E366)/E366)</f>
        <v>1.3880401906725659E-2</v>
      </c>
      <c r="F375" s="46">
        <f t="shared" ref="F375" si="535">ABS((F374-F366)/F366)</f>
        <v>7.9433474806264569E-3</v>
      </c>
      <c r="G375" s="46">
        <f t="shared" ref="G375" si="536">ABS((G374-G366)/G366)</f>
        <v>0.10593266988850859</v>
      </c>
      <c r="H375" s="46">
        <f t="shared" ref="H375" si="537">ABS((H374-H366)/H366)</f>
        <v>4.5863402595655217E-2</v>
      </c>
      <c r="I375" s="46">
        <f t="shared" ref="I375" si="538">ABS((I374-I366)/I366)</f>
        <v>0.14777322470626469</v>
      </c>
      <c r="J375" s="46">
        <f t="shared" ref="J375" si="539">ABS((J374-J366)/J366)</f>
        <v>4.8795035517137597E-2</v>
      </c>
      <c r="K375" s="46">
        <f t="shared" ref="K375" si="540">ABS((K374-K366)/K366)</f>
        <v>0.13263831450011646</v>
      </c>
      <c r="L375" s="46">
        <f t="shared" ref="L375" si="541">ABS((L374-L366)/L366)</f>
        <v>0.15146069320808445</v>
      </c>
      <c r="M375" s="46">
        <f t="shared" ref="M375" si="542">ABS((M374-M366)/M366)</f>
        <v>6.5914453554139468E-2</v>
      </c>
      <c r="N375" s="46">
        <f t="shared" ref="N375" si="543">ABS((N374-N366)/N366)</f>
        <v>0.2360020137573727</v>
      </c>
      <c r="O375" s="62">
        <f>AVERAGE(C375:N375)</f>
        <v>8.5607936338245497E-2</v>
      </c>
    </row>
    <row r="376" spans="1:19" x14ac:dyDescent="0.25">
      <c r="A376" s="133"/>
      <c r="B376" s="42" t="s">
        <v>186</v>
      </c>
      <c r="C376" s="4">
        <f>C$89*($P$96/$P$89)^$Q373</f>
        <v>13.325231923719686</v>
      </c>
      <c r="D376" s="4">
        <f t="shared" ref="D376:N376" si="544">D$89*($P$96/$P$89)^$Q373</f>
        <v>10.808316498875437</v>
      </c>
      <c r="E376" s="4">
        <f t="shared" si="544"/>
        <v>9.8611959809327434</v>
      </c>
      <c r="F376" s="4">
        <f t="shared" si="544"/>
        <v>11.067217955337279</v>
      </c>
      <c r="G376" s="4">
        <f t="shared" si="544"/>
        <v>15.422661444423227</v>
      </c>
      <c r="H376" s="4">
        <f t="shared" si="544"/>
        <v>18.752330808540098</v>
      </c>
      <c r="I376" s="4">
        <f t="shared" si="544"/>
        <v>17.756051786205916</v>
      </c>
      <c r="J376" s="4">
        <f t="shared" si="544"/>
        <v>17.126822929994855</v>
      </c>
      <c r="K376" s="4">
        <f t="shared" si="544"/>
        <v>17.746220085327618</v>
      </c>
      <c r="L376" s="4">
        <f t="shared" si="544"/>
        <v>19.787936634387471</v>
      </c>
      <c r="M376" s="4">
        <f t="shared" si="544"/>
        <v>22.763664766885622</v>
      </c>
      <c r="N376" s="4">
        <f t="shared" si="544"/>
        <v>20.715393750573568</v>
      </c>
      <c r="O376" s="51">
        <f>AVERAGE(C376:N376)</f>
        <v>16.261087047100293</v>
      </c>
    </row>
    <row r="377" spans="1:19" ht="15.75" thickBot="1" x14ac:dyDescent="0.3">
      <c r="A377" s="134"/>
      <c r="B377" s="52" t="s">
        <v>177</v>
      </c>
      <c r="C377" s="53">
        <f t="shared" ref="C377" si="545">ABS((C376-C366)/C366)</f>
        <v>6.1771468025472939E-2</v>
      </c>
      <c r="D377" s="53">
        <f t="shared" ref="D377" si="546">ABS((D376-D366)/D366)</f>
        <v>9.3202109188417585E-3</v>
      </c>
      <c r="E377" s="53">
        <f t="shared" ref="E377" si="547">ABS((E376-E366)/E366)</f>
        <v>1.3880401906725659E-2</v>
      </c>
      <c r="F377" s="53">
        <f t="shared" ref="F377" si="548">ABS((F376-F366)/F366)</f>
        <v>7.9433474806264569E-3</v>
      </c>
      <c r="G377" s="53">
        <f t="shared" ref="G377" si="549">ABS((G376-G366)/G366)</f>
        <v>0.10593266988850859</v>
      </c>
      <c r="H377" s="53">
        <f t="shared" ref="H377" si="550">ABS((H376-H366)/H366)</f>
        <v>4.5863402595655217E-2</v>
      </c>
      <c r="I377" s="53">
        <f t="shared" ref="I377" si="551">ABS((I376-I366)/I366)</f>
        <v>0.14777322470626469</v>
      </c>
      <c r="J377" s="53">
        <f t="shared" ref="J377" si="552">ABS((J376-J366)/J366)</f>
        <v>4.8795035517137597E-2</v>
      </c>
      <c r="K377" s="53">
        <f t="shared" ref="K377" si="553">ABS((K376-K366)/K366)</f>
        <v>0.13263831450011646</v>
      </c>
      <c r="L377" s="53">
        <f t="shared" ref="L377" si="554">ABS((L376-L366)/L366)</f>
        <v>0.15146069320808445</v>
      </c>
      <c r="M377" s="53">
        <f t="shared" ref="M377" si="555">ABS((M376-M366)/M366)</f>
        <v>6.5914453554139468E-2</v>
      </c>
      <c r="N377" s="53">
        <f t="shared" ref="N377" si="556">ABS((N376-N366)/N366)</f>
        <v>0.2360020137573727</v>
      </c>
      <c r="O377" s="63">
        <f>AVERAGE(C377:N377)</f>
        <v>8.5607936338245497E-2</v>
      </c>
    </row>
    <row r="378" spans="1:19" x14ac:dyDescent="0.25">
      <c r="A378"/>
      <c r="B378" s="54"/>
      <c r="C378" s="55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x14ac:dyDescent="0.25">
      <c r="A379"/>
      <c r="B379" s="54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x14ac:dyDescent="0.25">
      <c r="A380"/>
      <c r="B380" s="54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x14ac:dyDescent="0.25">
      <c r="A381"/>
      <c r="B381" s="54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x14ac:dyDescent="0.25">
      <c r="A382"/>
      <c r="B382" s="54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x14ac:dyDescent="0.25">
      <c r="A383"/>
      <c r="B383" s="54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x14ac:dyDescent="0.25">
      <c r="A384"/>
      <c r="B384" s="5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 s="54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 s="54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 s="54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 s="54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 s="54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 s="54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 s="54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 s="54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 s="54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 s="5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 s="54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 s="54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ht="15.75" thickBot="1" x14ac:dyDescent="0.3"/>
    <row r="398" spans="1:19" x14ac:dyDescent="0.25">
      <c r="A398" s="41" t="s">
        <v>175</v>
      </c>
      <c r="B398" s="18" t="s">
        <v>176</v>
      </c>
      <c r="C398" s="22" t="s">
        <v>162</v>
      </c>
      <c r="D398" s="22" t="s">
        <v>163</v>
      </c>
      <c r="E398" s="22" t="s">
        <v>91</v>
      </c>
      <c r="F398" s="22" t="s">
        <v>164</v>
      </c>
      <c r="G398" s="22" t="s">
        <v>165</v>
      </c>
      <c r="H398" s="22" t="s">
        <v>166</v>
      </c>
      <c r="I398" s="22" t="s">
        <v>167</v>
      </c>
      <c r="J398" s="22" t="s">
        <v>168</v>
      </c>
      <c r="K398" s="22" t="s">
        <v>169</v>
      </c>
      <c r="L398" s="22" t="s">
        <v>170</v>
      </c>
      <c r="M398" s="22" t="s">
        <v>171</v>
      </c>
      <c r="N398" s="22" t="s">
        <v>172</v>
      </c>
      <c r="O398" s="23" t="s">
        <v>179</v>
      </c>
    </row>
    <row r="399" spans="1:19" x14ac:dyDescent="0.25">
      <c r="A399" s="132" t="s">
        <v>157</v>
      </c>
      <c r="B399" s="42" t="s">
        <v>182</v>
      </c>
      <c r="C399" s="43">
        <f>C$97</f>
        <v>10.6</v>
      </c>
      <c r="D399" s="43">
        <f t="shared" ref="D399:N399" si="557">D$97</f>
        <v>8.9909999999999997</v>
      </c>
      <c r="E399" s="43">
        <f t="shared" si="557"/>
        <v>8.4350000000000005</v>
      </c>
      <c r="F399" s="43">
        <f t="shared" si="557"/>
        <v>9.6579999999999995</v>
      </c>
      <c r="G399" s="43">
        <f t="shared" si="557"/>
        <v>15.37</v>
      </c>
      <c r="H399" s="43">
        <f t="shared" si="557"/>
        <v>16.420000000000002</v>
      </c>
      <c r="I399" s="43">
        <f t="shared" si="557"/>
        <v>14.19</v>
      </c>
      <c r="J399" s="43">
        <f t="shared" si="557"/>
        <v>15.09</v>
      </c>
      <c r="K399" s="43">
        <f t="shared" si="557"/>
        <v>19.55</v>
      </c>
      <c r="L399" s="43">
        <f t="shared" si="557"/>
        <v>23.05</v>
      </c>
      <c r="M399" s="43">
        <f t="shared" si="557"/>
        <v>22.68</v>
      </c>
      <c r="N399" s="43">
        <f t="shared" si="557"/>
        <v>16.54</v>
      </c>
      <c r="O399" s="44">
        <f t="shared" ref="O399:O407" si="558">AVERAGE(C399:N399)</f>
        <v>15.047833333333335</v>
      </c>
    </row>
    <row r="400" spans="1:19" x14ac:dyDescent="0.25">
      <c r="A400" s="133"/>
      <c r="B400" s="45">
        <v>3</v>
      </c>
      <c r="C400" s="2">
        <f>C$89*($P$97/$P$89)</f>
        <v>16.345000020261701</v>
      </c>
      <c r="D400" s="2">
        <f t="shared" ref="D400:N400" si="559">D$89*($P$97/$P$89)</f>
        <v>13.257700459130124</v>
      </c>
      <c r="E400" s="2">
        <f t="shared" si="559"/>
        <v>12.095943202402227</v>
      </c>
      <c r="F400" s="2">
        <f t="shared" si="559"/>
        <v>13.575274242111107</v>
      </c>
      <c r="G400" s="2">
        <f t="shared" si="559"/>
        <v>18.917749654538014</v>
      </c>
      <c r="H400" s="2">
        <f t="shared" si="559"/>
        <v>23.001989698951661</v>
      </c>
      <c r="I400" s="2">
        <f t="shared" si="559"/>
        <v>21.779933622670413</v>
      </c>
      <c r="J400" s="2">
        <f t="shared" si="559"/>
        <v>21.008108732387516</v>
      </c>
      <c r="K400" s="2">
        <f t="shared" si="559"/>
        <v>21.767873858759742</v>
      </c>
      <c r="L400" s="2">
        <f t="shared" si="559"/>
        <v>24.272284830875588</v>
      </c>
      <c r="M400" s="2">
        <f t="shared" si="559"/>
        <v>27.922373374505106</v>
      </c>
      <c r="N400" s="2">
        <f t="shared" si="559"/>
        <v>25.409922559782146</v>
      </c>
      <c r="O400" s="44">
        <f t="shared" si="558"/>
        <v>19.946179521364613</v>
      </c>
    </row>
    <row r="401" spans="1:19" x14ac:dyDescent="0.25">
      <c r="A401" s="133"/>
      <c r="B401" s="45" t="s">
        <v>177</v>
      </c>
      <c r="C401" s="46">
        <f t="shared" ref="C401" si="560">ABS((C400-C399)/C399)</f>
        <v>0.54198113398695291</v>
      </c>
      <c r="D401" s="46">
        <f t="shared" ref="D401" si="561">ABS((D400-D399)/D399)</f>
        <v>0.47455238117340948</v>
      </c>
      <c r="E401" s="46">
        <f t="shared" ref="E401" si="562">ABS((E400-E399)/E399)</f>
        <v>0.43401816270328702</v>
      </c>
      <c r="F401" s="46">
        <f t="shared" ref="F401" si="563">ABS((F400-F399)/F399)</f>
        <v>0.40559890682450894</v>
      </c>
      <c r="G401" s="46">
        <f t="shared" ref="G401" si="564">ABS((G400-G399)/G399)</f>
        <v>0.23082300940390466</v>
      </c>
      <c r="H401" s="46">
        <f t="shared" ref="H401" si="565">ABS((H400-H399)/H399)</f>
        <v>0.40085199140996702</v>
      </c>
      <c r="I401" s="46">
        <f t="shared" ref="I401" si="566">ABS((I400-I399)/I399)</f>
        <v>0.5348790431762096</v>
      </c>
      <c r="J401" s="46">
        <f t="shared" ref="J401" si="567">ABS((J400-J399)/J399)</f>
        <v>0.39218745741467964</v>
      </c>
      <c r="K401" s="46">
        <f t="shared" ref="K401" si="568">ABS((K400-K399)/K399)</f>
        <v>0.1134462331846415</v>
      </c>
      <c r="L401" s="46">
        <f t="shared" ref="L401" si="569">ABS((L400-L399)/L399)</f>
        <v>5.3027541469656707E-2</v>
      </c>
      <c r="M401" s="46">
        <f t="shared" ref="M401" si="570">ABS((M400-M399)/M399)</f>
        <v>0.23114521051609818</v>
      </c>
      <c r="N401" s="46">
        <f t="shared" ref="N401" si="571">ABS((N400-N399)/N399)</f>
        <v>0.53627101328791704</v>
      </c>
      <c r="O401" s="62">
        <f>AVERAGE(C401:N401)</f>
        <v>0.36239850704593607</v>
      </c>
    </row>
    <row r="402" spans="1:19" x14ac:dyDescent="0.25">
      <c r="A402" s="133"/>
      <c r="B402" s="45">
        <v>4</v>
      </c>
      <c r="C402" s="2">
        <f>C$89*TAN($P$97/$P$89)</f>
        <v>16.345088064629689</v>
      </c>
      <c r="D402" s="2">
        <f t="shared" ref="D402:N402" si="572">D$89*TAN($P$97/$P$89)</f>
        <v>13.257771873376466</v>
      </c>
      <c r="E402" s="2">
        <f t="shared" si="572"/>
        <v>12.096008358699146</v>
      </c>
      <c r="F402" s="2">
        <f t="shared" si="572"/>
        <v>13.575347367007982</v>
      </c>
      <c r="G402" s="2">
        <f t="shared" si="572"/>
        <v>18.917851557340708</v>
      </c>
      <c r="H402" s="2">
        <f t="shared" si="572"/>
        <v>23.002113602019449</v>
      </c>
      <c r="I402" s="2">
        <f t="shared" si="572"/>
        <v>21.780050942981713</v>
      </c>
      <c r="J402" s="2">
        <f t="shared" si="572"/>
        <v>21.008221895168408</v>
      </c>
      <c r="K402" s="2">
        <f t="shared" si="572"/>
        <v>21.767991114109631</v>
      </c>
      <c r="L402" s="2">
        <f t="shared" si="572"/>
        <v>24.272415576545512</v>
      </c>
      <c r="M402" s="2">
        <f t="shared" si="572"/>
        <v>27.92252378182927</v>
      </c>
      <c r="N402" s="2">
        <f t="shared" si="572"/>
        <v>25.410059433478665</v>
      </c>
      <c r="O402" s="44">
        <f t="shared" si="558"/>
        <v>19.94628696393222</v>
      </c>
    </row>
    <row r="403" spans="1:19" x14ac:dyDescent="0.25">
      <c r="A403" s="133"/>
      <c r="B403" s="45" t="s">
        <v>177</v>
      </c>
      <c r="C403" s="46">
        <f t="shared" ref="C403" si="573">ABS((C402-C399)/C399)</f>
        <v>0.54198944005940464</v>
      </c>
      <c r="D403" s="46">
        <f t="shared" ref="D403" si="574">ABS((D402-D399)/D399)</f>
        <v>0.47456032403252885</v>
      </c>
      <c r="E403" s="46">
        <f t="shared" ref="E403" si="575">ABS((E402-E399)/E399)</f>
        <v>0.43402588721981572</v>
      </c>
      <c r="F403" s="46">
        <f t="shared" ref="F403" si="576">ABS((F402-F399)/F399)</f>
        <v>0.40560647825719431</v>
      </c>
      <c r="G403" s="46">
        <f t="shared" ref="G403" si="577">ABS((G402-G399)/G399)</f>
        <v>0.23082963938456139</v>
      </c>
      <c r="H403" s="46">
        <f t="shared" ref="H403" si="578">ABS((H402-H399)/H399)</f>
        <v>0.40085953727280432</v>
      </c>
      <c r="I403" s="46">
        <f t="shared" ref="I403" si="579">ABS((I402-I399)/I399)</f>
        <v>0.53488731099236886</v>
      </c>
      <c r="J403" s="46">
        <f t="shared" ref="J403" si="580">ABS((J402-J399)/J399)</f>
        <v>0.39219495660493092</v>
      </c>
      <c r="K403" s="46">
        <f t="shared" ref="K403" si="581">ABS((K402-K399)/K399)</f>
        <v>0.11345223090074832</v>
      </c>
      <c r="L403" s="46">
        <f t="shared" ref="L403" si="582">ABS((L402-L399)/L399)</f>
        <v>5.3033213732993995E-2</v>
      </c>
      <c r="M403" s="46">
        <f t="shared" ref="M403" si="583">ABS((M402-M399)/M399)</f>
        <v>0.23115184223233112</v>
      </c>
      <c r="N403" s="46">
        <f t="shared" ref="N403" si="584">ABS((N402-N399)/N399)</f>
        <v>0.53627928860209595</v>
      </c>
      <c r="O403" s="62">
        <f>AVERAGE(C403:N403)</f>
        <v>0.36240584577431489</v>
      </c>
    </row>
    <row r="404" spans="1:19" ht="15.75" thickBot="1" x14ac:dyDescent="0.3">
      <c r="A404" s="133"/>
      <c r="B404" s="45">
        <v>5</v>
      </c>
      <c r="C404" s="2">
        <f>C$89*ATAN($P$97/$P$89)</f>
        <v>16.344911977316475</v>
      </c>
      <c r="D404" s="2">
        <f t="shared" ref="D404:N404" si="585">D$89*ATAN($P$97/$P$89)</f>
        <v>13.25762904603781</v>
      </c>
      <c r="E404" s="2">
        <f t="shared" si="585"/>
        <v>12.095878047158209</v>
      </c>
      <c r="F404" s="2">
        <f t="shared" si="585"/>
        <v>13.575201118395903</v>
      </c>
      <c r="G404" s="2">
        <f t="shared" si="585"/>
        <v>18.917647753382031</v>
      </c>
      <c r="H404" s="2">
        <f t="shared" si="585"/>
        <v>23.001865797886097</v>
      </c>
      <c r="I404" s="2">
        <f t="shared" si="585"/>
        <v>21.779816304254961</v>
      </c>
      <c r="J404" s="2">
        <f t="shared" si="585"/>
        <v>21.007995571435295</v>
      </c>
      <c r="K404" s="2">
        <f t="shared" si="585"/>
        <v>21.767756605304651</v>
      </c>
      <c r="L404" s="2">
        <f t="shared" si="585"/>
        <v>24.272154087318466</v>
      </c>
      <c r="M404" s="2">
        <f t="shared" si="585"/>
        <v>27.922222969611472</v>
      </c>
      <c r="N404" s="2">
        <f t="shared" si="585"/>
        <v>25.409785688297454</v>
      </c>
      <c r="O404" s="44">
        <f t="shared" si="558"/>
        <v>19.946072080533234</v>
      </c>
    </row>
    <row r="405" spans="1:19" x14ac:dyDescent="0.25">
      <c r="A405" s="133"/>
      <c r="B405" s="45" t="s">
        <v>177</v>
      </c>
      <c r="C405" s="46">
        <f t="shared" ref="C405" si="586">ABS((C404-C399)/C399)</f>
        <v>0.54197282804872404</v>
      </c>
      <c r="D405" s="46">
        <f t="shared" ref="D405" si="587">ABS((D404-D399)/D399)</f>
        <v>0.47454443844264377</v>
      </c>
      <c r="E405" s="46">
        <f t="shared" ref="E405" si="588">ABS((E404-E399)/E399)</f>
        <v>0.43401043831158365</v>
      </c>
      <c r="F405" s="46">
        <f t="shared" ref="F405" si="589">ABS((F404-F399)/F399)</f>
        <v>0.40559133551417514</v>
      </c>
      <c r="G405" s="46">
        <f t="shared" ref="G405" si="590">ABS((G404-G399)/G399)</f>
        <v>0.23081637953038595</v>
      </c>
      <c r="H405" s="46">
        <f t="shared" ref="H405" si="591">ABS((H404-H399)/H399)</f>
        <v>0.40084444566906791</v>
      </c>
      <c r="I405" s="46">
        <f t="shared" ref="I405" si="592">ABS((I404-I399)/I399)</f>
        <v>0.5348707754936548</v>
      </c>
      <c r="J405" s="46">
        <f t="shared" ref="J405" si="593">ABS((J404-J399)/J399)</f>
        <v>0.39217995834561264</v>
      </c>
      <c r="K405" s="46">
        <f t="shared" ref="K405" si="594">ABS((K404-K399)/K399)</f>
        <v>0.11344023556545527</v>
      </c>
      <c r="L405" s="46">
        <f t="shared" ref="L405" si="595">ABS((L404-L399)/L399)</f>
        <v>5.3021869297981132E-2</v>
      </c>
      <c r="M405" s="46">
        <f t="shared" ref="M405" si="596">ABS((M404-M399)/M399)</f>
        <v>0.23113857890703141</v>
      </c>
      <c r="N405" s="46">
        <f t="shared" ref="N405" si="597">ABS((N404-N399)/N399)</f>
        <v>0.53626273810746405</v>
      </c>
      <c r="O405" s="62">
        <f>AVERAGE(C405:N405)</f>
        <v>0.36239116843614833</v>
      </c>
      <c r="Q405" s="47" t="s">
        <v>183</v>
      </c>
    </row>
    <row r="406" spans="1:19" ht="15.75" thickBot="1" x14ac:dyDescent="0.3">
      <c r="A406" s="133"/>
      <c r="B406" s="45" t="s">
        <v>184</v>
      </c>
      <c r="C406" s="2">
        <f>LN(C$97/C$89)/LN($P$97/$P$89)</f>
        <v>1.0785042315843305</v>
      </c>
      <c r="D406" s="2">
        <f t="shared" ref="D406:N406" si="598">LN(D$97/D$89)/LN($P$97/$P$89)</f>
        <v>1.0703987980532517</v>
      </c>
      <c r="E406" s="2">
        <f t="shared" si="598"/>
        <v>1.0653459382520287</v>
      </c>
      <c r="F406" s="2">
        <f t="shared" si="598"/>
        <v>1.0617173778841891</v>
      </c>
      <c r="G406" s="2">
        <f t="shared" si="598"/>
        <v>1.03764766142952</v>
      </c>
      <c r="H406" s="2">
        <f t="shared" si="598"/>
        <v>1.0611041507166017</v>
      </c>
      <c r="I406" s="2">
        <f t="shared" si="598"/>
        <v>1.0776673843995876</v>
      </c>
      <c r="J406" s="2">
        <f t="shared" si="598"/>
        <v>1.0599794513218794</v>
      </c>
      <c r="K406" s="2">
        <f t="shared" si="598"/>
        <v>1.0194797530154041</v>
      </c>
      <c r="L406" s="2">
        <f t="shared" si="598"/>
        <v>1.0093663471509859</v>
      </c>
      <c r="M406" s="2">
        <f t="shared" si="598"/>
        <v>1.0376951087316204</v>
      </c>
      <c r="N406" s="2">
        <f t="shared" si="598"/>
        <v>1.0778317064446667</v>
      </c>
      <c r="O406" s="48">
        <f t="shared" si="558"/>
        <v>1.0547281590820052</v>
      </c>
      <c r="Q406" s="49">
        <v>1.06</v>
      </c>
    </row>
    <row r="407" spans="1:19" x14ac:dyDescent="0.25">
      <c r="A407" s="133"/>
      <c r="B407" s="45" t="s">
        <v>185</v>
      </c>
      <c r="C407" s="2">
        <f>C$89*($P$97/$P$89)^$O406</f>
        <v>12.085598504701121</v>
      </c>
      <c r="D407" s="2">
        <f t="shared" ref="D407:N407" si="599">D$89*($P$97/$P$89)^$O406</f>
        <v>9.8028292839410458</v>
      </c>
      <c r="E407" s="2">
        <f t="shared" si="599"/>
        <v>8.9438184703998207</v>
      </c>
      <c r="F407" s="2">
        <f t="shared" si="599"/>
        <v>10.037645388680689</v>
      </c>
      <c r="G407" s="2">
        <f t="shared" si="599"/>
        <v>13.987906188667848</v>
      </c>
      <c r="H407" s="2">
        <f t="shared" si="599"/>
        <v>17.007819636965031</v>
      </c>
      <c r="I407" s="2">
        <f t="shared" si="599"/>
        <v>16.104223487080834</v>
      </c>
      <c r="J407" s="2">
        <f t="shared" si="599"/>
        <v>15.533531181890815</v>
      </c>
      <c r="K407" s="2">
        <f t="shared" si="599"/>
        <v>16.095306419812239</v>
      </c>
      <c r="L407" s="2">
        <f t="shared" si="599"/>
        <v>17.947084055923604</v>
      </c>
      <c r="M407" s="2">
        <f t="shared" si="599"/>
        <v>20.645983082551396</v>
      </c>
      <c r="N407" s="2">
        <f t="shared" si="599"/>
        <v>18.78826073492764</v>
      </c>
      <c r="O407" s="44">
        <f t="shared" si="558"/>
        <v>14.748333869628505</v>
      </c>
    </row>
    <row r="408" spans="1:19" x14ac:dyDescent="0.25">
      <c r="A408" s="133"/>
      <c r="B408" s="45" t="s">
        <v>177</v>
      </c>
      <c r="C408" s="46">
        <f t="shared" ref="C408" si="600">ABS((C407-C399)/C399)</f>
        <v>0.14015080233029448</v>
      </c>
      <c r="D408" s="46">
        <f t="shared" ref="D408" si="601">ABS((D407-D399)/D399)</f>
        <v>9.02935473185459E-2</v>
      </c>
      <c r="E408" s="46">
        <f t="shared" ref="E408" si="602">ABS((E407-E399)/E399)</f>
        <v>6.0322284576149396E-2</v>
      </c>
      <c r="F408" s="46">
        <f t="shared" ref="F408" si="603">ABS((F407-F399)/F399)</f>
        <v>3.9308903363086505E-2</v>
      </c>
      <c r="G408" s="46">
        <f t="shared" ref="G408" si="604">ABS((G407-G399)/G399)</f>
        <v>8.9921523183614252E-2</v>
      </c>
      <c r="H408" s="46">
        <f t="shared" ref="H408" si="605">ABS((H407-H399)/H399)</f>
        <v>3.5799003469246631E-2</v>
      </c>
      <c r="I408" s="46">
        <f t="shared" ref="I408" si="606">ABS((I407-I399)/I399)</f>
        <v>0.13489947054833221</v>
      </c>
      <c r="J408" s="46">
        <f t="shared" ref="J408" si="607">ABS((J407-J399)/J399)</f>
        <v>2.9392391112711427E-2</v>
      </c>
      <c r="K408" s="46">
        <f t="shared" ref="K408" si="608">ABS((K407-K399)/K399)</f>
        <v>0.17671066906331262</v>
      </c>
      <c r="L408" s="46">
        <f t="shared" ref="L408" si="609">ABS((L407-L399)/L399)</f>
        <v>0.2213846396562428</v>
      </c>
      <c r="M408" s="46">
        <f t="shared" ref="M408" si="610">ABS((M407-M399)/M399)</f>
        <v>8.9683285601790286E-2</v>
      </c>
      <c r="N408" s="46">
        <f t="shared" ref="N408" si="611">ABS((N407-N399)/N399)</f>
        <v>0.1359287022326264</v>
      </c>
      <c r="O408" s="62">
        <f>AVERAGE(C408:N408)</f>
        <v>0.10364960187132942</v>
      </c>
    </row>
    <row r="409" spans="1:19" x14ac:dyDescent="0.25">
      <c r="A409" s="133"/>
      <c r="B409" s="42" t="s">
        <v>186</v>
      </c>
      <c r="C409" s="4">
        <f>C$89*($P$97/$P$89)^$Q406</f>
        <v>11.739185857463909</v>
      </c>
      <c r="D409" s="4">
        <f t="shared" ref="D409:N409" si="612">D$89*($P$97/$P$89)^$Q406</f>
        <v>9.5218482434618732</v>
      </c>
      <c r="E409" s="4">
        <f t="shared" si="612"/>
        <v>8.6874594798595428</v>
      </c>
      <c r="F409" s="4">
        <f t="shared" si="612"/>
        <v>9.7499337532355188</v>
      </c>
      <c r="G409" s="4">
        <f t="shared" si="612"/>
        <v>13.586967202465607</v>
      </c>
      <c r="H409" s="4">
        <f t="shared" si="612"/>
        <v>16.520320087655801</v>
      </c>
      <c r="I409" s="4">
        <f t="shared" si="612"/>
        <v>15.642623948779995</v>
      </c>
      <c r="J409" s="4">
        <f t="shared" si="612"/>
        <v>15.088289545279487</v>
      </c>
      <c r="K409" s="4">
        <f t="shared" si="612"/>
        <v>15.633962473725299</v>
      </c>
      <c r="L409" s="4">
        <f t="shared" si="612"/>
        <v>17.43266212675039</v>
      </c>
      <c r="M409" s="4">
        <f t="shared" si="612"/>
        <v>20.05420190997155</v>
      </c>
      <c r="N409" s="4">
        <f t="shared" si="612"/>
        <v>18.249727940243329</v>
      </c>
      <c r="O409" s="51">
        <f>AVERAGE(C409:N409)</f>
        <v>14.325598547407694</v>
      </c>
    </row>
    <row r="410" spans="1:19" ht="15.75" thickBot="1" x14ac:dyDescent="0.3">
      <c r="A410" s="134"/>
      <c r="B410" s="52" t="s">
        <v>177</v>
      </c>
      <c r="C410" s="53">
        <f t="shared" ref="C410" si="613">ABS((C409-C399)/C399)</f>
        <v>0.10747036391168954</v>
      </c>
      <c r="D410" s="53">
        <f t="shared" ref="D410" si="614">ABS((D409-D399)/D399)</f>
        <v>5.9042180342773171E-2</v>
      </c>
      <c r="E410" s="53">
        <f t="shared" ref="E410" si="615">ABS((E409-E399)/E399)</f>
        <v>2.9929991684593042E-2</v>
      </c>
      <c r="F410" s="53">
        <f t="shared" ref="F410" si="616">ABS((F409-F399)/F399)</f>
        <v>9.5189224720976743E-3</v>
      </c>
      <c r="G410" s="53">
        <f t="shared" ref="G410" si="617">ABS((G409-G399)/G399)</f>
        <v>0.11600733881160656</v>
      </c>
      <c r="H410" s="53">
        <f t="shared" ref="H410" si="618">ABS((H409-H399)/H399)</f>
        <v>6.1096277500486615E-3</v>
      </c>
      <c r="I410" s="53">
        <f t="shared" ref="I410" si="619">ABS((I409-I399)/I399)</f>
        <v>0.10236955241578548</v>
      </c>
      <c r="J410" s="53">
        <f t="shared" ref="J410" si="620">ABS((J409-J399)/J399)</f>
        <v>1.1335021342033794E-4</v>
      </c>
      <c r="K410" s="53">
        <f t="shared" ref="K410" si="621">ABS((K409-K399)/K399)</f>
        <v>0.20030882487338625</v>
      </c>
      <c r="L410" s="53">
        <f t="shared" ref="L410" si="622">ABS((L409-L399)/L399)</f>
        <v>0.24370229385030848</v>
      </c>
      <c r="M410" s="53">
        <f t="shared" ref="M410" si="623">ABS((M409-M399)/M399)</f>
        <v>0.11577592989543431</v>
      </c>
      <c r="N410" s="53">
        <f t="shared" ref="N410" si="624">ABS((N409-N399)/N399)</f>
        <v>0.1033692829651348</v>
      </c>
      <c r="O410" s="63">
        <f>AVERAGE(C410:N410)</f>
        <v>9.1143138265523185E-2</v>
      </c>
    </row>
    <row r="411" spans="1:19" x14ac:dyDescent="0.25">
      <c r="A411"/>
      <c r="B411" s="54"/>
      <c r="C411" s="55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x14ac:dyDescent="0.25">
      <c r="A412"/>
      <c r="B412" s="54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x14ac:dyDescent="0.25">
      <c r="A413"/>
      <c r="B413" s="54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x14ac:dyDescent="0.25">
      <c r="A414"/>
      <c r="B414" s="5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x14ac:dyDescent="0.25">
      <c r="A415"/>
      <c r="B415" s="54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x14ac:dyDescent="0.25">
      <c r="A416"/>
      <c r="B416" s="54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 s="54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 s="54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 s="54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 s="54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 s="54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 s="54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 s="54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 s="5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 s="54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 s="54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 s="54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 s="54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 s="54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ht="15.75" thickBot="1" x14ac:dyDescent="0.3"/>
    <row r="431" spans="1:19" x14ac:dyDescent="0.25">
      <c r="A431" s="41" t="s">
        <v>175</v>
      </c>
      <c r="B431" s="18" t="s">
        <v>176</v>
      </c>
      <c r="C431" s="22" t="s">
        <v>162</v>
      </c>
      <c r="D431" s="22" t="s">
        <v>163</v>
      </c>
      <c r="E431" s="22" t="s">
        <v>91</v>
      </c>
      <c r="F431" s="22" t="s">
        <v>164</v>
      </c>
      <c r="G431" s="22" t="s">
        <v>165</v>
      </c>
      <c r="H431" s="22" t="s">
        <v>166</v>
      </c>
      <c r="I431" s="22" t="s">
        <v>167</v>
      </c>
      <c r="J431" s="22" t="s">
        <v>168</v>
      </c>
      <c r="K431" s="22" t="s">
        <v>169</v>
      </c>
      <c r="L431" s="22" t="s">
        <v>170</v>
      </c>
      <c r="M431" s="22" t="s">
        <v>171</v>
      </c>
      <c r="N431" s="22" t="s">
        <v>172</v>
      </c>
      <c r="O431" s="23" t="s">
        <v>179</v>
      </c>
    </row>
    <row r="432" spans="1:19" x14ac:dyDescent="0.25">
      <c r="A432" s="132" t="s">
        <v>158</v>
      </c>
      <c r="B432" s="42" t="s">
        <v>182</v>
      </c>
      <c r="C432" s="43">
        <f>C$98</f>
        <v>6.8330000000000002</v>
      </c>
      <c r="D432" s="43">
        <f t="shared" ref="D432:N432" si="625">D$98</f>
        <v>5.58</v>
      </c>
      <c r="E432" s="43">
        <f t="shared" si="625"/>
        <v>4.9059999999999997</v>
      </c>
      <c r="F432" s="43">
        <f t="shared" si="625"/>
        <v>5.4740000000000002</v>
      </c>
      <c r="G432" s="43">
        <f t="shared" si="625"/>
        <v>9.6460000000000008</v>
      </c>
      <c r="H432" s="43">
        <f t="shared" si="625"/>
        <v>11.16</v>
      </c>
      <c r="I432" s="43">
        <f t="shared" si="625"/>
        <v>9.2430000000000003</v>
      </c>
      <c r="J432" s="43">
        <f t="shared" si="625"/>
        <v>10.39</v>
      </c>
      <c r="K432" s="43">
        <f t="shared" si="625"/>
        <v>13.63</v>
      </c>
      <c r="L432" s="43">
        <f t="shared" si="625"/>
        <v>16.72</v>
      </c>
      <c r="M432" s="43">
        <f t="shared" si="625"/>
        <v>16.07</v>
      </c>
      <c r="N432" s="43">
        <f t="shared" si="625"/>
        <v>9.6219999999999999</v>
      </c>
      <c r="O432" s="44">
        <f t="shared" ref="O432:O440" si="626">AVERAGE(C432:N432)</f>
        <v>9.9395000000000007</v>
      </c>
    </row>
    <row r="433" spans="1:19" x14ac:dyDescent="0.25">
      <c r="A433" s="133"/>
      <c r="B433" s="45">
        <v>3</v>
      </c>
      <c r="C433" s="2">
        <f>C$89*($P$98/$P$89)</f>
        <v>11.616154248270664</v>
      </c>
      <c r="D433" s="2">
        <f t="shared" ref="D433:N433" si="627">D$89*($P$98/$P$89)</f>
        <v>9.4220552658132437</v>
      </c>
      <c r="E433" s="2">
        <f t="shared" si="627"/>
        <v>8.5964112476749701</v>
      </c>
      <c r="F433" s="2">
        <f t="shared" si="627"/>
        <v>9.6477503434358169</v>
      </c>
      <c r="G433" s="2">
        <f t="shared" si="627"/>
        <v>13.444570066985181</v>
      </c>
      <c r="H433" s="2">
        <f t="shared" si="627"/>
        <v>16.347180179194474</v>
      </c>
      <c r="I433" s="2">
        <f t="shared" si="627"/>
        <v>15.47868266530508</v>
      </c>
      <c r="J433" s="2">
        <f t="shared" si="627"/>
        <v>14.930157919690725</v>
      </c>
      <c r="K433" s="2">
        <f t="shared" si="627"/>
        <v>15.470111966154855</v>
      </c>
      <c r="L433" s="2">
        <f t="shared" si="627"/>
        <v>17.249960489684767</v>
      </c>
      <c r="M433" s="2">
        <f t="shared" si="627"/>
        <v>19.844025432485989</v>
      </c>
      <c r="N433" s="2">
        <f t="shared" si="627"/>
        <v>18.058463109522592</v>
      </c>
      <c r="O433" s="44">
        <f t="shared" si="626"/>
        <v>14.175460244518197</v>
      </c>
    </row>
    <row r="434" spans="1:19" x14ac:dyDescent="0.25">
      <c r="A434" s="133"/>
      <c r="B434" s="45" t="s">
        <v>177</v>
      </c>
      <c r="C434" s="46">
        <f t="shared" ref="C434" si="628">ABS((C433-C432)/C432)</f>
        <v>0.70000793915859272</v>
      </c>
      <c r="D434" s="46">
        <f t="shared" ref="D434" si="629">ABS((D433-D432)/D432)</f>
        <v>0.6885403702174272</v>
      </c>
      <c r="E434" s="46">
        <f t="shared" ref="E434" si="630">ABS((E433-E432)/E432)</f>
        <v>0.75222406189868951</v>
      </c>
      <c r="F434" s="46">
        <f t="shared" ref="F434" si="631">ABS((F433-F432)/F432)</f>
        <v>0.76246809342999933</v>
      </c>
      <c r="G434" s="46">
        <f t="shared" ref="G434" si="632">ABS((G433-G432)/G432)</f>
        <v>0.39379743593045607</v>
      </c>
      <c r="H434" s="46">
        <f t="shared" ref="H434" si="633">ABS((H433-H432)/H432)</f>
        <v>0.46480109132566971</v>
      </c>
      <c r="I434" s="46">
        <f t="shared" ref="I434" si="634">ABS((I433-I432)/I432)</f>
        <v>0.67463839287082972</v>
      </c>
      <c r="J434" s="46">
        <f t="shared" ref="J434" si="635">ABS((J433-J432)/J432)</f>
        <v>0.43697381325223522</v>
      </c>
      <c r="K434" s="46">
        <f t="shared" ref="K434" si="636">ABS((K433-K432)/K432)</f>
        <v>0.13500454630629891</v>
      </c>
      <c r="L434" s="46">
        <f t="shared" ref="L434" si="637">ABS((L433-L432)/L432)</f>
        <v>3.1696201536170351E-2</v>
      </c>
      <c r="M434" s="46">
        <f t="shared" ref="M434" si="638">ABS((M433-M432)/M432)</f>
        <v>0.23484912461020463</v>
      </c>
      <c r="N434" s="46">
        <f t="shared" ref="N434" si="639">ABS((N433-N432)/N432)</f>
        <v>0.87678893260471746</v>
      </c>
      <c r="O434" s="62">
        <f>AVERAGE(C434:N434)</f>
        <v>0.51264916692844087</v>
      </c>
    </row>
    <row r="435" spans="1:19" x14ac:dyDescent="0.25">
      <c r="A435" s="133"/>
      <c r="B435" s="45">
        <v>4</v>
      </c>
      <c r="C435" s="2">
        <f>C$89*TAN($P$98/$P$89)</f>
        <v>11.616185851577331</v>
      </c>
      <c r="D435" s="2">
        <f t="shared" ref="D435:N435" si="640">D$89*TAN($P$98/$P$89)</f>
        <v>9.4220808997791536</v>
      </c>
      <c r="E435" s="2">
        <f t="shared" si="640"/>
        <v>8.596434635365517</v>
      </c>
      <c r="F435" s="2">
        <f t="shared" si="640"/>
        <v>9.6477765914354769</v>
      </c>
      <c r="G435" s="2">
        <f t="shared" si="640"/>
        <v>13.44460664474248</v>
      </c>
      <c r="H435" s="2">
        <f t="shared" si="640"/>
        <v>16.347224653892152</v>
      </c>
      <c r="I435" s="2">
        <f t="shared" si="640"/>
        <v>15.478724777138707</v>
      </c>
      <c r="J435" s="2">
        <f t="shared" si="640"/>
        <v>14.930198539189162</v>
      </c>
      <c r="K435" s="2">
        <f t="shared" si="640"/>
        <v>15.470154054670745</v>
      </c>
      <c r="L435" s="2">
        <f t="shared" si="640"/>
        <v>17.250007420517445</v>
      </c>
      <c r="M435" s="2">
        <f t="shared" si="640"/>
        <v>19.844079420820499</v>
      </c>
      <c r="N435" s="2">
        <f t="shared" si="640"/>
        <v>18.058512239995157</v>
      </c>
      <c r="O435" s="44">
        <f t="shared" si="626"/>
        <v>14.175498810760319</v>
      </c>
    </row>
    <row r="436" spans="1:19" x14ac:dyDescent="0.25">
      <c r="A436" s="133"/>
      <c r="B436" s="45" t="s">
        <v>177</v>
      </c>
      <c r="C436" s="46">
        <f t="shared" ref="C436" si="641">ABS((C435-C432)/C432)</f>
        <v>0.70001256425835368</v>
      </c>
      <c r="D436" s="46">
        <f t="shared" ref="D436" si="642">ABS((D435-D432)/D432)</f>
        <v>0.68854496411812782</v>
      </c>
      <c r="E436" s="46">
        <f t="shared" ref="E436" si="643">ABS((E435-E432)/E432)</f>
        <v>0.75222882905942057</v>
      </c>
      <c r="F436" s="46">
        <f t="shared" ref="F436" si="644">ABS((F435-F432)/F432)</f>
        <v>0.76247288846099315</v>
      </c>
      <c r="G436" s="46">
        <f t="shared" ref="G436" si="645">ABS((G435-G432)/G432)</f>
        <v>0.39380122794344591</v>
      </c>
      <c r="H436" s="46">
        <f t="shared" ref="H436" si="646">ABS((H435-H432)/H432)</f>
        <v>0.46480507651363367</v>
      </c>
      <c r="I436" s="46">
        <f t="shared" ref="I436" si="647">ABS((I435-I432)/I432)</f>
        <v>0.6746429489493353</v>
      </c>
      <c r="J436" s="46">
        <f t="shared" ref="J436" si="648">ABS((J435-J432)/J432)</f>
        <v>0.43697772273235425</v>
      </c>
      <c r="K436" s="46">
        <f t="shared" ref="K436" si="649">ABS((K435-K432)/K432)</f>
        <v>0.13500763423849921</v>
      </c>
      <c r="L436" s="46">
        <f t="shared" ref="L436" si="650">ABS((L435-L432)/L432)</f>
        <v>3.1699008404153475E-2</v>
      </c>
      <c r="M436" s="46">
        <f t="shared" ref="M436" si="651">ABS((M435-M432)/M432)</f>
        <v>0.23485248418298063</v>
      </c>
      <c r="N436" s="46">
        <f t="shared" ref="N436" si="652">ABS((N435-N432)/N432)</f>
        <v>0.87679403866089756</v>
      </c>
      <c r="O436" s="62">
        <f>AVERAGE(C436:N436)</f>
        <v>0.51265328229351625</v>
      </c>
    </row>
    <row r="437" spans="1:19" ht="15.75" thickBot="1" x14ac:dyDescent="0.3">
      <c r="A437" s="133"/>
      <c r="B437" s="45">
        <v>5</v>
      </c>
      <c r="C437" s="2">
        <f>C$89*ATAN($P$98/$P$89)</f>
        <v>11.616122645221937</v>
      </c>
      <c r="D437" s="2">
        <f t="shared" ref="D437:N437" si="653">D$89*ATAN($P$98/$P$89)</f>
        <v>9.4220296320565531</v>
      </c>
      <c r="E437" s="2">
        <f t="shared" si="653"/>
        <v>8.5963878601753088</v>
      </c>
      <c r="F437" s="2">
        <f t="shared" si="653"/>
        <v>9.6477240956503891</v>
      </c>
      <c r="G437" s="2">
        <f t="shared" si="653"/>
        <v>13.444533489526423</v>
      </c>
      <c r="H437" s="2">
        <f t="shared" si="653"/>
        <v>16.347135704859795</v>
      </c>
      <c r="I437" s="2">
        <f t="shared" si="653"/>
        <v>15.478640553815163</v>
      </c>
      <c r="J437" s="2">
        <f t="shared" si="653"/>
        <v>14.930117300523817</v>
      </c>
      <c r="K437" s="2">
        <f t="shared" si="653"/>
        <v>15.470069877982485</v>
      </c>
      <c r="L437" s="2">
        <f t="shared" si="653"/>
        <v>17.249913559235132</v>
      </c>
      <c r="M437" s="2">
        <f t="shared" si="653"/>
        <v>19.843971444592121</v>
      </c>
      <c r="N437" s="2">
        <f t="shared" si="653"/>
        <v>18.058413979451021</v>
      </c>
      <c r="O437" s="44">
        <f t="shared" si="626"/>
        <v>14.175421678590844</v>
      </c>
    </row>
    <row r="438" spans="1:19" x14ac:dyDescent="0.25">
      <c r="A438" s="133"/>
      <c r="B438" s="45" t="s">
        <v>177</v>
      </c>
      <c r="C438" s="46">
        <f t="shared" ref="C438" si="654">ABS((C437-C432)/C432)</f>
        <v>0.70000331409658079</v>
      </c>
      <c r="D438" s="46">
        <f t="shared" ref="D438" si="655">ABS((D437-D432)/D432)</f>
        <v>0.68853577635422092</v>
      </c>
      <c r="E438" s="46">
        <f t="shared" ref="E438" si="656">ABS((E437-E432)/E432)</f>
        <v>0.752219294776867</v>
      </c>
      <c r="F438" s="46">
        <f t="shared" ref="F438" si="657">ABS((F437-F432)/F432)</f>
        <v>0.76246329843814187</v>
      </c>
      <c r="G438" s="46">
        <f t="shared" ref="G438" si="658">ABS((G437-G432)/G432)</f>
        <v>0.39379364394841609</v>
      </c>
      <c r="H438" s="46">
        <f t="shared" ref="H438" si="659">ABS((H437-H432)/H432)</f>
        <v>0.46479710617023251</v>
      </c>
      <c r="I438" s="46">
        <f t="shared" ref="I438" si="660">ABS((I437-I432)/I432)</f>
        <v>0.67463383682951017</v>
      </c>
      <c r="J438" s="46">
        <f t="shared" ref="J438" si="661">ABS((J437-J432)/J432)</f>
        <v>0.43696990380402462</v>
      </c>
      <c r="K438" s="46">
        <f t="shared" ref="K438" si="662">ABS((K437-K432)/K432)</f>
        <v>0.13500145839930189</v>
      </c>
      <c r="L438" s="46">
        <f t="shared" ref="L438" si="663">ABS((L437-L432)/L432)</f>
        <v>3.1693394691096499E-2</v>
      </c>
      <c r="M438" s="46">
        <f t="shared" ref="M438" si="664">ABS((M437-M432)/M432)</f>
        <v>0.23484576506484883</v>
      </c>
      <c r="N438" s="46">
        <f t="shared" ref="N438" si="665">ABS((N437-N432)/N432)</f>
        <v>0.87678382659021215</v>
      </c>
      <c r="O438" s="62">
        <f>AVERAGE(C438:N438)</f>
        <v>0.51264505159695439</v>
      </c>
      <c r="Q438" s="47" t="s">
        <v>183</v>
      </c>
    </row>
    <row r="439" spans="1:19" ht="15.75" thickBot="1" x14ac:dyDescent="0.3">
      <c r="A439" s="133"/>
      <c r="B439" s="45" t="s">
        <v>184</v>
      </c>
      <c r="C439" s="2">
        <f>LN(C$98/C$89)/LN($P$98/$P$89)</f>
        <v>1.0905823262821481</v>
      </c>
      <c r="D439" s="2">
        <f t="shared" ref="D439:N439" si="666">LN(D$98/D$89)/LN($P$98/$P$89)</f>
        <v>1.0894269096606728</v>
      </c>
      <c r="E439" s="2">
        <f t="shared" si="666"/>
        <v>1.0957466926387536</v>
      </c>
      <c r="F439" s="2">
        <f t="shared" si="666"/>
        <v>1.0967417866649838</v>
      </c>
      <c r="G439" s="2">
        <f t="shared" si="666"/>
        <v>1.0566799173056147</v>
      </c>
      <c r="H439" s="2">
        <f t="shared" si="666"/>
        <v>1.0651618760217574</v>
      </c>
      <c r="I439" s="2">
        <f t="shared" si="666"/>
        <v>1.0880156453045573</v>
      </c>
      <c r="J439" s="2">
        <f t="shared" si="666"/>
        <v>1.0618877183040432</v>
      </c>
      <c r="K439" s="2">
        <f t="shared" si="666"/>
        <v>1.0216176616255732</v>
      </c>
      <c r="L439" s="2">
        <f t="shared" si="666"/>
        <v>1.0053267579571881</v>
      </c>
      <c r="M439" s="2">
        <f t="shared" si="666"/>
        <v>1.0360102661080999</v>
      </c>
      <c r="N439" s="2">
        <f t="shared" si="666"/>
        <v>1.1074701843360268</v>
      </c>
      <c r="O439" s="48">
        <f t="shared" si="626"/>
        <v>1.0678889785174515</v>
      </c>
      <c r="Q439" s="49">
        <v>1.0900000000000001</v>
      </c>
    </row>
    <row r="440" spans="1:19" x14ac:dyDescent="0.25">
      <c r="A440" s="133"/>
      <c r="B440" s="45" t="s">
        <v>185</v>
      </c>
      <c r="C440" s="2">
        <f>C$89*($P$98/$P$89)^$O439</f>
        <v>7.8045106992425533</v>
      </c>
      <c r="D440" s="2">
        <f t="shared" ref="D440:N440" si="667">D$89*($P$98/$P$89)^$O439</f>
        <v>6.3303679995331876</v>
      </c>
      <c r="E440" s="2">
        <f t="shared" si="667"/>
        <v>5.7756450305019289</v>
      </c>
      <c r="F440" s="2">
        <f t="shared" si="667"/>
        <v>6.4820050741126662</v>
      </c>
      <c r="G440" s="2">
        <f t="shared" si="667"/>
        <v>9.0329629490003587</v>
      </c>
      <c r="H440" s="2">
        <f t="shared" si="667"/>
        <v>10.983130895490874</v>
      </c>
      <c r="I440" s="2">
        <f t="shared" si="667"/>
        <v>10.399616076855915</v>
      </c>
      <c r="J440" s="2">
        <f t="shared" si="667"/>
        <v>10.031080401928575</v>
      </c>
      <c r="K440" s="2">
        <f t="shared" si="667"/>
        <v>10.393857706935176</v>
      </c>
      <c r="L440" s="2">
        <f t="shared" si="667"/>
        <v>11.58967919380879</v>
      </c>
      <c r="M440" s="2">
        <f t="shared" si="667"/>
        <v>13.332545823152675</v>
      </c>
      <c r="N440" s="2">
        <f t="shared" si="667"/>
        <v>12.132885422998568</v>
      </c>
      <c r="O440" s="44">
        <f t="shared" si="626"/>
        <v>9.5240239394634383</v>
      </c>
    </row>
    <row r="441" spans="1:19" x14ac:dyDescent="0.25">
      <c r="A441" s="133"/>
      <c r="B441" s="45" t="s">
        <v>177</v>
      </c>
      <c r="C441" s="46">
        <f t="shared" ref="C441" si="668">ABS((C440-C432)/C432)</f>
        <v>0.14217923302247226</v>
      </c>
      <c r="D441" s="46">
        <f t="shared" ref="D441" si="669">ABS((D440-D432)/D432)</f>
        <v>0.13447455188766802</v>
      </c>
      <c r="E441" s="46">
        <f t="shared" ref="E441" si="670">ABS((E440-E432)/E432)</f>
        <v>0.17726152272766596</v>
      </c>
      <c r="F441" s="46">
        <f t="shared" ref="F441" si="671">ABS((F440-F432)/F432)</f>
        <v>0.18414414945426855</v>
      </c>
      <c r="G441" s="46">
        <f t="shared" ref="G441" si="672">ABS((G440-G432)/G432)</f>
        <v>6.3553498963263746E-2</v>
      </c>
      <c r="H441" s="46">
        <f t="shared" ref="H441" si="673">ABS((H440-H432)/H432)</f>
        <v>1.5848486067126043E-2</v>
      </c>
      <c r="I441" s="46">
        <f t="shared" ref="I441" si="674">ABS((I440-I432)/I432)</f>
        <v>0.1251342720822152</v>
      </c>
      <c r="J441" s="46">
        <f t="shared" ref="J441" si="675">ABS((J440-J432)/J432)</f>
        <v>3.4544715887528915E-2</v>
      </c>
      <c r="K441" s="46">
        <f t="shared" ref="K441" si="676">ABS((K440-K432)/K432)</f>
        <v>0.23742790117863719</v>
      </c>
      <c r="L441" s="46">
        <f t="shared" ref="L441" si="677">ABS((L440-L432)/L432)</f>
        <v>0.30683736879134027</v>
      </c>
      <c r="M441" s="46">
        <f t="shared" ref="M441" si="678">ABS((M440-M432)/M432)</f>
        <v>0.17034562394818456</v>
      </c>
      <c r="N441" s="46">
        <f t="shared" ref="N441" si="679">ABS((N440-N432)/N432)</f>
        <v>0.26095254863838785</v>
      </c>
      <c r="O441" s="62">
        <f>AVERAGE(C441:N441)</f>
        <v>0.15439198938739654</v>
      </c>
    </row>
    <row r="442" spans="1:19" x14ac:dyDescent="0.25">
      <c r="A442" s="133"/>
      <c r="B442" s="42" t="s">
        <v>186</v>
      </c>
      <c r="C442" s="4">
        <f>C$89*($P$98/$P$89)^$Q439</f>
        <v>6.856349064956051</v>
      </c>
      <c r="D442" s="4">
        <f t="shared" ref="D442:N442" si="680">D$89*($P$98/$P$89)^$Q439</f>
        <v>5.5612983807735015</v>
      </c>
      <c r="E442" s="4">
        <f t="shared" si="680"/>
        <v>5.0739681102933494</v>
      </c>
      <c r="F442" s="4">
        <f t="shared" si="680"/>
        <v>5.6945132297974874</v>
      </c>
      <c r="G442" s="4">
        <f t="shared" si="680"/>
        <v>7.9355579684415094</v>
      </c>
      <c r="H442" s="4">
        <f t="shared" si="680"/>
        <v>9.6488021027246731</v>
      </c>
      <c r="I442" s="4">
        <f t="shared" si="680"/>
        <v>9.136177873569082</v>
      </c>
      <c r="J442" s="4">
        <f t="shared" si="680"/>
        <v>8.812415202523443</v>
      </c>
      <c r="K442" s="4">
        <f t="shared" si="680"/>
        <v>9.1311190818339938</v>
      </c>
      <c r="L442" s="4">
        <f t="shared" si="680"/>
        <v>10.181661498820619</v>
      </c>
      <c r="M442" s="4">
        <f t="shared" si="680"/>
        <v>11.712789130640612</v>
      </c>
      <c r="N442" s="4">
        <f t="shared" si="680"/>
        <v>10.658874185830594</v>
      </c>
      <c r="O442" s="51">
        <f>AVERAGE(C442:N442)</f>
        <v>8.3669604858504112</v>
      </c>
    </row>
    <row r="443" spans="1:19" ht="15.75" thickBot="1" x14ac:dyDescent="0.3">
      <c r="A443" s="134"/>
      <c r="B443" s="52" t="s">
        <v>177</v>
      </c>
      <c r="C443" s="53">
        <f t="shared" ref="C443" si="681">ABS((C442-C432)/C432)</f>
        <v>3.4171030229841687E-3</v>
      </c>
      <c r="D443" s="53">
        <f t="shared" ref="D443" si="682">ABS((D442-D432)/D432)</f>
        <v>3.3515446642470611E-3</v>
      </c>
      <c r="E443" s="53">
        <f t="shared" ref="E443" si="683">ABS((E442-E432)/E432)</f>
        <v>3.4237282978668911E-2</v>
      </c>
      <c r="F443" s="53">
        <f t="shared" ref="F443" si="684">ABS((F442-F432)/F432)</f>
        <v>4.0283746766073658E-2</v>
      </c>
      <c r="G443" s="53">
        <f t="shared" ref="G443" si="685">ABS((G442-G432)/G432)</f>
        <v>0.17732138000813719</v>
      </c>
      <c r="H443" s="53">
        <f t="shared" ref="H443" si="686">ABS((H442-H432)/H432)</f>
        <v>0.13541199796373898</v>
      </c>
      <c r="I443" s="53">
        <f t="shared" ref="I443" si="687">ABS((I442-I432)/I432)</f>
        <v>1.1557083893856797E-2</v>
      </c>
      <c r="J443" s="53">
        <f t="shared" ref="J443" si="688">ABS((J442-J432)/J432)</f>
        <v>0.15183684287551083</v>
      </c>
      <c r="K443" s="53">
        <f t="shared" ref="K443" si="689">ABS((K442-K432)/K432)</f>
        <v>0.33007196758371288</v>
      </c>
      <c r="L443" s="53">
        <f t="shared" ref="L443" si="690">ABS((L442-L432)/L432)</f>
        <v>0.39104895341981943</v>
      </c>
      <c r="M443" s="53">
        <f t="shared" ref="M443" si="691">ABS((M442-M432)/M432)</f>
        <v>0.27113944426629671</v>
      </c>
      <c r="N443" s="53">
        <f t="shared" ref="N443" si="692">ABS((N442-N432)/N432)</f>
        <v>0.10776077591255399</v>
      </c>
      <c r="O443" s="63">
        <f>AVERAGE(C443:N443)</f>
        <v>0.13811984361296673</v>
      </c>
    </row>
    <row r="444" spans="1:19" x14ac:dyDescent="0.25">
      <c r="A444"/>
      <c r="B444" s="54"/>
      <c r="C444" s="55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x14ac:dyDescent="0.25">
      <c r="A445"/>
      <c r="B445" s="54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x14ac:dyDescent="0.25">
      <c r="A446"/>
      <c r="B446" s="54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x14ac:dyDescent="0.25">
      <c r="A447"/>
      <c r="B447" s="54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x14ac:dyDescent="0.25">
      <c r="A448"/>
      <c r="B448" s="54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x14ac:dyDescent="0.25">
      <c r="A449"/>
      <c r="B449" s="54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 s="54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 s="54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 s="54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 s="54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 s="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 s="54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 s="54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 s="54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 s="54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 s="54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 s="54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 s="54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 s="54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</sheetData>
  <mergeCells count="13">
    <mergeCell ref="A85:O85"/>
    <mergeCell ref="P85:P86"/>
    <mergeCell ref="A102:A113"/>
    <mergeCell ref="A135:A146"/>
    <mergeCell ref="A168:A179"/>
    <mergeCell ref="A399:A410"/>
    <mergeCell ref="A432:A443"/>
    <mergeCell ref="A201:A212"/>
    <mergeCell ref="A234:A245"/>
    <mergeCell ref="A267:A278"/>
    <mergeCell ref="A300:A311"/>
    <mergeCell ref="A333:A344"/>
    <mergeCell ref="A366:A377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72"/>
  <sheetViews>
    <sheetView topLeftCell="A65" zoomScaleNormal="100" workbookViewId="0">
      <selection activeCell="A81" sqref="A81"/>
    </sheetView>
  </sheetViews>
  <sheetFormatPr baseColWidth="10" defaultRowHeight="15" x14ac:dyDescent="0.25"/>
  <cols>
    <col min="1" max="1" width="14.42578125" style="3" bestFit="1" customWidth="1"/>
    <col min="2" max="2" width="22.85546875" style="3" bestFit="1" customWidth="1"/>
    <col min="3" max="5" width="9.28515625" style="3" customWidth="1"/>
    <col min="6" max="6" width="10.7109375" style="3" bestFit="1" customWidth="1"/>
    <col min="7" max="7" width="8" style="3" bestFit="1" customWidth="1"/>
    <col min="8" max="8" width="9.140625" style="3" bestFit="1" customWidth="1"/>
    <col min="9" max="9" width="9" style="3" bestFit="1" customWidth="1"/>
    <col min="10" max="10" width="9.5703125" style="3" bestFit="1" customWidth="1"/>
    <col min="11" max="11" width="8.85546875" style="3" bestFit="1" customWidth="1"/>
    <col min="12" max="12" width="8" style="3" bestFit="1" customWidth="1"/>
    <col min="13" max="13" width="9.85546875" style="3" bestFit="1" customWidth="1"/>
    <col min="14" max="14" width="11.28515625" style="3" bestFit="1" customWidth="1"/>
    <col min="15" max="16384" width="11.425781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280171</v>
      </c>
      <c r="M5" s="3" t="s">
        <v>140</v>
      </c>
      <c r="N5" s="3" t="s">
        <v>8</v>
      </c>
    </row>
    <row r="7" spans="1:14" x14ac:dyDescent="0.25">
      <c r="A7" s="3" t="s">
        <v>28</v>
      </c>
      <c r="B7" s="3">
        <v>1041</v>
      </c>
      <c r="D7" s="3" t="s">
        <v>29</v>
      </c>
      <c r="E7" s="3" t="s">
        <v>30</v>
      </c>
      <c r="F7" s="3" t="s">
        <v>96</v>
      </c>
      <c r="H7" s="3" t="s">
        <v>32</v>
      </c>
      <c r="I7" s="3" t="s">
        <v>33</v>
      </c>
      <c r="J7" s="3" t="s">
        <v>34</v>
      </c>
      <c r="L7" s="3" t="s">
        <v>35</v>
      </c>
      <c r="M7" s="3" t="s">
        <v>36</v>
      </c>
      <c r="N7" s="3" t="s">
        <v>141</v>
      </c>
    </row>
    <row r="8" spans="1:14" x14ac:dyDescent="0.25">
      <c r="A8" s="3" t="s">
        <v>5</v>
      </c>
      <c r="B8" s="3">
        <v>7316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98</v>
      </c>
      <c r="J8" s="3" t="s">
        <v>99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429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50</v>
      </c>
      <c r="H9" s="3" t="s">
        <v>51</v>
      </c>
      <c r="I9" s="3" t="s">
        <v>142</v>
      </c>
      <c r="J9" s="3" t="s">
        <v>143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1960</v>
      </c>
      <c r="B15" s="3">
        <v>2.74</v>
      </c>
      <c r="C15" s="3">
        <v>1.39</v>
      </c>
      <c r="D15" s="3">
        <v>1.58</v>
      </c>
      <c r="E15" s="3">
        <v>1.9</v>
      </c>
      <c r="F15" s="3">
        <v>2.7</v>
      </c>
      <c r="G15" s="3">
        <v>4.9000000000000004</v>
      </c>
      <c r="H15" s="3">
        <v>3.7</v>
      </c>
      <c r="I15" s="3">
        <v>4.2</v>
      </c>
      <c r="J15" s="3">
        <v>5.7</v>
      </c>
      <c r="K15" s="3">
        <v>4.7</v>
      </c>
      <c r="L15" s="3">
        <v>3.9</v>
      </c>
      <c r="M15" s="3">
        <v>5.5</v>
      </c>
      <c r="N15" s="3">
        <v>1.39</v>
      </c>
    </row>
    <row r="16" spans="1:14" x14ac:dyDescent="0.25">
      <c r="A16" s="3">
        <v>1961</v>
      </c>
      <c r="B16" s="3">
        <v>4.7</v>
      </c>
      <c r="C16" s="3">
        <v>3.7</v>
      </c>
      <c r="D16" s="3">
        <v>2.9</v>
      </c>
      <c r="E16" s="3">
        <v>2.4</v>
      </c>
      <c r="F16" s="3">
        <v>2.1</v>
      </c>
      <c r="G16" s="3">
        <v>2.5</v>
      </c>
      <c r="H16" s="3">
        <v>3.7</v>
      </c>
      <c r="I16" s="3">
        <v>2.1</v>
      </c>
      <c r="J16" s="3">
        <v>5.6</v>
      </c>
      <c r="K16" s="3">
        <v>4.8</v>
      </c>
      <c r="L16" s="3">
        <v>11.1</v>
      </c>
      <c r="M16" s="3">
        <v>6.7</v>
      </c>
      <c r="N16" s="3">
        <v>2.1</v>
      </c>
    </row>
    <row r="17" spans="1:14" x14ac:dyDescent="0.25">
      <c r="A17" s="3">
        <v>1962</v>
      </c>
      <c r="B17" s="3">
        <v>4.2</v>
      </c>
      <c r="C17" s="3">
        <v>3.4</v>
      </c>
      <c r="D17" s="3">
        <v>2.7</v>
      </c>
      <c r="E17" s="3">
        <v>2.1</v>
      </c>
      <c r="F17" s="3">
        <v>3.2</v>
      </c>
      <c r="G17" s="3">
        <v>5.9</v>
      </c>
      <c r="H17" s="3">
        <v>4.8</v>
      </c>
      <c r="I17" s="3">
        <v>5</v>
      </c>
      <c r="J17" s="3">
        <v>5.9</v>
      </c>
      <c r="K17" s="3">
        <v>7.1</v>
      </c>
      <c r="L17" s="3">
        <v>6</v>
      </c>
      <c r="M17" s="3">
        <v>4.5999999999999996</v>
      </c>
      <c r="N17" s="3">
        <v>2.1</v>
      </c>
    </row>
    <row r="18" spans="1:14" x14ac:dyDescent="0.25">
      <c r="A18" s="3">
        <v>1963</v>
      </c>
      <c r="B18" s="3">
        <v>3.6</v>
      </c>
      <c r="C18" s="3">
        <v>2.9</v>
      </c>
      <c r="D18" s="3">
        <v>2.4</v>
      </c>
      <c r="E18" s="3">
        <v>1.9</v>
      </c>
      <c r="F18" s="3">
        <v>3.2</v>
      </c>
      <c r="G18" s="3">
        <v>5.4</v>
      </c>
      <c r="H18" s="3">
        <v>4.2</v>
      </c>
      <c r="I18" s="3">
        <v>3.8</v>
      </c>
      <c r="J18" s="3">
        <v>6.4</v>
      </c>
      <c r="K18" s="3">
        <v>6.2</v>
      </c>
      <c r="L18" s="3">
        <v>10.5</v>
      </c>
      <c r="M18" s="3">
        <v>5.9</v>
      </c>
      <c r="N18" s="3">
        <v>1.9</v>
      </c>
    </row>
    <row r="19" spans="1:14" x14ac:dyDescent="0.25">
      <c r="A19" s="3">
        <v>1964</v>
      </c>
      <c r="B19" s="3">
        <v>4</v>
      </c>
      <c r="C19" s="3">
        <v>3.2</v>
      </c>
      <c r="D19" s="3">
        <v>2.5</v>
      </c>
      <c r="E19" s="3">
        <v>2.1</v>
      </c>
      <c r="F19" s="3">
        <v>3.4</v>
      </c>
      <c r="G19" s="3">
        <v>6.4</v>
      </c>
      <c r="H19" s="3">
        <v>4.9000000000000004</v>
      </c>
      <c r="I19" s="3">
        <v>6.2</v>
      </c>
      <c r="J19" s="3">
        <v>7.2</v>
      </c>
      <c r="K19" s="3">
        <v>7.5</v>
      </c>
      <c r="L19" s="3">
        <v>3.6</v>
      </c>
      <c r="M19" s="3">
        <v>4.8</v>
      </c>
      <c r="N19" s="3">
        <v>2.1</v>
      </c>
    </row>
    <row r="20" spans="1:14" x14ac:dyDescent="0.25">
      <c r="A20" s="3">
        <v>1965</v>
      </c>
      <c r="B20" s="3">
        <v>3.7</v>
      </c>
      <c r="C20" s="3">
        <v>3</v>
      </c>
      <c r="D20" s="3">
        <v>2.4</v>
      </c>
      <c r="E20" s="3">
        <v>1.9</v>
      </c>
      <c r="F20" s="3">
        <v>2</v>
      </c>
      <c r="G20" s="3">
        <v>3.6</v>
      </c>
      <c r="H20" s="3">
        <v>2</v>
      </c>
      <c r="I20" s="3">
        <v>2.7</v>
      </c>
      <c r="J20" s="3">
        <v>6.4</v>
      </c>
      <c r="K20" s="3">
        <v>4</v>
      </c>
      <c r="L20" s="3">
        <v>4.9000000000000004</v>
      </c>
      <c r="M20" s="3">
        <v>6.1</v>
      </c>
      <c r="N20" s="3">
        <v>1.9</v>
      </c>
    </row>
    <row r="21" spans="1:14" x14ac:dyDescent="0.25">
      <c r="A21" s="3">
        <v>1966</v>
      </c>
      <c r="B21" s="3">
        <v>4</v>
      </c>
      <c r="C21" s="3">
        <v>3.3</v>
      </c>
      <c r="D21" s="3">
        <v>2.6</v>
      </c>
      <c r="E21" s="3">
        <v>2.1</v>
      </c>
      <c r="F21" s="3">
        <v>2.7</v>
      </c>
      <c r="G21" s="3">
        <v>6</v>
      </c>
      <c r="H21" s="3">
        <v>7.2</v>
      </c>
      <c r="I21" s="3">
        <v>4.4000000000000004</v>
      </c>
      <c r="J21" s="3">
        <v>6</v>
      </c>
      <c r="K21" s="3">
        <v>9.9</v>
      </c>
      <c r="L21" s="3">
        <v>12.9</v>
      </c>
      <c r="M21" s="3">
        <v>13.2</v>
      </c>
      <c r="N21" s="3">
        <v>2.1</v>
      </c>
    </row>
    <row r="22" spans="1:14" x14ac:dyDescent="0.25">
      <c r="A22" s="3">
        <v>1967</v>
      </c>
      <c r="B22" s="3">
        <v>6.2</v>
      </c>
      <c r="C22" s="3">
        <v>1.3</v>
      </c>
      <c r="D22" s="3">
        <v>3.3</v>
      </c>
      <c r="E22" s="3">
        <v>2.6</v>
      </c>
      <c r="F22" s="3">
        <v>1.6</v>
      </c>
      <c r="G22" s="3">
        <v>1.3</v>
      </c>
      <c r="H22" s="3">
        <v>1</v>
      </c>
      <c r="I22" s="3">
        <v>0.9</v>
      </c>
      <c r="J22" s="3">
        <v>1.2</v>
      </c>
      <c r="K22" s="3">
        <v>2.7</v>
      </c>
      <c r="L22" s="3">
        <v>5.7</v>
      </c>
      <c r="M22" s="3">
        <v>3.7</v>
      </c>
      <c r="N22" s="3">
        <v>0.9</v>
      </c>
    </row>
    <row r="23" spans="1:14" x14ac:dyDescent="0.25">
      <c r="A23" s="3">
        <v>1968</v>
      </c>
      <c r="B23" s="3">
        <v>2.9</v>
      </c>
      <c r="C23" s="3">
        <v>2.2999999999999998</v>
      </c>
      <c r="D23" s="3">
        <v>1.9</v>
      </c>
      <c r="E23" s="3">
        <v>1.5</v>
      </c>
      <c r="F23" s="3">
        <v>1.2</v>
      </c>
      <c r="G23" s="3">
        <v>1.2</v>
      </c>
      <c r="H23" s="3">
        <v>1.3</v>
      </c>
      <c r="I23" s="3">
        <v>1.1000000000000001</v>
      </c>
      <c r="J23" s="3">
        <v>1</v>
      </c>
      <c r="K23" s="3">
        <v>4.9000000000000004</v>
      </c>
      <c r="L23" s="3">
        <v>8</v>
      </c>
      <c r="M23" s="3">
        <v>5.4</v>
      </c>
      <c r="N23" s="3">
        <v>1</v>
      </c>
    </row>
    <row r="24" spans="1:14" x14ac:dyDescent="0.25">
      <c r="A24" s="3">
        <v>1969</v>
      </c>
      <c r="B24" s="3">
        <v>3.8</v>
      </c>
      <c r="C24" s="3">
        <v>3.1</v>
      </c>
      <c r="D24" s="3">
        <v>2.5</v>
      </c>
      <c r="E24" s="3">
        <v>2</v>
      </c>
      <c r="F24" s="3">
        <v>1.2</v>
      </c>
      <c r="G24" s="3">
        <v>4.0999999999999996</v>
      </c>
      <c r="H24" s="3">
        <v>3.3</v>
      </c>
      <c r="I24" s="3">
        <v>3.1</v>
      </c>
      <c r="J24" s="3">
        <v>8.5</v>
      </c>
      <c r="K24" s="3">
        <v>18</v>
      </c>
      <c r="L24" s="3">
        <v>27.7</v>
      </c>
      <c r="M24" s="3">
        <v>9.1999999999999993</v>
      </c>
      <c r="N24" s="3">
        <v>1.2</v>
      </c>
    </row>
    <row r="25" spans="1:14" x14ac:dyDescent="0.25">
      <c r="A25" s="3">
        <v>1970</v>
      </c>
      <c r="B25" s="3">
        <v>5.2</v>
      </c>
      <c r="C25" s="3">
        <v>3.9</v>
      </c>
      <c r="D25" s="3">
        <v>3.1</v>
      </c>
      <c r="E25" s="3">
        <v>2.4</v>
      </c>
      <c r="F25" s="3">
        <v>2.2000000000000002</v>
      </c>
      <c r="G25" s="3">
        <v>6.8</v>
      </c>
      <c r="H25" s="3">
        <v>7.6</v>
      </c>
      <c r="I25" s="3">
        <v>9.6</v>
      </c>
      <c r="J25" s="3">
        <v>7.5</v>
      </c>
      <c r="K25" s="3">
        <v>6.3</v>
      </c>
      <c r="L25" s="3">
        <v>9.4</v>
      </c>
      <c r="M25" s="3">
        <v>9.4</v>
      </c>
      <c r="N25" s="3">
        <v>2.2000000000000002</v>
      </c>
    </row>
    <row r="26" spans="1:14" x14ac:dyDescent="0.25">
      <c r="A26" s="3">
        <v>1971</v>
      </c>
      <c r="B26" s="3">
        <v>5.4</v>
      </c>
      <c r="C26" s="3">
        <v>3.9</v>
      </c>
      <c r="D26" s="3">
        <v>3.3</v>
      </c>
      <c r="E26" s="3">
        <v>2.75</v>
      </c>
      <c r="F26" s="3">
        <v>9.1329999999999991</v>
      </c>
      <c r="G26" s="3">
        <v>3.5680000000000001</v>
      </c>
      <c r="H26" s="3">
        <v>2.0550000000000002</v>
      </c>
      <c r="I26" s="3">
        <v>2.72</v>
      </c>
      <c r="J26" s="3">
        <v>7.3840000000000003</v>
      </c>
      <c r="K26" s="3">
        <v>15.53</v>
      </c>
      <c r="L26" s="3">
        <v>12.77</v>
      </c>
      <c r="M26" s="3">
        <v>3.4089999999999998</v>
      </c>
      <c r="N26" s="3">
        <v>2.06</v>
      </c>
    </row>
    <row r="27" spans="1:14" x14ac:dyDescent="0.25">
      <c r="A27" s="3">
        <v>1972</v>
      </c>
      <c r="B27" s="3">
        <v>2.04</v>
      </c>
      <c r="C27" s="3">
        <v>1.236</v>
      </c>
      <c r="D27" s="3">
        <v>1.236</v>
      </c>
      <c r="E27" s="3">
        <v>1.236</v>
      </c>
      <c r="F27" s="3">
        <v>17.13</v>
      </c>
      <c r="G27" s="3">
        <v>9.8800000000000008</v>
      </c>
      <c r="H27" s="3">
        <v>4.07</v>
      </c>
      <c r="I27" s="3">
        <v>6.8540000000000001</v>
      </c>
      <c r="J27" s="3">
        <v>7.8609999999999998</v>
      </c>
      <c r="K27" s="3">
        <v>9.08</v>
      </c>
      <c r="L27" s="3">
        <v>4.3499999999999996</v>
      </c>
      <c r="M27" s="3">
        <v>3.4</v>
      </c>
      <c r="N27" s="3">
        <v>1.24</v>
      </c>
    </row>
    <row r="28" spans="1:14" x14ac:dyDescent="0.25">
      <c r="A28" s="3">
        <v>1973</v>
      </c>
      <c r="B28" s="3">
        <v>3.02</v>
      </c>
      <c r="C28" s="3">
        <v>2.65</v>
      </c>
      <c r="D28" s="3">
        <v>2.4</v>
      </c>
      <c r="E28" s="3">
        <v>0.77</v>
      </c>
      <c r="F28" s="3">
        <v>2.65</v>
      </c>
      <c r="G28" s="3">
        <v>2.96</v>
      </c>
      <c r="H28" s="3">
        <v>2.9</v>
      </c>
      <c r="I28" s="3">
        <v>2.84</v>
      </c>
      <c r="J28" s="3">
        <v>5.4</v>
      </c>
      <c r="K28" s="3">
        <v>5</v>
      </c>
      <c r="L28" s="3">
        <v>8.0299999999999994</v>
      </c>
      <c r="M28" s="3">
        <v>4.4000000000000004</v>
      </c>
      <c r="N28" s="3">
        <v>0.77</v>
      </c>
    </row>
    <row r="29" spans="1:14" x14ac:dyDescent="0.25">
      <c r="A29" s="3">
        <v>1974</v>
      </c>
      <c r="B29" s="3">
        <v>3.8</v>
      </c>
      <c r="C29" s="3">
        <v>3.02</v>
      </c>
      <c r="D29" s="3">
        <v>2.59</v>
      </c>
      <c r="E29" s="3">
        <v>2.77</v>
      </c>
      <c r="F29" s="3">
        <v>7.35</v>
      </c>
      <c r="G29" s="3">
        <v>4.4000000000000004</v>
      </c>
      <c r="H29" s="3">
        <v>3.15</v>
      </c>
      <c r="I29" s="3">
        <v>3.15</v>
      </c>
      <c r="J29" s="3">
        <v>3.4</v>
      </c>
      <c r="K29" s="3">
        <v>8</v>
      </c>
      <c r="L29" s="3">
        <v>10.17</v>
      </c>
      <c r="M29" s="3">
        <v>5.4</v>
      </c>
      <c r="N29" s="3">
        <v>2.59</v>
      </c>
    </row>
    <row r="30" spans="1:14" x14ac:dyDescent="0.25">
      <c r="A30" s="3">
        <v>1975</v>
      </c>
      <c r="B30" s="3">
        <v>3.6</v>
      </c>
      <c r="C30" s="3">
        <v>2.77</v>
      </c>
      <c r="D30" s="3">
        <v>2.06</v>
      </c>
      <c r="E30" s="3">
        <v>1.98</v>
      </c>
      <c r="F30" s="3">
        <v>1.72</v>
      </c>
      <c r="G30" s="3">
        <v>2.15</v>
      </c>
      <c r="H30" s="3">
        <v>2.52</v>
      </c>
      <c r="I30" s="3">
        <v>2.77</v>
      </c>
      <c r="J30" s="3">
        <v>2.84</v>
      </c>
      <c r="K30" s="3">
        <v>6.05</v>
      </c>
      <c r="L30" s="3">
        <v>11.56</v>
      </c>
      <c r="M30" s="3">
        <v>9.4499999999999993</v>
      </c>
      <c r="N30" s="3">
        <v>1.72</v>
      </c>
    </row>
    <row r="31" spans="1:14" x14ac:dyDescent="0.25">
      <c r="A31" s="3">
        <v>1976</v>
      </c>
      <c r="B31" s="3">
        <v>5.66</v>
      </c>
      <c r="C31" s="3">
        <v>4.2</v>
      </c>
      <c r="D31" s="3">
        <v>3.15</v>
      </c>
      <c r="E31" s="3">
        <v>3.15</v>
      </c>
      <c r="F31" s="3">
        <v>3.27</v>
      </c>
      <c r="G31" s="3">
        <v>4.4000000000000004</v>
      </c>
      <c r="H31" s="3">
        <v>2.77</v>
      </c>
      <c r="I31" s="3">
        <v>2.77</v>
      </c>
      <c r="J31" s="3">
        <v>2.84</v>
      </c>
      <c r="K31" s="3">
        <v>7.09</v>
      </c>
      <c r="L31" s="3">
        <v>5.4</v>
      </c>
      <c r="M31" s="3">
        <v>3.4</v>
      </c>
      <c r="N31" s="3">
        <v>2.77</v>
      </c>
    </row>
    <row r="32" spans="1:14" x14ac:dyDescent="0.25">
      <c r="A32" s="3">
        <v>1977</v>
      </c>
      <c r="B32" s="3">
        <v>1.75</v>
      </c>
      <c r="C32" s="3">
        <v>1.2</v>
      </c>
      <c r="D32" s="3">
        <v>1.2</v>
      </c>
      <c r="E32" s="3">
        <v>1.2</v>
      </c>
      <c r="F32" s="3">
        <v>1.97</v>
      </c>
      <c r="G32" s="3">
        <v>3.9</v>
      </c>
      <c r="H32" s="3">
        <v>3.42</v>
      </c>
      <c r="I32" s="3">
        <v>1.395</v>
      </c>
      <c r="J32" s="3">
        <v>1.66</v>
      </c>
      <c r="K32" s="3">
        <v>4.2569999999999997</v>
      </c>
      <c r="L32" s="3">
        <v>12.95</v>
      </c>
      <c r="M32" s="3">
        <v>2.7730000000000001</v>
      </c>
      <c r="N32" s="3">
        <v>1.2</v>
      </c>
    </row>
    <row r="33" spans="1:14" x14ac:dyDescent="0.25">
      <c r="A33" s="3">
        <v>1978</v>
      </c>
      <c r="B33" s="3">
        <v>1.57</v>
      </c>
      <c r="C33" s="3">
        <v>1.25</v>
      </c>
      <c r="D33" s="3">
        <v>1.1399999999999999</v>
      </c>
      <c r="E33" s="3">
        <v>1.62</v>
      </c>
      <c r="F33" s="3">
        <v>1.42</v>
      </c>
      <c r="G33" s="3">
        <v>6.9</v>
      </c>
      <c r="H33" s="3">
        <v>2.67</v>
      </c>
      <c r="I33" s="3">
        <v>3.4329999999999998</v>
      </c>
      <c r="J33" s="3">
        <v>5.2</v>
      </c>
      <c r="K33" s="3">
        <v>1.31</v>
      </c>
      <c r="L33" s="3">
        <v>3.82</v>
      </c>
      <c r="M33" s="3">
        <v>2.2400000000000002</v>
      </c>
      <c r="N33" s="3">
        <v>1.1399999999999999</v>
      </c>
    </row>
    <row r="34" spans="1:14" x14ac:dyDescent="0.25">
      <c r="A34" s="3">
        <v>1979</v>
      </c>
      <c r="B34" s="3">
        <v>2.2999999999999998</v>
      </c>
      <c r="C34" s="3">
        <v>2.54</v>
      </c>
      <c r="D34" s="3">
        <v>2.38</v>
      </c>
      <c r="E34" s="3">
        <v>0.6</v>
      </c>
      <c r="F34" s="3">
        <v>4.42</v>
      </c>
      <c r="G34" s="3">
        <v>4.01</v>
      </c>
      <c r="H34" s="3">
        <v>2.38</v>
      </c>
      <c r="I34" s="3">
        <v>2.2999999999999998</v>
      </c>
      <c r="J34" s="3">
        <v>14.43</v>
      </c>
      <c r="K34" s="3">
        <v>4.95</v>
      </c>
      <c r="L34" s="3">
        <v>1.58</v>
      </c>
      <c r="M34" s="3">
        <v>2.38</v>
      </c>
      <c r="N34" s="3">
        <v>0.6</v>
      </c>
    </row>
    <row r="35" spans="1:14" x14ac:dyDescent="0.25">
      <c r="A35" s="3">
        <v>1980</v>
      </c>
      <c r="B35" s="3">
        <v>2.38</v>
      </c>
      <c r="C35" s="3">
        <v>2.2999999999999998</v>
      </c>
      <c r="D35" s="3">
        <v>2.38</v>
      </c>
      <c r="E35" s="3">
        <v>2.2999999999999998</v>
      </c>
      <c r="F35" s="3">
        <v>1.47</v>
      </c>
      <c r="G35" s="3">
        <v>2.38</v>
      </c>
      <c r="H35" s="3">
        <v>2.2999999999999998</v>
      </c>
      <c r="I35" s="3">
        <v>2.38</v>
      </c>
      <c r="J35" s="3">
        <v>2.2999999999999998</v>
      </c>
      <c r="K35" s="3">
        <v>2.2999999999999998</v>
      </c>
      <c r="L35" s="3">
        <v>2.2999999999999998</v>
      </c>
      <c r="M35" s="3">
        <v>2.38</v>
      </c>
      <c r="N35" s="3">
        <v>1.47</v>
      </c>
    </row>
    <row r="36" spans="1:14" x14ac:dyDescent="0.25">
      <c r="A36" s="3">
        <v>1981</v>
      </c>
      <c r="B36" s="3">
        <v>2.7</v>
      </c>
      <c r="C36" s="3">
        <v>2.7</v>
      </c>
      <c r="D36" s="3">
        <v>2.7</v>
      </c>
      <c r="E36" s="3">
        <v>2.7</v>
      </c>
      <c r="F36" s="3">
        <v>19.100000000000001</v>
      </c>
      <c r="G36" s="3">
        <v>19.5</v>
      </c>
      <c r="H36" s="3">
        <v>8.4</v>
      </c>
      <c r="I36" s="3">
        <v>8.5</v>
      </c>
      <c r="J36" s="3">
        <v>11.4</v>
      </c>
      <c r="K36" s="3">
        <v>10.199999999999999</v>
      </c>
      <c r="L36" s="3">
        <v>10</v>
      </c>
      <c r="M36" s="3">
        <v>6.9</v>
      </c>
      <c r="N36" s="3">
        <v>2.7</v>
      </c>
    </row>
    <row r="37" spans="1:14" x14ac:dyDescent="0.25">
      <c r="A37" s="3">
        <v>1982</v>
      </c>
      <c r="B37" s="3">
        <v>3.93</v>
      </c>
      <c r="C37" s="3">
        <v>3.71</v>
      </c>
      <c r="D37" s="3">
        <v>2.7</v>
      </c>
      <c r="E37" s="3">
        <v>2.76</v>
      </c>
      <c r="F37" s="3">
        <v>30.58</v>
      </c>
      <c r="G37" s="3">
        <v>22.22</v>
      </c>
      <c r="H37" s="3">
        <v>5.39</v>
      </c>
      <c r="I37" s="3">
        <v>5.3</v>
      </c>
      <c r="J37" s="3">
        <v>4.26</v>
      </c>
      <c r="K37" s="3">
        <v>6.4</v>
      </c>
      <c r="L37" s="3">
        <v>5.9</v>
      </c>
      <c r="M37" s="3">
        <v>4.78</v>
      </c>
      <c r="N37" s="3">
        <v>2.7</v>
      </c>
    </row>
    <row r="38" spans="1:14" x14ac:dyDescent="0.25">
      <c r="A38" s="3">
        <v>1983</v>
      </c>
      <c r="B38" s="3">
        <v>2.83</v>
      </c>
      <c r="C38" s="3">
        <v>2.7</v>
      </c>
      <c r="D38" s="3">
        <v>3.35</v>
      </c>
      <c r="E38" s="3">
        <v>3.58</v>
      </c>
      <c r="F38" s="3">
        <v>9.77</v>
      </c>
      <c r="G38" s="3">
        <v>5.12</v>
      </c>
      <c r="H38" s="3">
        <v>4.0199999999999996</v>
      </c>
      <c r="I38" s="3">
        <v>6.85</v>
      </c>
      <c r="J38" s="3">
        <v>5.1050000000000004</v>
      </c>
      <c r="K38" s="3">
        <v>8.7100000000000009</v>
      </c>
      <c r="L38" s="3">
        <v>8.32</v>
      </c>
      <c r="M38" s="3">
        <v>5.63</v>
      </c>
      <c r="N38" s="3">
        <v>2.7</v>
      </c>
    </row>
    <row r="39" spans="1:14" x14ac:dyDescent="0.25">
      <c r="A39" s="3">
        <v>1984</v>
      </c>
      <c r="B39" s="3">
        <v>3.1</v>
      </c>
      <c r="C39" s="3">
        <v>3.1</v>
      </c>
      <c r="D39" s="3">
        <v>2.7</v>
      </c>
      <c r="E39" s="3">
        <v>2.5</v>
      </c>
      <c r="F39" s="3">
        <v>2.2999999999999998</v>
      </c>
      <c r="G39" s="3">
        <v>2.2999999999999998</v>
      </c>
      <c r="H39" s="3">
        <v>2.2999999999999998</v>
      </c>
      <c r="I39" s="3">
        <v>2.4</v>
      </c>
      <c r="J39" s="3">
        <v>9.89</v>
      </c>
      <c r="K39" s="3">
        <v>14.64</v>
      </c>
      <c r="L39" s="3">
        <v>9.52</v>
      </c>
      <c r="M39" s="3">
        <v>1.88</v>
      </c>
      <c r="N39" s="3">
        <v>1.88</v>
      </c>
    </row>
    <row r="40" spans="1:14" x14ac:dyDescent="0.25">
      <c r="A40" s="3">
        <v>1985</v>
      </c>
      <c r="B40" s="3">
        <v>1.74</v>
      </c>
      <c r="C40" s="3">
        <v>1.52</v>
      </c>
      <c r="D40" s="3">
        <v>1.607</v>
      </c>
      <c r="E40" s="3">
        <v>3.3</v>
      </c>
      <c r="F40" s="3">
        <v>4.0979999999999999</v>
      </c>
      <c r="G40" s="3">
        <v>4.4160000000000004</v>
      </c>
      <c r="H40" s="3">
        <v>3.75</v>
      </c>
      <c r="I40" s="3">
        <v>3.75</v>
      </c>
      <c r="J40" s="3">
        <v>3.82</v>
      </c>
      <c r="K40" s="3">
        <v>6.45</v>
      </c>
      <c r="L40" s="3">
        <v>6.95</v>
      </c>
      <c r="M40" s="3">
        <v>5.9</v>
      </c>
      <c r="N40" s="3">
        <v>1.52</v>
      </c>
    </row>
    <row r="41" spans="1:14" x14ac:dyDescent="0.25">
      <c r="A41" s="3">
        <v>1988</v>
      </c>
      <c r="B41" s="3">
        <v>3.8</v>
      </c>
      <c r="C41" s="3">
        <v>3</v>
      </c>
      <c r="D41" s="3">
        <v>2.9</v>
      </c>
      <c r="E41" s="3">
        <v>2.5</v>
      </c>
      <c r="F41" s="3">
        <v>3.9</v>
      </c>
      <c r="G41" s="3">
        <v>3.97</v>
      </c>
      <c r="H41" s="3">
        <v>4.28</v>
      </c>
      <c r="I41" s="3">
        <v>4.66</v>
      </c>
      <c r="J41" s="3">
        <v>8.0500000000000007</v>
      </c>
      <c r="K41" s="3">
        <v>5.35</v>
      </c>
      <c r="L41" s="3">
        <v>12</v>
      </c>
      <c r="M41" s="3">
        <v>2.0499999999999998</v>
      </c>
      <c r="N41" s="3">
        <v>2.0499999999999998</v>
      </c>
    </row>
    <row r="42" spans="1:14" x14ac:dyDescent="0.25">
      <c r="A42" s="3">
        <v>1989</v>
      </c>
      <c r="B42" s="3">
        <v>1.74</v>
      </c>
      <c r="C42" s="3">
        <v>1.74</v>
      </c>
      <c r="D42" s="3">
        <v>1.74</v>
      </c>
      <c r="E42" s="3">
        <v>1.74</v>
      </c>
      <c r="F42" s="3">
        <v>1.88</v>
      </c>
      <c r="G42" s="3">
        <v>2.19</v>
      </c>
      <c r="H42" s="3">
        <v>1.88</v>
      </c>
      <c r="I42" s="3">
        <v>2.4</v>
      </c>
      <c r="J42" s="3">
        <v>2.35</v>
      </c>
      <c r="K42" s="3">
        <v>3.05</v>
      </c>
      <c r="L42" s="3">
        <v>2.5499999999999998</v>
      </c>
      <c r="M42" s="3">
        <v>2.5499999999999998</v>
      </c>
      <c r="N42" s="3">
        <v>1.74</v>
      </c>
    </row>
    <row r="43" spans="1:14" x14ac:dyDescent="0.25">
      <c r="A43" s="3">
        <v>1990</v>
      </c>
      <c r="B43" s="3">
        <v>4.7</v>
      </c>
      <c r="C43" s="3">
        <v>4.0199999999999996</v>
      </c>
      <c r="D43" s="3">
        <v>3.76</v>
      </c>
      <c r="E43" s="3">
        <v>4.16</v>
      </c>
      <c r="F43" s="3">
        <v>4.7</v>
      </c>
      <c r="G43" s="3">
        <v>4.8099999999999996</v>
      </c>
      <c r="H43" s="3">
        <v>4.7</v>
      </c>
      <c r="I43" s="3">
        <v>4.2</v>
      </c>
      <c r="J43" s="3">
        <v>4.34</v>
      </c>
      <c r="K43" s="3">
        <v>5.14</v>
      </c>
      <c r="L43" s="3">
        <v>6.1</v>
      </c>
      <c r="M43" s="3">
        <v>6.28</v>
      </c>
      <c r="N43" s="3">
        <v>3.76</v>
      </c>
    </row>
    <row r="44" spans="1:14" x14ac:dyDescent="0.25">
      <c r="A44" s="3">
        <v>1991</v>
      </c>
      <c r="B44" s="3">
        <v>4.25</v>
      </c>
      <c r="C44" s="3">
        <v>3.8</v>
      </c>
      <c r="D44" s="3">
        <v>3.84</v>
      </c>
      <c r="E44" s="3">
        <v>3.98</v>
      </c>
      <c r="F44" s="3">
        <v>4.2</v>
      </c>
      <c r="G44" s="3">
        <v>3.89</v>
      </c>
      <c r="H44" s="3">
        <v>3.16</v>
      </c>
      <c r="I44" s="3">
        <v>3.16</v>
      </c>
      <c r="J44" s="3">
        <v>3.4</v>
      </c>
      <c r="K44" s="3">
        <v>4.6100000000000003</v>
      </c>
      <c r="L44" s="3">
        <v>5.14</v>
      </c>
      <c r="M44" s="3">
        <v>3.98</v>
      </c>
      <c r="N44" s="3">
        <v>3.16</v>
      </c>
    </row>
    <row r="45" spans="1:14" x14ac:dyDescent="0.25">
      <c r="A45" s="3">
        <v>1992</v>
      </c>
      <c r="B45" s="3">
        <v>2.16</v>
      </c>
      <c r="C45" s="3">
        <v>1.84</v>
      </c>
      <c r="D45" s="3">
        <v>1.68</v>
      </c>
      <c r="E45" s="3">
        <v>1.6</v>
      </c>
      <c r="F45" s="3">
        <v>2.12</v>
      </c>
      <c r="G45" s="3">
        <v>2.88</v>
      </c>
      <c r="H45" s="3">
        <v>2.4</v>
      </c>
      <c r="I45" s="3">
        <v>2.58</v>
      </c>
      <c r="J45" s="3">
        <v>2.82</v>
      </c>
      <c r="K45" s="3">
        <v>5.42</v>
      </c>
      <c r="L45" s="3">
        <v>4.38</v>
      </c>
      <c r="M45" s="3">
        <v>3.21</v>
      </c>
      <c r="N45" s="3">
        <v>1.6</v>
      </c>
    </row>
    <row r="46" spans="1:14" x14ac:dyDescent="0.25">
      <c r="A46" s="3">
        <v>1993</v>
      </c>
      <c r="B46" s="3">
        <v>2.61</v>
      </c>
      <c r="C46" s="3">
        <v>2.52</v>
      </c>
      <c r="D46" s="3">
        <v>2.4</v>
      </c>
      <c r="E46" s="3">
        <v>2.67</v>
      </c>
      <c r="F46" s="3">
        <v>4.59</v>
      </c>
      <c r="G46" s="3">
        <v>5.81</v>
      </c>
      <c r="H46" s="3">
        <v>4.8600000000000003</v>
      </c>
      <c r="I46" s="3">
        <v>5.34</v>
      </c>
      <c r="J46" s="3">
        <v>6.15</v>
      </c>
      <c r="K46" s="3">
        <v>4.76</v>
      </c>
      <c r="L46" s="3">
        <v>4.45</v>
      </c>
      <c r="M46" s="3">
        <v>3.49</v>
      </c>
      <c r="N46" s="3">
        <v>2.4</v>
      </c>
    </row>
    <row r="47" spans="1:14" x14ac:dyDescent="0.25">
      <c r="A47" s="3">
        <v>1994</v>
      </c>
      <c r="B47" s="3">
        <v>2.64</v>
      </c>
      <c r="C47" s="3">
        <v>2.3199999999999998</v>
      </c>
      <c r="D47" s="3">
        <v>2.2999999999999998</v>
      </c>
      <c r="E47" s="3">
        <v>2.46</v>
      </c>
      <c r="F47" s="3">
        <v>3.12</v>
      </c>
      <c r="G47" s="3">
        <v>2.94</v>
      </c>
      <c r="H47" s="3">
        <v>2.46</v>
      </c>
      <c r="I47" s="3">
        <v>2.52</v>
      </c>
      <c r="J47" s="3">
        <v>3.74</v>
      </c>
      <c r="K47" s="3">
        <v>4.3499999999999996</v>
      </c>
      <c r="L47" s="3">
        <v>5.17</v>
      </c>
      <c r="M47" s="3">
        <v>0.83</v>
      </c>
      <c r="N47" s="3">
        <v>0.83</v>
      </c>
    </row>
    <row r="48" spans="1:14" x14ac:dyDescent="0.25">
      <c r="A48" s="3">
        <v>1995</v>
      </c>
      <c r="B48" s="3">
        <v>3.48</v>
      </c>
      <c r="C48" s="3">
        <v>2.88</v>
      </c>
      <c r="D48" s="3">
        <v>2.76</v>
      </c>
      <c r="E48" s="3">
        <v>3.06</v>
      </c>
      <c r="F48" s="3">
        <v>3.83</v>
      </c>
      <c r="G48" s="3" t="s">
        <v>55</v>
      </c>
      <c r="H48" s="3">
        <v>3.75</v>
      </c>
      <c r="I48" s="3">
        <v>4.72</v>
      </c>
      <c r="J48" s="3">
        <v>7.93</v>
      </c>
      <c r="K48" s="3">
        <v>12.75</v>
      </c>
      <c r="L48" s="3">
        <v>7.72</v>
      </c>
      <c r="M48" s="3">
        <v>5.35</v>
      </c>
      <c r="N48" s="3">
        <v>2.76</v>
      </c>
    </row>
    <row r="49" spans="1:14" x14ac:dyDescent="0.25">
      <c r="A49" s="3">
        <v>1996</v>
      </c>
      <c r="B49" s="3">
        <v>3.92</v>
      </c>
      <c r="C49" s="3">
        <v>3.08</v>
      </c>
      <c r="D49" s="3">
        <v>2.91</v>
      </c>
      <c r="E49" s="3">
        <v>2.86</v>
      </c>
      <c r="F49" s="3">
        <v>4.57</v>
      </c>
      <c r="G49" s="3">
        <v>5.0999999999999996</v>
      </c>
      <c r="H49" s="3">
        <v>3.84</v>
      </c>
      <c r="I49" s="3">
        <v>4.5199999999999996</v>
      </c>
      <c r="J49" s="3">
        <v>4.5999999999999996</v>
      </c>
      <c r="K49" s="3">
        <v>8.1</v>
      </c>
      <c r="L49" s="3">
        <v>9.1</v>
      </c>
      <c r="M49" s="3">
        <v>5.35</v>
      </c>
      <c r="N49" s="3">
        <v>2.86</v>
      </c>
    </row>
    <row r="50" spans="1:14" x14ac:dyDescent="0.25">
      <c r="A50" s="3">
        <v>1997</v>
      </c>
      <c r="B50" s="3">
        <v>9.4499999999999993</v>
      </c>
      <c r="C50" s="3">
        <v>8.1999999999999993</v>
      </c>
      <c r="D50" s="3">
        <v>2.7</v>
      </c>
      <c r="E50" s="3">
        <v>2.4900000000000002</v>
      </c>
      <c r="F50" s="3">
        <v>2.4500000000000002</v>
      </c>
      <c r="G50" s="3">
        <v>4.3</v>
      </c>
      <c r="H50" s="3">
        <v>2.7</v>
      </c>
      <c r="I50" s="3">
        <v>1.45</v>
      </c>
      <c r="J50" s="3">
        <v>3.25</v>
      </c>
      <c r="K50" s="3">
        <v>2.2799999999999998</v>
      </c>
      <c r="L50" s="3">
        <v>1.32</v>
      </c>
      <c r="M50" s="3">
        <v>0.86</v>
      </c>
      <c r="N50" s="3">
        <v>0.86</v>
      </c>
    </row>
    <row r="51" spans="1:14" x14ac:dyDescent="0.25">
      <c r="A51" s="3">
        <v>1998</v>
      </c>
      <c r="B51" s="3">
        <v>2.2999999999999998</v>
      </c>
      <c r="C51" s="3">
        <v>2.14</v>
      </c>
      <c r="D51" s="3">
        <v>1.96</v>
      </c>
      <c r="E51" s="3">
        <v>2.2999999999999998</v>
      </c>
      <c r="F51" s="3">
        <v>3.34</v>
      </c>
      <c r="G51" s="3">
        <v>5.38</v>
      </c>
      <c r="H51" s="3">
        <v>3.97</v>
      </c>
      <c r="I51" s="3">
        <v>3.11</v>
      </c>
      <c r="J51" s="3">
        <v>4.3</v>
      </c>
      <c r="K51" s="3">
        <v>5.19</v>
      </c>
      <c r="L51" s="3">
        <v>3.65</v>
      </c>
      <c r="M51" s="3">
        <v>1.57</v>
      </c>
      <c r="N51" s="3">
        <v>1.57</v>
      </c>
    </row>
    <row r="52" spans="1:14" x14ac:dyDescent="0.25">
      <c r="A52" s="3">
        <v>1999</v>
      </c>
      <c r="B52" s="3">
        <v>0.52</v>
      </c>
      <c r="C52" s="3">
        <v>3.8</v>
      </c>
      <c r="D52" s="3">
        <v>3.46</v>
      </c>
      <c r="E52" s="3">
        <v>3.37</v>
      </c>
      <c r="F52" s="3">
        <v>3.8</v>
      </c>
      <c r="G52" s="3">
        <v>4.01</v>
      </c>
      <c r="H52" s="3">
        <v>3.77</v>
      </c>
      <c r="I52" s="3">
        <v>2.78</v>
      </c>
      <c r="J52" s="3">
        <v>7.88</v>
      </c>
      <c r="K52" s="3">
        <v>17.12</v>
      </c>
      <c r="L52" s="3">
        <v>16.440000000000001</v>
      </c>
      <c r="M52" s="3">
        <v>0.92</v>
      </c>
      <c r="N52" s="3">
        <v>0.52</v>
      </c>
    </row>
    <row r="53" spans="1:14" x14ac:dyDescent="0.25">
      <c r="A53" s="3">
        <v>2000</v>
      </c>
      <c r="B53" s="3">
        <v>1.825</v>
      </c>
      <c r="C53" s="3">
        <v>0.88</v>
      </c>
      <c r="D53" s="3">
        <v>0.88</v>
      </c>
      <c r="E53" s="3">
        <v>1.33</v>
      </c>
      <c r="F53" s="3">
        <v>2.6309999999999998</v>
      </c>
      <c r="G53" s="3">
        <v>1.6459999999999999</v>
      </c>
      <c r="H53" s="3">
        <v>3.6280000000000001</v>
      </c>
      <c r="I53" s="3">
        <v>3.4990000000000001</v>
      </c>
      <c r="J53" s="3">
        <v>3.8959999999999999</v>
      </c>
      <c r="K53" s="3">
        <v>5.1130000000000004</v>
      </c>
      <c r="L53" s="3">
        <v>12.96</v>
      </c>
      <c r="M53" s="3" t="s">
        <v>55</v>
      </c>
      <c r="N53" s="3">
        <v>0.88</v>
      </c>
    </row>
    <row r="54" spans="1:14" x14ac:dyDescent="0.25">
      <c r="A54" s="3">
        <v>2001</v>
      </c>
      <c r="B54" s="3">
        <v>2.9119999999999999</v>
      </c>
      <c r="C54" s="3">
        <v>2.2160000000000002</v>
      </c>
      <c r="D54" s="3">
        <v>2.1</v>
      </c>
      <c r="E54" s="3">
        <v>1.44</v>
      </c>
      <c r="F54" s="3">
        <v>0.42299999999999999</v>
      </c>
      <c r="G54" s="3" t="s">
        <v>55</v>
      </c>
      <c r="H54" s="3">
        <v>1.88</v>
      </c>
      <c r="I54" s="3">
        <v>1.55</v>
      </c>
      <c r="J54" s="3">
        <v>1.88</v>
      </c>
      <c r="K54" s="3">
        <v>2.448</v>
      </c>
      <c r="L54" s="3">
        <v>4.0549999999999997</v>
      </c>
      <c r="M54" s="3">
        <v>2.68</v>
      </c>
      <c r="N54" s="3">
        <v>0.42</v>
      </c>
    </row>
    <row r="55" spans="1:14" x14ac:dyDescent="0.25">
      <c r="A55" s="3">
        <v>2002</v>
      </c>
      <c r="B55" s="3">
        <v>1.77</v>
      </c>
      <c r="C55" s="3">
        <v>1.22</v>
      </c>
      <c r="D55" s="3">
        <v>0.84</v>
      </c>
      <c r="E55" s="3">
        <v>0.92</v>
      </c>
      <c r="F55" s="3">
        <v>1.22</v>
      </c>
      <c r="G55" s="3">
        <v>3.26</v>
      </c>
      <c r="H55" s="3">
        <v>1.66</v>
      </c>
      <c r="I55" s="3">
        <v>1.22</v>
      </c>
      <c r="J55" s="3">
        <v>1.22</v>
      </c>
      <c r="K55" s="3" t="s">
        <v>55</v>
      </c>
      <c r="L55" s="3" t="s">
        <v>55</v>
      </c>
      <c r="M55" s="3" t="s">
        <v>55</v>
      </c>
      <c r="N55" s="3">
        <v>0.84</v>
      </c>
    </row>
    <row r="56" spans="1:14" x14ac:dyDescent="0.25">
      <c r="A56" s="3">
        <v>2003</v>
      </c>
      <c r="E56" s="3">
        <v>0.82</v>
      </c>
      <c r="F56" s="3">
        <v>0.06</v>
      </c>
      <c r="G56" s="3">
        <v>0.74</v>
      </c>
      <c r="H56" s="3">
        <v>5.6</v>
      </c>
      <c r="I56" s="3">
        <v>4.4000000000000004</v>
      </c>
      <c r="J56" s="3">
        <v>5</v>
      </c>
      <c r="K56" s="3">
        <v>8.75</v>
      </c>
      <c r="L56" s="3">
        <v>10.5</v>
      </c>
      <c r="M56" s="3">
        <v>3.02</v>
      </c>
      <c r="N56" s="3">
        <v>0.06</v>
      </c>
    </row>
    <row r="57" spans="1:14" x14ac:dyDescent="0.25">
      <c r="A57" s="3">
        <v>2004</v>
      </c>
      <c r="B57" s="3">
        <v>3.5779999999999998</v>
      </c>
      <c r="C57" s="3">
        <v>2.7959999999999998</v>
      </c>
      <c r="D57" s="3">
        <v>2.1</v>
      </c>
      <c r="E57" s="3">
        <v>2.3319999999999999</v>
      </c>
      <c r="F57" s="3">
        <v>3.2669999999999999</v>
      </c>
      <c r="G57" s="3">
        <v>2.7909999999999999</v>
      </c>
      <c r="H57" s="3">
        <v>2.2210000000000001</v>
      </c>
      <c r="I57" s="3">
        <v>2.2160000000000002</v>
      </c>
      <c r="J57" s="3">
        <v>4.5190000000000001</v>
      </c>
      <c r="K57" s="3">
        <v>5.8849999999999998</v>
      </c>
      <c r="L57" s="3">
        <v>11.65</v>
      </c>
      <c r="M57" s="3">
        <v>5.375</v>
      </c>
      <c r="N57" s="3">
        <v>2.1</v>
      </c>
    </row>
    <row r="58" spans="1:14" x14ac:dyDescent="0.25">
      <c r="A58" s="3">
        <v>2005</v>
      </c>
      <c r="B58" s="3">
        <v>4.3730000000000002</v>
      </c>
      <c r="C58" s="3">
        <v>3.419</v>
      </c>
      <c r="D58" s="3">
        <v>2.5640000000000001</v>
      </c>
      <c r="E58" s="3">
        <v>2.448</v>
      </c>
      <c r="F58" s="3">
        <v>3.7829999999999999</v>
      </c>
      <c r="G58" s="3">
        <v>5.0179999999999998</v>
      </c>
      <c r="H58" s="3">
        <v>4.6840000000000002</v>
      </c>
      <c r="I58" s="3">
        <v>4.2140000000000004</v>
      </c>
      <c r="J58" s="3">
        <v>3.73</v>
      </c>
      <c r="K58" s="3">
        <v>6.6</v>
      </c>
      <c r="L58" s="3">
        <v>16.84</v>
      </c>
      <c r="M58" s="3">
        <v>8.7989999999999995</v>
      </c>
      <c r="N58" s="3">
        <v>2.4500000000000002</v>
      </c>
    </row>
    <row r="59" spans="1:14" x14ac:dyDescent="0.25">
      <c r="A59" s="3">
        <v>2006</v>
      </c>
      <c r="B59" s="3">
        <v>3.7370000000000001</v>
      </c>
      <c r="C59" s="3">
        <v>2.5640000000000001</v>
      </c>
      <c r="D59" s="3">
        <v>2.3319999999999999</v>
      </c>
      <c r="E59" s="3">
        <v>2.3319999999999999</v>
      </c>
      <c r="F59" s="3">
        <v>4.8490000000000002</v>
      </c>
      <c r="G59" s="3">
        <v>5.2</v>
      </c>
      <c r="H59" s="3">
        <v>3.419</v>
      </c>
      <c r="I59" s="3">
        <v>3.419</v>
      </c>
      <c r="J59" s="3">
        <v>2.2160000000000002</v>
      </c>
      <c r="K59" s="3">
        <v>3.5779999999999998</v>
      </c>
      <c r="L59" s="3">
        <v>4.8499999999999996</v>
      </c>
      <c r="M59" s="3">
        <v>4.3730000000000002</v>
      </c>
      <c r="N59" s="3">
        <v>2.2200000000000002</v>
      </c>
    </row>
    <row r="60" spans="1:14" x14ac:dyDescent="0.25">
      <c r="A60" s="3">
        <v>2007</v>
      </c>
      <c r="B60" s="3">
        <v>5.2</v>
      </c>
      <c r="C60" s="3">
        <v>2.27</v>
      </c>
      <c r="D60" s="3">
        <v>2.44</v>
      </c>
      <c r="E60" s="3">
        <v>2.78</v>
      </c>
      <c r="F60" s="3">
        <v>6.02</v>
      </c>
      <c r="G60" s="3">
        <v>5.8</v>
      </c>
      <c r="H60" s="3">
        <v>4.4000000000000004</v>
      </c>
      <c r="I60" s="3">
        <v>3.29</v>
      </c>
      <c r="J60" s="3">
        <v>2.44</v>
      </c>
      <c r="K60" s="3">
        <v>7.12</v>
      </c>
      <c r="L60" s="3">
        <v>1</v>
      </c>
      <c r="M60" s="3">
        <v>0.28000000000000003</v>
      </c>
      <c r="N60" s="3">
        <v>0.28000000000000003</v>
      </c>
    </row>
    <row r="61" spans="1:14" x14ac:dyDescent="0.25">
      <c r="A61" s="3">
        <v>2008</v>
      </c>
      <c r="B61" s="3">
        <v>0.14499999999999999</v>
      </c>
      <c r="C61" s="3">
        <v>0.12</v>
      </c>
      <c r="D61" s="3">
        <v>0.107</v>
      </c>
      <c r="E61" s="3">
        <v>0.13700000000000001</v>
      </c>
      <c r="F61" s="3">
        <v>0.84</v>
      </c>
      <c r="G61" s="3">
        <v>2.9119999999999999</v>
      </c>
      <c r="H61" s="3">
        <v>2.1</v>
      </c>
      <c r="I61" s="3">
        <v>0.88</v>
      </c>
      <c r="J61" s="3">
        <v>1.22</v>
      </c>
      <c r="K61" s="3">
        <v>4.8499999999999996</v>
      </c>
      <c r="L61" s="3">
        <v>9.8940000000000001</v>
      </c>
      <c r="M61" s="3">
        <v>7.3920000000000003</v>
      </c>
      <c r="N61" s="3">
        <v>0.11</v>
      </c>
    </row>
    <row r="62" spans="1:14" x14ac:dyDescent="0.25">
      <c r="A62" s="3">
        <v>2009</v>
      </c>
      <c r="B62" s="3">
        <v>4.4530000000000003</v>
      </c>
      <c r="C62" s="3">
        <v>0.1</v>
      </c>
      <c r="D62" s="3">
        <v>0.1</v>
      </c>
      <c r="E62" s="3">
        <v>0.76</v>
      </c>
      <c r="F62" s="3">
        <v>2.0449999999999999</v>
      </c>
      <c r="G62" s="3">
        <v>2.6219999999999999</v>
      </c>
      <c r="H62" s="3">
        <v>0.127</v>
      </c>
      <c r="I62" s="3">
        <v>0.1</v>
      </c>
      <c r="J62" s="3">
        <v>0.19500000000000001</v>
      </c>
      <c r="K62" s="3">
        <v>1.1100000000000001</v>
      </c>
      <c r="L62" s="3">
        <v>2.1</v>
      </c>
      <c r="M62" s="3">
        <v>0.1</v>
      </c>
      <c r="N62" s="3">
        <v>0.1</v>
      </c>
    </row>
    <row r="63" spans="1:14" x14ac:dyDescent="0.25">
      <c r="A63" s="3">
        <v>2010</v>
      </c>
      <c r="B63" s="3">
        <v>0.125</v>
      </c>
      <c r="C63" s="3">
        <v>2.1</v>
      </c>
      <c r="D63" s="3">
        <v>1.44</v>
      </c>
      <c r="E63" s="3">
        <v>1.9350000000000001</v>
      </c>
      <c r="F63" s="3">
        <v>0.2</v>
      </c>
      <c r="G63" s="3">
        <v>2.6219999999999999</v>
      </c>
      <c r="H63" s="3">
        <v>5.0250000000000004</v>
      </c>
      <c r="I63" s="3">
        <v>2.97</v>
      </c>
      <c r="J63" s="3">
        <v>5.7249999999999996</v>
      </c>
      <c r="K63" s="3">
        <v>7.194</v>
      </c>
      <c r="L63" s="3">
        <v>4.532</v>
      </c>
      <c r="M63" s="3">
        <v>4.3730000000000002</v>
      </c>
      <c r="N63" s="3">
        <v>0.13</v>
      </c>
    </row>
    <row r="64" spans="1:14" x14ac:dyDescent="0.25">
      <c r="A64" s="3">
        <v>2011</v>
      </c>
      <c r="B64" s="3">
        <v>1.22</v>
      </c>
      <c r="C64" s="3">
        <v>0.88</v>
      </c>
      <c r="D64" s="3">
        <v>1.2749999999999999</v>
      </c>
      <c r="E64" s="3">
        <v>0.2</v>
      </c>
      <c r="F64" s="3">
        <v>9.4559999999999995</v>
      </c>
      <c r="G64" s="3">
        <v>8.6890000000000001</v>
      </c>
      <c r="H64" s="3">
        <v>1.2749999999999999</v>
      </c>
      <c r="I64" s="3">
        <v>0.19</v>
      </c>
      <c r="J64" s="3">
        <v>3.8159999999999998</v>
      </c>
      <c r="K64" s="3">
        <v>4.6909999999999998</v>
      </c>
      <c r="L64" s="3">
        <v>3.8959999999999999</v>
      </c>
      <c r="M64" s="3">
        <v>5.0250000000000004</v>
      </c>
      <c r="N64" s="3">
        <v>0.19</v>
      </c>
    </row>
    <row r="65" spans="1:14" x14ac:dyDescent="0.25">
      <c r="A65" s="3">
        <v>2012</v>
      </c>
      <c r="B65" s="3">
        <v>4.3</v>
      </c>
      <c r="C65" s="3">
        <v>1</v>
      </c>
      <c r="D65" s="3">
        <v>1.05</v>
      </c>
      <c r="E65" s="3">
        <v>2.87</v>
      </c>
      <c r="F65" s="3">
        <v>5.0999999999999996</v>
      </c>
      <c r="G65" s="3">
        <v>4.1399999999999997</v>
      </c>
      <c r="H65" s="3">
        <v>2.8</v>
      </c>
      <c r="I65" s="3">
        <v>1.6180000000000001</v>
      </c>
      <c r="J65" s="3">
        <v>2.1</v>
      </c>
      <c r="K65" s="3">
        <v>5.7</v>
      </c>
      <c r="L65" s="3">
        <v>5.3369999999999997</v>
      </c>
      <c r="M65" s="3">
        <v>3.36</v>
      </c>
      <c r="N65" s="3">
        <v>1</v>
      </c>
    </row>
    <row r="66" spans="1:14" ht="15.75" thickBot="1" x14ac:dyDescent="0.3"/>
    <row r="67" spans="1:14" ht="15.75" thickBot="1" x14ac:dyDescent="0.3">
      <c r="A67" s="14" t="s">
        <v>159</v>
      </c>
      <c r="B67" s="19" t="s">
        <v>162</v>
      </c>
      <c r="C67" s="20" t="s">
        <v>163</v>
      </c>
      <c r="D67" s="20" t="s">
        <v>91</v>
      </c>
      <c r="E67" s="20" t="s">
        <v>164</v>
      </c>
      <c r="F67" s="20" t="s">
        <v>165</v>
      </c>
      <c r="G67" s="20" t="s">
        <v>166</v>
      </c>
      <c r="H67" s="20" t="s">
        <v>167</v>
      </c>
      <c r="I67" s="20" t="s">
        <v>168</v>
      </c>
      <c r="J67" s="20" t="s">
        <v>169</v>
      </c>
      <c r="K67" s="20" t="s">
        <v>170</v>
      </c>
      <c r="L67" s="20" t="s">
        <v>171</v>
      </c>
      <c r="M67" s="20" t="s">
        <v>172</v>
      </c>
      <c r="N67" s="21" t="s">
        <v>161</v>
      </c>
    </row>
    <row r="68" spans="1:14" x14ac:dyDescent="0.25">
      <c r="A68" s="12" t="s">
        <v>73</v>
      </c>
      <c r="B68" s="9">
        <v>3.3210000000000002</v>
      </c>
      <c r="C68" s="4">
        <v>2.5840000000000001</v>
      </c>
      <c r="D68" s="4">
        <v>2.2480000000000002</v>
      </c>
      <c r="E68" s="4">
        <v>2.149</v>
      </c>
      <c r="F68" s="4">
        <v>4.3979999999999997</v>
      </c>
      <c r="G68" s="4">
        <v>4.835</v>
      </c>
      <c r="H68" s="4">
        <v>3.4590000000000001</v>
      </c>
      <c r="I68" s="4">
        <v>3.363</v>
      </c>
      <c r="J68" s="4">
        <v>4.8230000000000004</v>
      </c>
      <c r="K68" s="4">
        <v>6.5449999999999999</v>
      </c>
      <c r="L68" s="4">
        <v>7.6589999999999998</v>
      </c>
      <c r="M68" s="4">
        <v>4.4909999999999997</v>
      </c>
      <c r="N68" s="8">
        <v>4.16</v>
      </c>
    </row>
    <row r="69" spans="1:14" x14ac:dyDescent="0.25">
      <c r="A69" s="11" t="s">
        <v>74</v>
      </c>
      <c r="B69" s="6">
        <v>9.4499999999999993</v>
      </c>
      <c r="C69" s="2">
        <v>8.1999999999999993</v>
      </c>
      <c r="D69" s="2">
        <v>3.84</v>
      </c>
      <c r="E69" s="2">
        <v>4.16</v>
      </c>
      <c r="F69" s="2">
        <v>30.58</v>
      </c>
      <c r="G69" s="2">
        <v>22.22</v>
      </c>
      <c r="H69" s="2">
        <v>8.4</v>
      </c>
      <c r="I69" s="2">
        <v>9.6</v>
      </c>
      <c r="J69" s="2">
        <v>14.43</v>
      </c>
      <c r="K69" s="2">
        <v>18</v>
      </c>
      <c r="L69" s="2">
        <v>27.7</v>
      </c>
      <c r="M69" s="2">
        <v>13.2</v>
      </c>
      <c r="N69" s="7">
        <v>30.58</v>
      </c>
    </row>
    <row r="70" spans="1:14" x14ac:dyDescent="0.25">
      <c r="A70" s="11" t="s">
        <v>75</v>
      </c>
      <c r="B70" s="6">
        <v>0.125</v>
      </c>
      <c r="C70" s="2">
        <v>0.1</v>
      </c>
      <c r="D70" s="2">
        <v>0.1</v>
      </c>
      <c r="E70" s="2">
        <v>0.13700000000000001</v>
      </c>
      <c r="F70" s="2">
        <v>0.06</v>
      </c>
      <c r="G70" s="2">
        <v>0.74</v>
      </c>
      <c r="H70" s="2">
        <v>0.127</v>
      </c>
      <c r="I70" s="2">
        <v>0.1</v>
      </c>
      <c r="J70" s="2">
        <v>0.19500000000000001</v>
      </c>
      <c r="K70" s="2">
        <v>1.1100000000000001</v>
      </c>
      <c r="L70" s="2">
        <v>1</v>
      </c>
      <c r="M70" s="2">
        <v>0.1</v>
      </c>
      <c r="N70" s="7">
        <v>0.06</v>
      </c>
    </row>
    <row r="71" spans="1:14" ht="15.75" thickBot="1" x14ac:dyDescent="0.3">
      <c r="A71" s="10" t="s">
        <v>160</v>
      </c>
      <c r="B71" s="15">
        <f>B68/'AREA DE DRENAJE'!$D$5</f>
        <v>7.0063291139240511E-3</v>
      </c>
      <c r="C71" s="15">
        <f>C68/'AREA DE DRENAJE'!$D$5</f>
        <v>5.4514767932489451E-3</v>
      </c>
      <c r="D71" s="15">
        <f>D68/'AREA DE DRENAJE'!$D$5</f>
        <v>4.7426160337552745E-3</v>
      </c>
      <c r="E71" s="15">
        <f>E68/'AREA DE DRENAJE'!$D$5</f>
        <v>4.5337552742616034E-3</v>
      </c>
      <c r="F71" s="15">
        <f>F68/'AREA DE DRENAJE'!$D$5</f>
        <v>9.2784810126582268E-3</v>
      </c>
      <c r="G71" s="15">
        <f>G68/'AREA DE DRENAJE'!$D$5</f>
        <v>1.0200421940928271E-2</v>
      </c>
      <c r="H71" s="15">
        <f>H68/'AREA DE DRENAJE'!$D$5</f>
        <v>7.2974683544303797E-3</v>
      </c>
      <c r="I71" s="15">
        <f>I68/'AREA DE DRENAJE'!$D$5</f>
        <v>7.0949367088607596E-3</v>
      </c>
      <c r="J71" s="15">
        <f>J68/'AREA DE DRENAJE'!$D$5</f>
        <v>1.0175105485232068E-2</v>
      </c>
      <c r="K71" s="15">
        <f>K68/'AREA DE DRENAJE'!$D$5</f>
        <v>1.3808016877637131E-2</v>
      </c>
      <c r="L71" s="15">
        <f>L68/'AREA DE DRENAJE'!$D$5</f>
        <v>1.6158227848101267E-2</v>
      </c>
      <c r="M71" s="15">
        <f>M68/'AREA DE DRENAJE'!$D$5</f>
        <v>9.4746835443037976E-3</v>
      </c>
      <c r="N71" s="24">
        <f>N68/'AREA DE DRENAJE'!$D$5</f>
        <v>8.7763713080168775E-3</v>
      </c>
    </row>
    <row r="94" spans="1:16" ht="15.75" thickBot="1" x14ac:dyDescent="0.3"/>
    <row r="95" spans="1:16" ht="15.75" thickBot="1" x14ac:dyDescent="0.3">
      <c r="A95" s="124" t="s">
        <v>188</v>
      </c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6"/>
      <c r="P95" s="127" t="s">
        <v>181</v>
      </c>
    </row>
    <row r="96" spans="1:16" ht="15.75" thickBot="1" x14ac:dyDescent="0.3">
      <c r="A96" s="25" t="s">
        <v>144</v>
      </c>
      <c r="B96" s="18" t="s">
        <v>173</v>
      </c>
      <c r="C96" s="22" t="s">
        <v>162</v>
      </c>
      <c r="D96" s="22" t="s">
        <v>163</v>
      </c>
      <c r="E96" s="22" t="s">
        <v>91</v>
      </c>
      <c r="F96" s="22" t="s">
        <v>164</v>
      </c>
      <c r="G96" s="22" t="s">
        <v>165</v>
      </c>
      <c r="H96" s="22" t="s">
        <v>166</v>
      </c>
      <c r="I96" s="22" t="s">
        <v>167</v>
      </c>
      <c r="J96" s="22" t="s">
        <v>168</v>
      </c>
      <c r="K96" s="22" t="s">
        <v>169</v>
      </c>
      <c r="L96" s="22" t="s">
        <v>170</v>
      </c>
      <c r="M96" s="22" t="s">
        <v>171</v>
      </c>
      <c r="N96" s="22" t="s">
        <v>172</v>
      </c>
      <c r="O96" s="23" t="s">
        <v>161</v>
      </c>
      <c r="P96" s="128"/>
    </row>
    <row r="97" spans="1:16" x14ac:dyDescent="0.25">
      <c r="A97" s="64">
        <v>2502708</v>
      </c>
      <c r="B97" s="65" t="s">
        <v>147</v>
      </c>
      <c r="C97" s="66">
        <v>1.268</v>
      </c>
      <c r="D97" s="67">
        <v>0.89600000000000002</v>
      </c>
      <c r="E97" s="67">
        <v>0.63</v>
      </c>
      <c r="F97" s="67">
        <v>0.59799999999999998</v>
      </c>
      <c r="G97" s="67">
        <v>1.2290000000000001</v>
      </c>
      <c r="H97" s="67">
        <v>1.298</v>
      </c>
      <c r="I97" s="67">
        <v>0.88500000000000001</v>
      </c>
      <c r="J97" s="67">
        <v>1.069</v>
      </c>
      <c r="K97" s="67">
        <v>2.7040000000000002</v>
      </c>
      <c r="L97" s="67">
        <v>3.9830000000000001</v>
      </c>
      <c r="M97" s="67">
        <v>5.5960000000000001</v>
      </c>
      <c r="N97" s="67">
        <v>3.137</v>
      </c>
      <c r="O97" s="68">
        <v>1.94</v>
      </c>
      <c r="P97" s="69">
        <v>425</v>
      </c>
    </row>
    <row r="98" spans="1:16" x14ac:dyDescent="0.25">
      <c r="A98" s="64">
        <v>2502763</v>
      </c>
      <c r="B98" s="65" t="s">
        <v>148</v>
      </c>
      <c r="C98" s="66">
        <v>2041</v>
      </c>
      <c r="D98" s="67">
        <v>1798</v>
      </c>
      <c r="E98" s="67">
        <v>1850</v>
      </c>
      <c r="F98" s="67">
        <v>2177</v>
      </c>
      <c r="G98" s="67">
        <v>2881</v>
      </c>
      <c r="H98" s="67">
        <v>3025</v>
      </c>
      <c r="I98" s="67">
        <v>2606</v>
      </c>
      <c r="J98" s="67">
        <v>2440</v>
      </c>
      <c r="K98" s="67">
        <v>2558</v>
      </c>
      <c r="L98" s="67">
        <v>2981</v>
      </c>
      <c r="M98" s="67">
        <v>3493</v>
      </c>
      <c r="N98" s="67">
        <v>2868</v>
      </c>
      <c r="O98" s="68">
        <v>2559.75</v>
      </c>
      <c r="P98" s="72">
        <v>163542</v>
      </c>
    </row>
    <row r="99" spans="1:16" s="70" customFormat="1" x14ac:dyDescent="0.25">
      <c r="A99" s="64">
        <v>2502768</v>
      </c>
      <c r="B99" s="65" t="s">
        <v>149</v>
      </c>
      <c r="C99" s="66">
        <v>4066</v>
      </c>
      <c r="D99" s="67">
        <v>3298</v>
      </c>
      <c r="E99" s="67">
        <v>3009</v>
      </c>
      <c r="F99" s="67">
        <v>3377</v>
      </c>
      <c r="G99" s="67">
        <v>4706</v>
      </c>
      <c r="H99" s="67">
        <v>5722</v>
      </c>
      <c r="I99" s="67">
        <v>5418</v>
      </c>
      <c r="J99" s="67">
        <v>5226</v>
      </c>
      <c r="K99" s="67">
        <v>5415</v>
      </c>
      <c r="L99" s="67">
        <v>6038</v>
      </c>
      <c r="M99" s="67">
        <v>6946</v>
      </c>
      <c r="N99" s="67">
        <v>6321</v>
      </c>
      <c r="O99" s="68">
        <v>4961.84</v>
      </c>
      <c r="P99" s="72">
        <v>246771</v>
      </c>
    </row>
    <row r="100" spans="1:16" x14ac:dyDescent="0.25">
      <c r="A100" s="56">
        <v>2801711</v>
      </c>
      <c r="B100" s="57" t="s">
        <v>150</v>
      </c>
      <c r="C100" s="58">
        <v>3.3210000000000002</v>
      </c>
      <c r="D100" s="59">
        <v>2.5840000000000001</v>
      </c>
      <c r="E100" s="59">
        <v>2.2480000000000002</v>
      </c>
      <c r="F100" s="59">
        <v>2.149</v>
      </c>
      <c r="G100" s="59">
        <v>4.3979999999999997</v>
      </c>
      <c r="H100" s="59">
        <v>4.835</v>
      </c>
      <c r="I100" s="59">
        <v>3.4590000000000001</v>
      </c>
      <c r="J100" s="59">
        <v>3.363</v>
      </c>
      <c r="K100" s="59">
        <v>4.8230000000000004</v>
      </c>
      <c r="L100" s="59">
        <v>6.5449999999999999</v>
      </c>
      <c r="M100" s="59">
        <v>7.6589999999999998</v>
      </c>
      <c r="N100" s="59">
        <v>4.4909999999999997</v>
      </c>
      <c r="O100" s="60">
        <v>4.16</v>
      </c>
      <c r="P100" s="71">
        <v>474</v>
      </c>
    </row>
    <row r="101" spans="1:16" x14ac:dyDescent="0.25">
      <c r="A101" s="30">
        <v>2802703</v>
      </c>
      <c r="B101" s="2" t="s">
        <v>151</v>
      </c>
      <c r="C101" s="9">
        <v>0.61399999999999999</v>
      </c>
      <c r="D101" s="4">
        <v>0.48499999999999999</v>
      </c>
      <c r="E101" s="4">
        <v>0.44600000000000001</v>
      </c>
      <c r="F101" s="4">
        <v>0.73599999999999999</v>
      </c>
      <c r="G101" s="4">
        <v>2.5939999999999999</v>
      </c>
      <c r="H101" s="4">
        <v>2.0649999999999999</v>
      </c>
      <c r="I101" s="4">
        <v>1.097</v>
      </c>
      <c r="J101" s="4">
        <v>1.022</v>
      </c>
      <c r="K101" s="4">
        <v>1.6359999999999999</v>
      </c>
      <c r="L101" s="4">
        <v>2.246</v>
      </c>
      <c r="M101" s="4">
        <v>3.36</v>
      </c>
      <c r="N101" s="4">
        <v>1.726</v>
      </c>
      <c r="O101" s="8">
        <v>1.5</v>
      </c>
      <c r="P101" s="26">
        <v>373</v>
      </c>
    </row>
    <row r="102" spans="1:16" x14ac:dyDescent="0.25">
      <c r="A102" s="30">
        <v>2803703</v>
      </c>
      <c r="B102" s="2" t="s">
        <v>152</v>
      </c>
      <c r="C102" s="9">
        <v>5.3940000000000001</v>
      </c>
      <c r="D102" s="4">
        <v>3.0720000000000001</v>
      </c>
      <c r="E102" s="4">
        <v>2.3860000000000001</v>
      </c>
      <c r="F102" s="4">
        <v>2.9569999999999999</v>
      </c>
      <c r="G102" s="4">
        <v>13.6</v>
      </c>
      <c r="H102" s="4">
        <v>15.53</v>
      </c>
      <c r="I102" s="4">
        <v>9.23</v>
      </c>
      <c r="J102" s="4">
        <v>10</v>
      </c>
      <c r="K102" s="4">
        <v>18.82</v>
      </c>
      <c r="L102" s="4">
        <v>28.5</v>
      </c>
      <c r="M102" s="4">
        <v>28.8</v>
      </c>
      <c r="N102" s="4">
        <v>14.25</v>
      </c>
      <c r="O102" s="8">
        <v>12.71</v>
      </c>
      <c r="P102" s="26">
        <v>3754</v>
      </c>
    </row>
    <row r="103" spans="1:16" x14ac:dyDescent="0.25">
      <c r="A103" s="30">
        <v>2803706</v>
      </c>
      <c r="B103" s="2" t="s">
        <v>153</v>
      </c>
      <c r="C103" s="9">
        <v>0.34599999999999997</v>
      </c>
      <c r="D103" s="4">
        <v>0.27700000000000002</v>
      </c>
      <c r="E103" s="4">
        <v>0.224</v>
      </c>
      <c r="F103" s="4">
        <v>0.26200000000000001</v>
      </c>
      <c r="G103" s="4">
        <v>0.48499999999999999</v>
      </c>
      <c r="H103" s="4">
        <v>0.54400000000000004</v>
      </c>
      <c r="I103" s="4">
        <v>0.439</v>
      </c>
      <c r="J103" s="4">
        <v>0.76200000000000001</v>
      </c>
      <c r="K103" s="4">
        <v>0.747</v>
      </c>
      <c r="L103" s="4">
        <v>0.9</v>
      </c>
      <c r="M103" s="4">
        <v>1.19</v>
      </c>
      <c r="N103" s="4">
        <v>0.85199999999999998</v>
      </c>
      <c r="O103" s="8">
        <v>0.59</v>
      </c>
      <c r="P103" s="26">
        <v>106</v>
      </c>
    </row>
    <row r="104" spans="1:16" x14ac:dyDescent="0.25">
      <c r="A104" s="30">
        <v>2803709</v>
      </c>
      <c r="B104" s="2" t="s">
        <v>154</v>
      </c>
      <c r="C104" s="9">
        <v>11.67</v>
      </c>
      <c r="D104" s="4">
        <v>7.657</v>
      </c>
      <c r="E104" s="4">
        <v>6.3730000000000002</v>
      </c>
      <c r="F104" s="4">
        <v>8.5399999999999991</v>
      </c>
      <c r="G104" s="4">
        <v>26.95</v>
      </c>
      <c r="H104" s="4">
        <v>42.78</v>
      </c>
      <c r="I104" s="4">
        <v>23.55</v>
      </c>
      <c r="J104" s="4">
        <v>24.92</v>
      </c>
      <c r="K104" s="4">
        <v>46.23</v>
      </c>
      <c r="L104" s="4">
        <v>73.150000000000006</v>
      </c>
      <c r="M104" s="4">
        <v>78.59</v>
      </c>
      <c r="N104" s="4">
        <v>33.43</v>
      </c>
      <c r="O104" s="8">
        <v>31.99</v>
      </c>
      <c r="P104" s="26">
        <v>10080</v>
      </c>
    </row>
    <row r="105" spans="1:16" x14ac:dyDescent="0.25">
      <c r="A105" s="30">
        <v>2903702</v>
      </c>
      <c r="B105" s="2" t="s">
        <v>155</v>
      </c>
      <c r="C105" s="9">
        <v>5145</v>
      </c>
      <c r="D105" s="4">
        <v>3854</v>
      </c>
      <c r="E105" s="4">
        <v>3619</v>
      </c>
      <c r="F105" s="4">
        <v>4085</v>
      </c>
      <c r="G105" s="4">
        <v>5857</v>
      </c>
      <c r="H105" s="4">
        <v>7533</v>
      </c>
      <c r="I105" s="4">
        <v>7283</v>
      </c>
      <c r="J105" s="4">
        <v>6832</v>
      </c>
      <c r="K105" s="4">
        <v>7001</v>
      </c>
      <c r="L105" s="4">
        <v>7806</v>
      </c>
      <c r="M105" s="4">
        <v>9222</v>
      </c>
      <c r="N105" s="4">
        <v>8614</v>
      </c>
      <c r="O105" s="8">
        <v>6404.08</v>
      </c>
      <c r="P105" s="26">
        <v>257438</v>
      </c>
    </row>
    <row r="106" spans="1:16" x14ac:dyDescent="0.25">
      <c r="A106" s="30">
        <v>2906706</v>
      </c>
      <c r="B106" s="2" t="s">
        <v>156</v>
      </c>
      <c r="C106" s="9">
        <v>12.55</v>
      </c>
      <c r="D106" s="4">
        <v>10.91</v>
      </c>
      <c r="E106" s="4">
        <v>10</v>
      </c>
      <c r="F106" s="4">
        <v>10.98</v>
      </c>
      <c r="G106" s="4">
        <v>17.25</v>
      </c>
      <c r="H106" s="4">
        <v>17.93</v>
      </c>
      <c r="I106" s="4">
        <v>15.47</v>
      </c>
      <c r="J106" s="4">
        <v>16.329999999999998</v>
      </c>
      <c r="K106" s="4">
        <v>20.46</v>
      </c>
      <c r="L106" s="4">
        <v>23.32</v>
      </c>
      <c r="M106" s="4">
        <v>24.37</v>
      </c>
      <c r="N106" s="4">
        <v>16.760000000000002</v>
      </c>
      <c r="O106" s="8">
        <v>16.36</v>
      </c>
      <c r="P106" s="26">
        <v>957</v>
      </c>
    </row>
    <row r="107" spans="1:16" x14ac:dyDescent="0.25">
      <c r="A107" s="30">
        <v>2906712</v>
      </c>
      <c r="B107" s="2" t="s">
        <v>157</v>
      </c>
      <c r="C107" s="9">
        <v>10.6</v>
      </c>
      <c r="D107" s="4">
        <v>8.9909999999999997</v>
      </c>
      <c r="E107" s="4">
        <v>8.4350000000000005</v>
      </c>
      <c r="F107" s="4">
        <v>9.6579999999999995</v>
      </c>
      <c r="G107" s="4">
        <v>15.37</v>
      </c>
      <c r="H107" s="4">
        <v>16.420000000000002</v>
      </c>
      <c r="I107" s="4">
        <v>14.19</v>
      </c>
      <c r="J107" s="4">
        <v>15.09</v>
      </c>
      <c r="K107" s="4">
        <v>19.55</v>
      </c>
      <c r="L107" s="4">
        <v>23.05</v>
      </c>
      <c r="M107" s="4">
        <v>22.68</v>
      </c>
      <c r="N107" s="4">
        <v>16.54</v>
      </c>
      <c r="O107" s="8">
        <v>15.05</v>
      </c>
      <c r="P107" s="26">
        <v>992</v>
      </c>
    </row>
    <row r="108" spans="1:16" ht="15.75" thickBot="1" x14ac:dyDescent="0.3">
      <c r="A108" s="31">
        <v>2906715</v>
      </c>
      <c r="B108" s="1" t="s">
        <v>158</v>
      </c>
      <c r="C108" s="38">
        <v>6.8330000000000002</v>
      </c>
      <c r="D108" s="39">
        <v>5.58</v>
      </c>
      <c r="E108" s="39">
        <v>4.9059999999999997</v>
      </c>
      <c r="F108" s="39">
        <v>5.4740000000000002</v>
      </c>
      <c r="G108" s="39">
        <v>9.6460000000000008</v>
      </c>
      <c r="H108" s="39">
        <v>11.16</v>
      </c>
      <c r="I108" s="39">
        <v>9.2430000000000003</v>
      </c>
      <c r="J108" s="39">
        <v>10.39</v>
      </c>
      <c r="K108" s="39">
        <v>13.63</v>
      </c>
      <c r="L108" s="39">
        <v>16.72</v>
      </c>
      <c r="M108" s="39">
        <v>16.07</v>
      </c>
      <c r="N108" s="39">
        <v>9.6219999999999999</v>
      </c>
      <c r="O108" s="40">
        <v>9.94</v>
      </c>
      <c r="P108" s="28">
        <v>705</v>
      </c>
    </row>
    <row r="110" spans="1:16" ht="15.75" thickBot="1" x14ac:dyDescent="0.3"/>
    <row r="111" spans="1:16" x14ac:dyDescent="0.25">
      <c r="A111" s="41" t="s">
        <v>175</v>
      </c>
      <c r="B111" s="18" t="s">
        <v>176</v>
      </c>
      <c r="C111" s="22" t="s">
        <v>162</v>
      </c>
      <c r="D111" s="22" t="s">
        <v>163</v>
      </c>
      <c r="E111" s="22" t="s">
        <v>91</v>
      </c>
      <c r="F111" s="22" t="s">
        <v>164</v>
      </c>
      <c r="G111" s="22" t="s">
        <v>165</v>
      </c>
      <c r="H111" s="22" t="s">
        <v>166</v>
      </c>
      <c r="I111" s="22" t="s">
        <v>167</v>
      </c>
      <c r="J111" s="22" t="s">
        <v>168</v>
      </c>
      <c r="K111" s="22" t="s">
        <v>169</v>
      </c>
      <c r="L111" s="22" t="s">
        <v>170</v>
      </c>
      <c r="M111" s="22" t="s">
        <v>171</v>
      </c>
      <c r="N111" s="22" t="s">
        <v>172</v>
      </c>
      <c r="O111" s="23" t="s">
        <v>179</v>
      </c>
    </row>
    <row r="112" spans="1:16" x14ac:dyDescent="0.25">
      <c r="A112" s="132" t="s">
        <v>147</v>
      </c>
      <c r="B112" s="42" t="s">
        <v>182</v>
      </c>
      <c r="C112" s="43">
        <f>C$97</f>
        <v>1.268</v>
      </c>
      <c r="D112" s="43">
        <f t="shared" ref="D112:N112" si="0">D$97</f>
        <v>0.89600000000000002</v>
      </c>
      <c r="E112" s="43">
        <f t="shared" si="0"/>
        <v>0.63</v>
      </c>
      <c r="F112" s="43">
        <f t="shared" si="0"/>
        <v>0.59799999999999998</v>
      </c>
      <c r="G112" s="43">
        <f t="shared" si="0"/>
        <v>1.2290000000000001</v>
      </c>
      <c r="H112" s="43">
        <f t="shared" si="0"/>
        <v>1.298</v>
      </c>
      <c r="I112" s="43">
        <f t="shared" si="0"/>
        <v>0.88500000000000001</v>
      </c>
      <c r="J112" s="43">
        <f t="shared" si="0"/>
        <v>1.069</v>
      </c>
      <c r="K112" s="43">
        <f t="shared" si="0"/>
        <v>2.7040000000000002</v>
      </c>
      <c r="L112" s="43">
        <f t="shared" si="0"/>
        <v>3.9830000000000001</v>
      </c>
      <c r="M112" s="43">
        <f t="shared" si="0"/>
        <v>5.5960000000000001</v>
      </c>
      <c r="N112" s="43">
        <f t="shared" si="0"/>
        <v>3.137</v>
      </c>
      <c r="O112" s="44">
        <f t="shared" ref="O112:O120" si="1">AVERAGE(C112:N112)</f>
        <v>1.9410833333333333</v>
      </c>
    </row>
    <row r="113" spans="1:19" x14ac:dyDescent="0.25">
      <c r="A113" s="133"/>
      <c r="B113" s="45">
        <v>3</v>
      </c>
      <c r="C113" s="2">
        <f>C$100*($P$97/$P$100)</f>
        <v>2.977689873417722</v>
      </c>
      <c r="D113" s="2">
        <f t="shared" ref="D113:N113" si="2">D$100*($P$97/$P$100)</f>
        <v>2.3168776371308017</v>
      </c>
      <c r="E113" s="2">
        <f t="shared" si="2"/>
        <v>2.0156118143459918</v>
      </c>
      <c r="F113" s="2">
        <f t="shared" si="2"/>
        <v>1.9268459915611815</v>
      </c>
      <c r="G113" s="2">
        <f t="shared" si="2"/>
        <v>3.9433544303797468</v>
      </c>
      <c r="H113" s="2">
        <f t="shared" si="2"/>
        <v>4.335179324894515</v>
      </c>
      <c r="I113" s="2">
        <f t="shared" si="2"/>
        <v>3.1014240506329118</v>
      </c>
      <c r="J113" s="2">
        <f t="shared" si="2"/>
        <v>3.0153481012658228</v>
      </c>
      <c r="K113" s="2">
        <f t="shared" si="2"/>
        <v>4.3244198312236293</v>
      </c>
      <c r="L113" s="2">
        <f t="shared" si="2"/>
        <v>5.8684071729957807</v>
      </c>
      <c r="M113" s="2">
        <f t="shared" si="2"/>
        <v>6.867246835443038</v>
      </c>
      <c r="N113" s="2">
        <f t="shared" si="2"/>
        <v>4.026740506329114</v>
      </c>
      <c r="O113" s="44">
        <f t="shared" si="1"/>
        <v>3.7265954641350216</v>
      </c>
    </row>
    <row r="114" spans="1:19" x14ac:dyDescent="0.25">
      <c r="A114" s="133"/>
      <c r="B114" s="45" t="s">
        <v>177</v>
      </c>
      <c r="C114" s="46">
        <f t="shared" ref="C114:N114" si="3">ABS((C113-C112)/C112)</f>
        <v>1.3483358623168153</v>
      </c>
      <c r="D114" s="46">
        <f t="shared" si="3"/>
        <v>1.5858009342977699</v>
      </c>
      <c r="E114" s="46">
        <f t="shared" si="3"/>
        <v>2.1993838322952253</v>
      </c>
      <c r="F114" s="46">
        <f t="shared" si="3"/>
        <v>2.222150487560504</v>
      </c>
      <c r="G114" s="46">
        <f t="shared" si="3"/>
        <v>2.2085878196743258</v>
      </c>
      <c r="H114" s="46">
        <f t="shared" si="3"/>
        <v>2.3398916216444645</v>
      </c>
      <c r="I114" s="46">
        <f t="shared" si="3"/>
        <v>2.5044339555174147</v>
      </c>
      <c r="J114" s="46">
        <f t="shared" si="3"/>
        <v>1.8207185231672804</v>
      </c>
      <c r="K114" s="46">
        <f t="shared" si="3"/>
        <v>0.59926768906199301</v>
      </c>
      <c r="L114" s="46">
        <f t="shared" si="3"/>
        <v>0.47336358850007043</v>
      </c>
      <c r="M114" s="46">
        <f t="shared" si="3"/>
        <v>0.22717062820640421</v>
      </c>
      <c r="N114" s="46">
        <f t="shared" si="3"/>
        <v>0.28362783115368628</v>
      </c>
      <c r="O114" s="62">
        <f>AVERAGE(C114:N114)</f>
        <v>1.4843943977829965</v>
      </c>
    </row>
    <row r="115" spans="1:19" x14ac:dyDescent="0.25">
      <c r="A115" s="133"/>
      <c r="B115" s="45">
        <v>4</v>
      </c>
      <c r="C115" s="2">
        <f>C$100*TAN($P$97/$P$100)</f>
        <v>4.1560964225435839</v>
      </c>
      <c r="D115" s="2">
        <f t="shared" ref="D115:N115" si="4">D$100*TAN($P$97/$P$100)</f>
        <v>3.233770899082391</v>
      </c>
      <c r="E115" s="2">
        <f t="shared" si="4"/>
        <v>2.8132805654555786</v>
      </c>
      <c r="F115" s="2">
        <f t="shared" si="4"/>
        <v>2.6893860921548214</v>
      </c>
      <c r="G115" s="2">
        <f t="shared" si="4"/>
        <v>5.5039181169366698</v>
      </c>
      <c r="H115" s="2">
        <f t="shared" si="4"/>
        <v>6.0508058425167803</v>
      </c>
      <c r="I115" s="2">
        <f t="shared" si="4"/>
        <v>4.3287978095688819</v>
      </c>
      <c r="J115" s="2">
        <f t="shared" si="4"/>
        <v>4.208657714246935</v>
      </c>
      <c r="K115" s="2">
        <f t="shared" si="4"/>
        <v>6.0357883306015374</v>
      </c>
      <c r="L115" s="2">
        <f t="shared" si="4"/>
        <v>8.1908012904389498</v>
      </c>
      <c r="M115" s="2">
        <f t="shared" si="4"/>
        <v>9.5849269799040364</v>
      </c>
      <c r="N115" s="2">
        <f t="shared" si="4"/>
        <v>5.6203038342798051</v>
      </c>
      <c r="O115" s="44">
        <f t="shared" si="1"/>
        <v>5.2013778248108293</v>
      </c>
    </row>
    <row r="116" spans="1:19" x14ac:dyDescent="0.25">
      <c r="A116" s="133"/>
      <c r="B116" s="45" t="s">
        <v>177</v>
      </c>
      <c r="C116" s="46">
        <f t="shared" ref="C116:N116" si="5">ABS((C115-C112)/C112)</f>
        <v>2.277678566674751</v>
      </c>
      <c r="D116" s="46">
        <f t="shared" si="5"/>
        <v>2.6091193070115972</v>
      </c>
      <c r="E116" s="46">
        <f t="shared" si="5"/>
        <v>3.4655247070723472</v>
      </c>
      <c r="F116" s="46">
        <f t="shared" si="5"/>
        <v>3.4973011574495345</v>
      </c>
      <c r="G116" s="46">
        <f t="shared" si="5"/>
        <v>3.4783711285082743</v>
      </c>
      <c r="H116" s="46">
        <f t="shared" si="5"/>
        <v>3.6616377831408169</v>
      </c>
      <c r="I116" s="46">
        <f t="shared" si="5"/>
        <v>3.8912969599648384</v>
      </c>
      <c r="J116" s="46">
        <f t="shared" si="5"/>
        <v>2.937004409959715</v>
      </c>
      <c r="K116" s="46">
        <f t="shared" si="5"/>
        <v>1.2321702406070774</v>
      </c>
      <c r="L116" s="46">
        <f t="shared" si="5"/>
        <v>1.0564401934318226</v>
      </c>
      <c r="M116" s="46">
        <f t="shared" si="5"/>
        <v>0.71281754465761904</v>
      </c>
      <c r="N116" s="46">
        <f t="shared" si="5"/>
        <v>0.7916174160917453</v>
      </c>
      <c r="O116" s="62">
        <f>AVERAGE(C116:N116)</f>
        <v>2.4675816178808447</v>
      </c>
    </row>
    <row r="117" spans="1:19" ht="15.75" thickBot="1" x14ac:dyDescent="0.3">
      <c r="A117" s="133"/>
      <c r="B117" s="45">
        <v>5</v>
      </c>
      <c r="C117" s="2">
        <f>C$100*ATAN($P$97/$P$100)</f>
        <v>2.4274751073597871</v>
      </c>
      <c r="D117" s="2">
        <f t="shared" ref="D117:N117" si="6">D$100*ATAN($P$97/$P$100)</f>
        <v>1.8887671416494098</v>
      </c>
      <c r="E117" s="2">
        <f t="shared" si="6"/>
        <v>1.6431689374720873</v>
      </c>
      <c r="F117" s="2">
        <f t="shared" si="6"/>
        <v>1.5708051808841259</v>
      </c>
      <c r="G117" s="2">
        <f t="shared" si="6"/>
        <v>3.2147050653924549</v>
      </c>
      <c r="H117" s="2">
        <f t="shared" si="6"/>
        <v>3.5341289202302226</v>
      </c>
      <c r="I117" s="2">
        <f t="shared" si="6"/>
        <v>2.5283457983611872</v>
      </c>
      <c r="J117" s="2">
        <f t="shared" si="6"/>
        <v>2.4581748828819525</v>
      </c>
      <c r="K117" s="2">
        <f t="shared" si="6"/>
        <v>3.5253575557953187</v>
      </c>
      <c r="L117" s="2">
        <f t="shared" si="6"/>
        <v>4.7840483522040964</v>
      </c>
      <c r="M117" s="2">
        <f t="shared" si="6"/>
        <v>5.5983233505777203</v>
      </c>
      <c r="N117" s="2">
        <f t="shared" si="6"/>
        <v>3.2826831397629639</v>
      </c>
      <c r="O117" s="44">
        <f t="shared" si="1"/>
        <v>3.0379986193809443</v>
      </c>
    </row>
    <row r="118" spans="1:19" x14ac:dyDescent="0.25">
      <c r="A118" s="133"/>
      <c r="B118" s="45" t="s">
        <v>177</v>
      </c>
      <c r="C118" s="46">
        <f t="shared" ref="C118:N118" si="7">ABS((C117-C112)/C112)</f>
        <v>0.91441254523642512</v>
      </c>
      <c r="D118" s="46">
        <f t="shared" si="7"/>
        <v>1.1079990420194306</v>
      </c>
      <c r="E118" s="46">
        <f t="shared" si="7"/>
        <v>1.6082046626541069</v>
      </c>
      <c r="F118" s="46">
        <f t="shared" si="7"/>
        <v>1.6267645165286388</v>
      </c>
      <c r="G118" s="46">
        <f t="shared" si="7"/>
        <v>1.615707945803462</v>
      </c>
      <c r="H118" s="46">
        <f t="shared" si="7"/>
        <v>1.7227495533360728</v>
      </c>
      <c r="I118" s="46">
        <f t="shared" si="7"/>
        <v>1.8568879077527538</v>
      </c>
      <c r="J118" s="46">
        <f t="shared" si="7"/>
        <v>1.2995087772515928</v>
      </c>
      <c r="K118" s="46">
        <f t="shared" si="7"/>
        <v>0.30375649252785447</v>
      </c>
      <c r="L118" s="46">
        <f t="shared" si="7"/>
        <v>0.20111683459806584</v>
      </c>
      <c r="M118" s="46">
        <f t="shared" si="7"/>
        <v>4.1518058929954652E-4</v>
      </c>
      <c r="N118" s="46">
        <f t="shared" si="7"/>
        <v>4.6440274071713063E-2</v>
      </c>
      <c r="O118" s="62">
        <f>AVERAGE(C118:N118)</f>
        <v>1.0253303110307848</v>
      </c>
      <c r="Q118" s="47" t="s">
        <v>183</v>
      </c>
    </row>
    <row r="119" spans="1:19" ht="15.75" thickBot="1" x14ac:dyDescent="0.3">
      <c r="A119" s="133"/>
      <c r="B119" s="45" t="s">
        <v>184</v>
      </c>
      <c r="C119" s="2">
        <f>LN(C$97/C$100)/LN($P$97/$P$100)</f>
        <v>8.8236930513587826</v>
      </c>
      <c r="D119" s="2">
        <f t="shared" ref="D119:N119" si="8">LN(D$97/D$100)/LN($P$97/$P$100)</f>
        <v>9.7064826065526475</v>
      </c>
      <c r="E119" s="2">
        <f t="shared" si="8"/>
        <v>11.65778891346892</v>
      </c>
      <c r="F119" s="2">
        <f t="shared" si="8"/>
        <v>11.722771236609765</v>
      </c>
      <c r="G119" s="2">
        <f t="shared" si="8"/>
        <v>11.684115146526638</v>
      </c>
      <c r="H119" s="2">
        <f t="shared" si="8"/>
        <v>12.05167497095827</v>
      </c>
      <c r="I119" s="2">
        <f t="shared" si="8"/>
        <v>12.492395896714363</v>
      </c>
      <c r="J119" s="2">
        <f t="shared" si="8"/>
        <v>10.503383457416792</v>
      </c>
      <c r="K119" s="2">
        <f t="shared" si="8"/>
        <v>5.3030954814853875</v>
      </c>
      <c r="L119" s="2">
        <f t="shared" si="8"/>
        <v>4.5516358419870802</v>
      </c>
      <c r="M119" s="2">
        <f t="shared" si="8"/>
        <v>2.8760509791969846</v>
      </c>
      <c r="N119" s="2">
        <f t="shared" si="8"/>
        <v>3.2882564063487196</v>
      </c>
      <c r="O119" s="48">
        <f t="shared" si="1"/>
        <v>8.7217786657186966</v>
      </c>
      <c r="Q119" s="49">
        <v>11.6</v>
      </c>
    </row>
    <row r="120" spans="1:19" x14ac:dyDescent="0.25">
      <c r="A120" s="133"/>
      <c r="B120" s="45" t="s">
        <v>185</v>
      </c>
      <c r="C120" s="2">
        <f>C$100*($P$97/$P$100)^$O119</f>
        <v>1.282179757998908</v>
      </c>
      <c r="D120" s="2">
        <f t="shared" ref="D120:N120" si="9">D$100*($P$97/$P$100)^$O119</f>
        <v>0.99763700532043909</v>
      </c>
      <c r="E120" s="2">
        <f t="shared" si="9"/>
        <v>0.86791330803419009</v>
      </c>
      <c r="F120" s="2">
        <f t="shared" si="9"/>
        <v>0.82969114722663451</v>
      </c>
      <c r="G120" s="2">
        <f t="shared" si="9"/>
        <v>1.6979905376932238</v>
      </c>
      <c r="H120" s="2">
        <f t="shared" si="9"/>
        <v>1.8667085606518277</v>
      </c>
      <c r="I120" s="2">
        <f t="shared" si="9"/>
        <v>1.3354591336700459</v>
      </c>
      <c r="J120" s="2">
        <f t="shared" si="9"/>
        <v>1.2983952201596891</v>
      </c>
      <c r="K120" s="2">
        <f t="shared" si="9"/>
        <v>1.8620755714630333</v>
      </c>
      <c r="L120" s="2">
        <f t="shared" si="9"/>
        <v>2.5269095200550593</v>
      </c>
      <c r="M120" s="2">
        <f t="shared" si="9"/>
        <v>2.9570053497481585</v>
      </c>
      <c r="N120" s="2">
        <f t="shared" si="9"/>
        <v>1.7338962039063821</v>
      </c>
      <c r="O120" s="44">
        <f t="shared" si="1"/>
        <v>1.6046551096606327</v>
      </c>
    </row>
    <row r="121" spans="1:19" x14ac:dyDescent="0.25">
      <c r="A121" s="133"/>
      <c r="B121" s="45" t="s">
        <v>177</v>
      </c>
      <c r="C121" s="46">
        <f t="shared" ref="C121:N121" si="10">ABS((C120-C112)/C112)</f>
        <v>1.1182774447088348E-2</v>
      </c>
      <c r="D121" s="46">
        <f t="shared" si="10"/>
        <v>0.11343415772370431</v>
      </c>
      <c r="E121" s="46">
        <f t="shared" si="10"/>
        <v>0.3776401714828414</v>
      </c>
      <c r="F121" s="46">
        <f t="shared" si="10"/>
        <v>0.38744339001109457</v>
      </c>
      <c r="G121" s="46">
        <f t="shared" si="10"/>
        <v>0.38160336671539763</v>
      </c>
      <c r="H121" s="46">
        <f t="shared" si="10"/>
        <v>0.43814218848368847</v>
      </c>
      <c r="I121" s="46">
        <f t="shared" si="10"/>
        <v>0.50899337137858292</v>
      </c>
      <c r="J121" s="46">
        <f t="shared" si="10"/>
        <v>0.2145886063233762</v>
      </c>
      <c r="K121" s="46">
        <f t="shared" si="10"/>
        <v>0.31136258451810905</v>
      </c>
      <c r="L121" s="46">
        <f t="shared" si="10"/>
        <v>0.36557631934344481</v>
      </c>
      <c r="M121" s="46">
        <f t="shared" si="10"/>
        <v>0.47158589175336696</v>
      </c>
      <c r="N121" s="46">
        <f t="shared" si="10"/>
        <v>0.4472756761535282</v>
      </c>
      <c r="O121" s="62">
        <f>AVERAGE(C121:N121)</f>
        <v>0.33573570819451864</v>
      </c>
    </row>
    <row r="122" spans="1:19" x14ac:dyDescent="0.25">
      <c r="A122" s="133"/>
      <c r="B122" s="42" t="s">
        <v>186</v>
      </c>
      <c r="C122" s="4">
        <f>C$100*($P$97/$P$100)^$Q119</f>
        <v>0.93659471055487253</v>
      </c>
      <c r="D122" s="4">
        <f t="shared" ref="D122:N122" si="11">D$100*($P$97/$P$100)^$Q119</f>
        <v>0.72874457454796471</v>
      </c>
      <c r="E122" s="4">
        <f t="shared" si="11"/>
        <v>0.63398521810519526</v>
      </c>
      <c r="F122" s="4">
        <f t="shared" si="11"/>
        <v>0.60606505058187932</v>
      </c>
      <c r="G122" s="4">
        <f t="shared" si="11"/>
        <v>1.2403322905812493</v>
      </c>
      <c r="H122" s="4">
        <f t="shared" si="11"/>
        <v>1.3635758583356845</v>
      </c>
      <c r="I122" s="4">
        <f t="shared" si="11"/>
        <v>0.97551373195100999</v>
      </c>
      <c r="J122" s="4">
        <f t="shared" si="11"/>
        <v>0.9484396301102187</v>
      </c>
      <c r="K122" s="4">
        <f t="shared" si="11"/>
        <v>1.3601915956055859</v>
      </c>
      <c r="L122" s="4">
        <f t="shared" si="11"/>
        <v>1.8458332973747789</v>
      </c>
      <c r="M122" s="4">
        <f t="shared" si="11"/>
        <v>2.1600056874856275</v>
      </c>
      <c r="N122" s="4">
        <f t="shared" si="11"/>
        <v>1.2665603267395158</v>
      </c>
      <c r="O122" s="51">
        <f>AVERAGE(C122:N122)</f>
        <v>1.1721534976644652</v>
      </c>
    </row>
    <row r="123" spans="1:19" ht="15.75" thickBot="1" x14ac:dyDescent="0.3">
      <c r="A123" s="134"/>
      <c r="B123" s="52" t="s">
        <v>177</v>
      </c>
      <c r="C123" s="53">
        <f t="shared" ref="C123:N123" si="12">ABS((C122-C112)/C112)</f>
        <v>0.26136063836366519</v>
      </c>
      <c r="D123" s="53">
        <f t="shared" si="12"/>
        <v>0.18666900162057512</v>
      </c>
      <c r="E123" s="53">
        <f t="shared" si="12"/>
        <v>6.3257430241194504E-3</v>
      </c>
      <c r="F123" s="53">
        <f t="shared" si="12"/>
        <v>1.3486706658661106E-2</v>
      </c>
      <c r="G123" s="53">
        <f t="shared" si="12"/>
        <v>9.2207409123264295E-3</v>
      </c>
      <c r="H123" s="53">
        <f t="shared" si="12"/>
        <v>5.0520692092206831E-2</v>
      </c>
      <c r="I123" s="53">
        <f t="shared" si="12"/>
        <v>0.10227540333447455</v>
      </c>
      <c r="J123" s="53">
        <f t="shared" si="12"/>
        <v>0.11277864348903766</v>
      </c>
      <c r="K123" s="53">
        <f t="shared" si="12"/>
        <v>0.49697056375533072</v>
      </c>
      <c r="L123" s="53">
        <f t="shared" si="12"/>
        <v>0.53657210711152925</v>
      </c>
      <c r="M123" s="53">
        <f t="shared" si="12"/>
        <v>0.61400899079956617</v>
      </c>
      <c r="N123" s="53">
        <f t="shared" si="12"/>
        <v>0.59625109125294362</v>
      </c>
      <c r="O123" s="63">
        <f>AVERAGE(C123:N123)</f>
        <v>0.24887002686786966</v>
      </c>
    </row>
    <row r="124" spans="1:19" x14ac:dyDescent="0.25">
      <c r="A124"/>
      <c r="B124" s="54"/>
      <c r="C124" s="55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 s="54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 s="54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 s="54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x14ac:dyDescent="0.25">
      <c r="A128"/>
      <c r="B128" s="54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/>
      <c r="B129" s="54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x14ac:dyDescent="0.25">
      <c r="A130"/>
      <c r="B130" s="54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x14ac:dyDescent="0.25">
      <c r="A131"/>
      <c r="B131" s="54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x14ac:dyDescent="0.25">
      <c r="A132"/>
      <c r="B132" s="54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x14ac:dyDescent="0.25">
      <c r="A133"/>
      <c r="B133" s="54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x14ac:dyDescent="0.25">
      <c r="A134"/>
      <c r="B134" s="5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x14ac:dyDescent="0.25">
      <c r="A135"/>
      <c r="B135" s="54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x14ac:dyDescent="0.25">
      <c r="A136"/>
      <c r="B136" s="54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x14ac:dyDescent="0.25">
      <c r="A137"/>
      <c r="B137" s="54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x14ac:dyDescent="0.25">
      <c r="A138"/>
      <c r="B138" s="54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x14ac:dyDescent="0.25">
      <c r="A139"/>
      <c r="B139" s="54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x14ac:dyDescent="0.25">
      <c r="A140"/>
      <c r="B140" s="54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x14ac:dyDescent="0.25">
      <c r="A141"/>
      <c r="B141" s="54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x14ac:dyDescent="0.25">
      <c r="A142"/>
      <c r="B142" s="54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ht="15.75" thickBot="1" x14ac:dyDescent="0.3"/>
    <row r="144" spans="1:19" x14ac:dyDescent="0.25">
      <c r="A144" s="41" t="s">
        <v>175</v>
      </c>
      <c r="B144" s="18" t="s">
        <v>176</v>
      </c>
      <c r="C144" s="22" t="s">
        <v>162</v>
      </c>
      <c r="D144" s="22" t="s">
        <v>163</v>
      </c>
      <c r="E144" s="22" t="s">
        <v>91</v>
      </c>
      <c r="F144" s="22" t="s">
        <v>164</v>
      </c>
      <c r="G144" s="22" t="s">
        <v>165</v>
      </c>
      <c r="H144" s="22" t="s">
        <v>166</v>
      </c>
      <c r="I144" s="22" t="s">
        <v>167</v>
      </c>
      <c r="J144" s="22" t="s">
        <v>168</v>
      </c>
      <c r="K144" s="22" t="s">
        <v>169</v>
      </c>
      <c r="L144" s="22" t="s">
        <v>170</v>
      </c>
      <c r="M144" s="22" t="s">
        <v>171</v>
      </c>
      <c r="N144" s="22" t="s">
        <v>172</v>
      </c>
      <c r="O144" s="23" t="s">
        <v>179</v>
      </c>
    </row>
    <row r="145" spans="1:19" x14ac:dyDescent="0.25">
      <c r="A145" s="132" t="s">
        <v>148</v>
      </c>
      <c r="B145" s="42" t="s">
        <v>182</v>
      </c>
      <c r="C145" s="43">
        <f>C$98</f>
        <v>2041</v>
      </c>
      <c r="D145" s="43">
        <f t="shared" ref="D145:N145" si="13">D$98</f>
        <v>1798</v>
      </c>
      <c r="E145" s="43">
        <f t="shared" si="13"/>
        <v>1850</v>
      </c>
      <c r="F145" s="43">
        <f t="shared" si="13"/>
        <v>2177</v>
      </c>
      <c r="G145" s="43">
        <f t="shared" si="13"/>
        <v>2881</v>
      </c>
      <c r="H145" s="43">
        <f t="shared" si="13"/>
        <v>3025</v>
      </c>
      <c r="I145" s="43">
        <f t="shared" si="13"/>
        <v>2606</v>
      </c>
      <c r="J145" s="43">
        <f t="shared" si="13"/>
        <v>2440</v>
      </c>
      <c r="K145" s="43">
        <f t="shared" si="13"/>
        <v>2558</v>
      </c>
      <c r="L145" s="43">
        <f t="shared" si="13"/>
        <v>2981</v>
      </c>
      <c r="M145" s="43">
        <f t="shared" si="13"/>
        <v>3493</v>
      </c>
      <c r="N145" s="43">
        <f t="shared" si="13"/>
        <v>2868</v>
      </c>
      <c r="O145" s="44">
        <f t="shared" ref="O145:O153" si="14">AVERAGE(C145:N145)</f>
        <v>2559.8333333333335</v>
      </c>
    </row>
    <row r="146" spans="1:19" x14ac:dyDescent="0.25">
      <c r="A146" s="133"/>
      <c r="B146" s="45">
        <v>3</v>
      </c>
      <c r="C146" s="2">
        <f>C$100*($P$98/$P$100)</f>
        <v>1145.8290759493673</v>
      </c>
      <c r="D146" s="2">
        <f t="shared" ref="D146:N146" si="15">D$100*($P$98/$P$100)</f>
        <v>891.54541772151902</v>
      </c>
      <c r="E146" s="2">
        <f t="shared" si="15"/>
        <v>775.6169113924052</v>
      </c>
      <c r="F146" s="2">
        <f t="shared" si="15"/>
        <v>741.45940506329111</v>
      </c>
      <c r="G146" s="2">
        <f t="shared" si="15"/>
        <v>1517.4213417721519</v>
      </c>
      <c r="H146" s="2">
        <f t="shared" si="15"/>
        <v>1668.1974050632912</v>
      </c>
      <c r="I146" s="2">
        <f t="shared" si="15"/>
        <v>1193.4425696202532</v>
      </c>
      <c r="J146" s="2">
        <f t="shared" si="15"/>
        <v>1160.3201392405063</v>
      </c>
      <c r="K146" s="2">
        <f t="shared" si="15"/>
        <v>1664.0571012658229</v>
      </c>
      <c r="L146" s="2">
        <f t="shared" si="15"/>
        <v>2258.1906962025319</v>
      </c>
      <c r="M146" s="2">
        <f t="shared" si="15"/>
        <v>2642.5488987341773</v>
      </c>
      <c r="N146" s="2">
        <f t="shared" si="15"/>
        <v>1549.5086962025316</v>
      </c>
      <c r="O146" s="44">
        <f t="shared" si="14"/>
        <v>1434.0114715189873</v>
      </c>
    </row>
    <row r="147" spans="1:19" x14ac:dyDescent="0.25">
      <c r="A147" s="133"/>
      <c r="B147" s="45" t="s">
        <v>177</v>
      </c>
      <c r="C147" s="46">
        <f t="shared" ref="C147:N147" si="16">ABS((C146-C145)/C145)</f>
        <v>0.43859427929967304</v>
      </c>
      <c r="D147" s="46">
        <f t="shared" si="16"/>
        <v>0.50414604131172469</v>
      </c>
      <c r="E147" s="46">
        <f t="shared" si="16"/>
        <v>0.58074761546356479</v>
      </c>
      <c r="F147" s="46">
        <f t="shared" si="16"/>
        <v>0.65941230819325169</v>
      </c>
      <c r="G147" s="46">
        <f t="shared" si="16"/>
        <v>0.47330047144319615</v>
      </c>
      <c r="H147" s="46">
        <f t="shared" si="16"/>
        <v>0.44852978345015165</v>
      </c>
      <c r="I147" s="46">
        <f t="shared" si="16"/>
        <v>0.54204045678424673</v>
      </c>
      <c r="J147" s="46">
        <f t="shared" si="16"/>
        <v>0.5244589593276614</v>
      </c>
      <c r="K147" s="46">
        <f t="shared" si="16"/>
        <v>0.34946946783978777</v>
      </c>
      <c r="L147" s="46">
        <f t="shared" si="16"/>
        <v>0.2424720911766079</v>
      </c>
      <c r="M147" s="46">
        <f t="shared" si="16"/>
        <v>0.24347297488285791</v>
      </c>
      <c r="N147" s="46">
        <f t="shared" si="16"/>
        <v>0.45972500132408245</v>
      </c>
      <c r="O147" s="62">
        <f>AVERAGE(C147:N147)</f>
        <v>0.45553078754140047</v>
      </c>
    </row>
    <row r="148" spans="1:19" x14ac:dyDescent="0.25">
      <c r="A148" s="133"/>
      <c r="B148" s="45">
        <v>4</v>
      </c>
      <c r="C148" s="2">
        <f>C$100*TAN($P$98/$P$100)</f>
        <v>-2.0355532939067489</v>
      </c>
      <c r="D148" s="2">
        <f t="shared" ref="D148:N148" si="17">D$100*TAN($P$98/$P$100)</f>
        <v>-1.5838210513264195</v>
      </c>
      <c r="E148" s="2">
        <f t="shared" si="17"/>
        <v>-1.3778752799465137</v>
      </c>
      <c r="F148" s="2">
        <f t="shared" si="17"/>
        <v>-1.3171948294506484</v>
      </c>
      <c r="G148" s="2">
        <f t="shared" si="17"/>
        <v>-2.6956830432405541</v>
      </c>
      <c r="H148" s="2">
        <f t="shared" si="17"/>
        <v>-2.9635351328031105</v>
      </c>
      <c r="I148" s="2">
        <f t="shared" si="17"/>
        <v>-2.1201381642949246</v>
      </c>
      <c r="J148" s="2">
        <f t="shared" si="17"/>
        <v>-2.0612965153292371</v>
      </c>
      <c r="K148" s="2">
        <f t="shared" si="17"/>
        <v>-2.9561799266823998</v>
      </c>
      <c r="L148" s="2">
        <f t="shared" si="17"/>
        <v>-4.0116520050044171</v>
      </c>
      <c r="M148" s="2">
        <f t="shared" si="17"/>
        <v>-4.694460306543748</v>
      </c>
      <c r="N148" s="2">
        <f t="shared" si="17"/>
        <v>-2.7526858906760641</v>
      </c>
      <c r="O148" s="44">
        <f t="shared" si="14"/>
        <v>-2.5475062866003988</v>
      </c>
    </row>
    <row r="149" spans="1:19" x14ac:dyDescent="0.25">
      <c r="A149" s="133"/>
      <c r="B149" s="45" t="s">
        <v>177</v>
      </c>
      <c r="C149" s="46">
        <f t="shared" ref="C149:N149" si="18">ABS((C148-C145)/C145)</f>
        <v>1.0009973313541924</v>
      </c>
      <c r="D149" s="46">
        <f t="shared" si="18"/>
        <v>1.0008808793388912</v>
      </c>
      <c r="E149" s="46">
        <f t="shared" si="18"/>
        <v>1.0007447974486197</v>
      </c>
      <c r="F149" s="46">
        <f t="shared" si="18"/>
        <v>1.0006050504499084</v>
      </c>
      <c r="G149" s="46">
        <f t="shared" si="18"/>
        <v>1.0009356761691219</v>
      </c>
      <c r="H149" s="46">
        <f t="shared" si="18"/>
        <v>1.0009796810356373</v>
      </c>
      <c r="I149" s="46">
        <f t="shared" si="18"/>
        <v>1.0008135603086319</v>
      </c>
      <c r="J149" s="46">
        <f t="shared" si="18"/>
        <v>1.0008447936538234</v>
      </c>
      <c r="K149" s="46">
        <f t="shared" si="18"/>
        <v>1.0011556606437384</v>
      </c>
      <c r="L149" s="46">
        <f t="shared" si="18"/>
        <v>1.0013457403572643</v>
      </c>
      <c r="M149" s="46">
        <f t="shared" si="18"/>
        <v>1.0013439622978939</v>
      </c>
      <c r="N149" s="46">
        <f t="shared" si="18"/>
        <v>1.0009597928489109</v>
      </c>
      <c r="O149" s="62">
        <f>AVERAGE(C149:N149)</f>
        <v>1.0009672438255528</v>
      </c>
    </row>
    <row r="150" spans="1:19" ht="15.75" thickBot="1" x14ac:dyDescent="0.3">
      <c r="A150" s="133"/>
      <c r="B150" s="45">
        <v>5</v>
      </c>
      <c r="C150" s="2">
        <f>C$100*ATAN($P$98/$P$100)</f>
        <v>5.2069892476017809</v>
      </c>
      <c r="D150" s="2">
        <f t="shared" ref="D150:N150" si="19">D$100*ATAN($P$98/$P$100)</f>
        <v>4.0514484239093651</v>
      </c>
      <c r="E150" s="2">
        <f t="shared" si="19"/>
        <v>3.5246346969613982</v>
      </c>
      <c r="F150" s="2">
        <f t="shared" si="19"/>
        <v>3.3694127952713719</v>
      </c>
      <c r="G150" s="2">
        <f t="shared" si="19"/>
        <v>6.8956153902296382</v>
      </c>
      <c r="H150" s="2">
        <f t="shared" si="19"/>
        <v>7.5807868148613693</v>
      </c>
      <c r="I150" s="2">
        <f t="shared" si="19"/>
        <v>5.4233591711696958</v>
      </c>
      <c r="J150" s="2">
        <f t="shared" si="19"/>
        <v>5.2728409634702764</v>
      </c>
      <c r="K150" s="2">
        <f t="shared" si="19"/>
        <v>7.5619720388989426</v>
      </c>
      <c r="L150" s="2">
        <f t="shared" si="19"/>
        <v>10.261892389507272</v>
      </c>
      <c r="M150" s="2">
        <f t="shared" si="19"/>
        <v>12.008530758019281</v>
      </c>
      <c r="N150" s="2">
        <f t="shared" si="19"/>
        <v>7.0414299039384503</v>
      </c>
      <c r="O150" s="44">
        <f t="shared" si="14"/>
        <v>6.5165760494865701</v>
      </c>
    </row>
    <row r="151" spans="1:19" x14ac:dyDescent="0.25">
      <c r="A151" s="133"/>
      <c r="B151" s="45" t="s">
        <v>177</v>
      </c>
      <c r="C151" s="46">
        <f t="shared" ref="C151:N151" si="20">ABS((C150-C145)/C145)</f>
        <v>0.99744880487623622</v>
      </c>
      <c r="D151" s="46">
        <f t="shared" si="20"/>
        <v>0.99774669164409935</v>
      </c>
      <c r="E151" s="46">
        <f t="shared" si="20"/>
        <v>0.99809479205569651</v>
      </c>
      <c r="F151" s="46">
        <f t="shared" si="20"/>
        <v>0.99845226789376607</v>
      </c>
      <c r="G151" s="46">
        <f t="shared" si="20"/>
        <v>0.99760652017000018</v>
      </c>
      <c r="H151" s="46">
        <f t="shared" si="20"/>
        <v>0.99749395477194669</v>
      </c>
      <c r="I151" s="46">
        <f t="shared" si="20"/>
        <v>0.99791889517606691</v>
      </c>
      <c r="J151" s="46">
        <f t="shared" si="20"/>
        <v>0.99783899960513522</v>
      </c>
      <c r="K151" s="46">
        <f t="shared" si="20"/>
        <v>0.99704379513725605</v>
      </c>
      <c r="L151" s="46">
        <f t="shared" si="20"/>
        <v>0.99655756712864563</v>
      </c>
      <c r="M151" s="46">
        <f t="shared" si="20"/>
        <v>0.9965621154428802</v>
      </c>
      <c r="N151" s="46">
        <f t="shared" si="20"/>
        <v>0.99754482918272713</v>
      </c>
      <c r="O151" s="62">
        <f>AVERAGE(C151:N151)</f>
        <v>0.99752576942370474</v>
      </c>
      <c r="Q151" s="47" t="s">
        <v>183</v>
      </c>
    </row>
    <row r="152" spans="1:19" ht="15.75" thickBot="1" x14ac:dyDescent="0.3">
      <c r="A152" s="133"/>
      <c r="B152" s="45" t="s">
        <v>184</v>
      </c>
      <c r="C152" s="2">
        <f>LN(C$98/C$100)/LN($P$98/$P$100)</f>
        <v>1.0987934949309197</v>
      </c>
      <c r="D152" s="2">
        <f t="shared" ref="D152:N152" si="21">LN(D$98/D$100)/LN($P$98/$P$100)</f>
        <v>1.1200410188183219</v>
      </c>
      <c r="E152" s="2">
        <f t="shared" si="21"/>
        <v>1.1487575370448679</v>
      </c>
      <c r="F152" s="2">
        <f t="shared" si="21"/>
        <v>1.1843177781163989</v>
      </c>
      <c r="G152" s="2">
        <f t="shared" si="21"/>
        <v>1.1097137201700313</v>
      </c>
      <c r="H152" s="2">
        <f t="shared" si="21"/>
        <v>1.1018491398703605</v>
      </c>
      <c r="I152" s="2">
        <f t="shared" si="21"/>
        <v>1.1336457071128809</v>
      </c>
      <c r="J152" s="2">
        <f t="shared" si="21"/>
        <v>1.1271989572534886</v>
      </c>
      <c r="K152" s="2">
        <f t="shared" si="21"/>
        <v>1.0735789130532303</v>
      </c>
      <c r="L152" s="2">
        <f t="shared" si="21"/>
        <v>1.0475210577882283</v>
      </c>
      <c r="M152" s="2">
        <f t="shared" si="21"/>
        <v>1.0477473086501883</v>
      </c>
      <c r="N152" s="2">
        <f t="shared" si="21"/>
        <v>1.1053588776342633</v>
      </c>
      <c r="O152" s="48">
        <f t="shared" si="14"/>
        <v>1.1082102925369315</v>
      </c>
      <c r="Q152" s="49">
        <v>1.1000000000000001</v>
      </c>
    </row>
    <row r="153" spans="1:19" x14ac:dyDescent="0.25">
      <c r="A153" s="133"/>
      <c r="B153" s="45" t="s">
        <v>185</v>
      </c>
      <c r="C153" s="2">
        <f>C$100*($P$98/$P$100)^$O152</f>
        <v>2156.460132695488</v>
      </c>
      <c r="D153" s="2">
        <f t="shared" ref="D153:N153" si="22">D$100*($P$98/$P$100)^$O152</f>
        <v>1677.8961104742971</v>
      </c>
      <c r="E153" s="2">
        <f t="shared" si="22"/>
        <v>1459.7176688646364</v>
      </c>
      <c r="F153" s="2">
        <f t="shared" si="22"/>
        <v>1395.4329494617898</v>
      </c>
      <c r="G153" s="2">
        <f t="shared" si="22"/>
        <v>2855.7999589264546</v>
      </c>
      <c r="H153" s="2">
        <f t="shared" si="22"/>
        <v>3139.5618011390197</v>
      </c>
      <c r="I153" s="2">
        <f t="shared" si="22"/>
        <v>2246.069135499456</v>
      </c>
      <c r="J153" s="2">
        <f t="shared" si="22"/>
        <v>2183.7324378966955</v>
      </c>
      <c r="K153" s="2">
        <f t="shared" si="22"/>
        <v>3131.7697139386746</v>
      </c>
      <c r="L153" s="2">
        <f t="shared" si="22"/>
        <v>4249.9342271881869</v>
      </c>
      <c r="M153" s="2">
        <f t="shared" si="22"/>
        <v>4973.299655620217</v>
      </c>
      <c r="N153" s="2">
        <f t="shared" si="22"/>
        <v>2916.1886347291284</v>
      </c>
      <c r="O153" s="44">
        <f t="shared" si="14"/>
        <v>2698.8218688695038</v>
      </c>
    </row>
    <row r="154" spans="1:19" x14ac:dyDescent="0.25">
      <c r="A154" s="133"/>
      <c r="B154" s="45" t="s">
        <v>177</v>
      </c>
      <c r="C154" s="46">
        <f t="shared" ref="C154:N154" si="23">ABS((C153-C145)/C145)</f>
        <v>5.657037368715729E-2</v>
      </c>
      <c r="D154" s="46">
        <f t="shared" si="23"/>
        <v>6.6798603740657908E-2</v>
      </c>
      <c r="E154" s="46">
        <f t="shared" si="23"/>
        <v>0.21096342223533168</v>
      </c>
      <c r="F154" s="46">
        <f t="shared" si="23"/>
        <v>0.35901104756004143</v>
      </c>
      <c r="G154" s="46">
        <f t="shared" si="23"/>
        <v>8.7469771168154926E-3</v>
      </c>
      <c r="H154" s="46">
        <f t="shared" si="23"/>
        <v>3.7871669798023054E-2</v>
      </c>
      <c r="I154" s="46">
        <f t="shared" si="23"/>
        <v>0.13811621815063085</v>
      </c>
      <c r="J154" s="46">
        <f t="shared" si="23"/>
        <v>0.1050276893866002</v>
      </c>
      <c r="K154" s="46">
        <f t="shared" si="23"/>
        <v>0.22430403203232002</v>
      </c>
      <c r="L154" s="46">
        <f t="shared" si="23"/>
        <v>0.42567401113323949</v>
      </c>
      <c r="M154" s="46">
        <f t="shared" si="23"/>
        <v>0.42379033942748839</v>
      </c>
      <c r="N154" s="46">
        <f t="shared" si="23"/>
        <v>1.6802173894396217E-2</v>
      </c>
      <c r="O154" s="62">
        <f>AVERAGE(C154:N154)</f>
        <v>0.17280637984689184</v>
      </c>
    </row>
    <row r="155" spans="1:19" x14ac:dyDescent="0.25">
      <c r="A155" s="133"/>
      <c r="B155" s="42" t="s">
        <v>186</v>
      </c>
      <c r="C155" s="4">
        <f>C$100*($P$98/$P$100)^$Q152</f>
        <v>2055.4406194438075</v>
      </c>
      <c r="D155" s="4">
        <f t="shared" ref="D155:N155" si="24">D$100*($P$98/$P$100)^$Q152</f>
        <v>1599.2949595431492</v>
      </c>
      <c r="E155" s="4">
        <f t="shared" si="24"/>
        <v>1391.3371010267026</v>
      </c>
      <c r="F155" s="4">
        <f t="shared" si="24"/>
        <v>1330.0638034281064</v>
      </c>
      <c r="G155" s="4">
        <f t="shared" si="24"/>
        <v>2722.0198266527741</v>
      </c>
      <c r="H155" s="4">
        <f t="shared" si="24"/>
        <v>2992.4888271637483</v>
      </c>
      <c r="I155" s="4">
        <f t="shared" si="24"/>
        <v>2140.8518827630623</v>
      </c>
      <c r="J155" s="4">
        <f t="shared" si="24"/>
        <v>2081.4353517583631</v>
      </c>
      <c r="K155" s="4">
        <f t="shared" si="24"/>
        <v>2985.0617607881609</v>
      </c>
      <c r="L155" s="4">
        <f t="shared" si="24"/>
        <v>4050.8457856849495</v>
      </c>
      <c r="M155" s="4">
        <f t="shared" si="24"/>
        <v>4740.3251142186446</v>
      </c>
      <c r="N155" s="4">
        <f t="shared" si="24"/>
        <v>2779.5795910635766</v>
      </c>
      <c r="O155" s="51">
        <f>AVERAGE(C155:N155)</f>
        <v>2572.395385294587</v>
      </c>
    </row>
    <row r="156" spans="1:19" ht="15.75" thickBot="1" x14ac:dyDescent="0.3">
      <c r="A156" s="134"/>
      <c r="B156" s="52" t="s">
        <v>177</v>
      </c>
      <c r="C156" s="53">
        <f t="shared" ref="C156:N156" si="25">ABS((C155-C145)/C145)</f>
        <v>7.0752667534578458E-3</v>
      </c>
      <c r="D156" s="53">
        <f t="shared" si="25"/>
        <v>0.11051448301270902</v>
      </c>
      <c r="E156" s="53">
        <f t="shared" si="25"/>
        <v>0.2479258913369175</v>
      </c>
      <c r="F156" s="53">
        <f t="shared" si="25"/>
        <v>0.38903821615612932</v>
      </c>
      <c r="G156" s="53">
        <f t="shared" si="25"/>
        <v>5.5182288562036066E-2</v>
      </c>
      <c r="H156" s="53">
        <f t="shared" si="25"/>
        <v>1.0747495152479906E-2</v>
      </c>
      <c r="I156" s="53">
        <f t="shared" si="25"/>
        <v>0.1784912192006668</v>
      </c>
      <c r="J156" s="53">
        <f t="shared" si="25"/>
        <v>0.14695272468919543</v>
      </c>
      <c r="K156" s="53">
        <f t="shared" si="25"/>
        <v>0.16695143111343272</v>
      </c>
      <c r="L156" s="53">
        <f t="shared" si="25"/>
        <v>0.35888822062561204</v>
      </c>
      <c r="M156" s="53">
        <f t="shared" si="25"/>
        <v>0.35709278964175339</v>
      </c>
      <c r="N156" s="53">
        <f t="shared" si="25"/>
        <v>3.0829989168906356E-2</v>
      </c>
      <c r="O156" s="63">
        <f>AVERAGE(C156:N156)</f>
        <v>0.17164083461777471</v>
      </c>
    </row>
    <row r="157" spans="1:19" x14ac:dyDescent="0.25">
      <c r="A157"/>
      <c r="B157" s="54"/>
      <c r="C157" s="55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 s="54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 s="54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 s="54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 s="54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 s="54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 s="54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 s="5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x14ac:dyDescent="0.25">
      <c r="A165"/>
      <c r="B165" s="54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x14ac:dyDescent="0.25">
      <c r="A166"/>
      <c r="B166" s="54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x14ac:dyDescent="0.25">
      <c r="A167"/>
      <c r="B167" s="54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x14ac:dyDescent="0.25">
      <c r="A168"/>
      <c r="B168" s="54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x14ac:dyDescent="0.25">
      <c r="A169"/>
      <c r="B169" s="54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x14ac:dyDescent="0.25">
      <c r="A170"/>
      <c r="B170" s="54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x14ac:dyDescent="0.25">
      <c r="A171"/>
      <c r="B171" s="54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x14ac:dyDescent="0.25">
      <c r="A172"/>
      <c r="B172" s="54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x14ac:dyDescent="0.25">
      <c r="A173"/>
      <c r="B173" s="54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x14ac:dyDescent="0.25">
      <c r="A174"/>
      <c r="B174" s="5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x14ac:dyDescent="0.25">
      <c r="A175"/>
      <c r="B175" s="54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ht="15.75" thickBot="1" x14ac:dyDescent="0.3"/>
    <row r="177" spans="1:19" x14ac:dyDescent="0.25">
      <c r="A177" s="41" t="s">
        <v>175</v>
      </c>
      <c r="B177" s="18" t="s">
        <v>176</v>
      </c>
      <c r="C177" s="22" t="s">
        <v>162</v>
      </c>
      <c r="D177" s="22" t="s">
        <v>163</v>
      </c>
      <c r="E177" s="22" t="s">
        <v>91</v>
      </c>
      <c r="F177" s="22" t="s">
        <v>164</v>
      </c>
      <c r="G177" s="22" t="s">
        <v>165</v>
      </c>
      <c r="H177" s="22" t="s">
        <v>166</v>
      </c>
      <c r="I177" s="22" t="s">
        <v>167</v>
      </c>
      <c r="J177" s="22" t="s">
        <v>168</v>
      </c>
      <c r="K177" s="22" t="s">
        <v>169</v>
      </c>
      <c r="L177" s="22" t="s">
        <v>170</v>
      </c>
      <c r="M177" s="22" t="s">
        <v>171</v>
      </c>
      <c r="N177" s="22" t="s">
        <v>172</v>
      </c>
      <c r="O177" s="23" t="s">
        <v>179</v>
      </c>
    </row>
    <row r="178" spans="1:19" x14ac:dyDescent="0.25">
      <c r="A178" s="132" t="s">
        <v>178</v>
      </c>
      <c r="B178" s="42" t="s">
        <v>182</v>
      </c>
      <c r="C178" s="43">
        <f>C$99</f>
        <v>4066</v>
      </c>
      <c r="D178" s="43">
        <f t="shared" ref="D178:N178" si="26">D$99</f>
        <v>3298</v>
      </c>
      <c r="E178" s="43">
        <f t="shared" si="26"/>
        <v>3009</v>
      </c>
      <c r="F178" s="43">
        <f t="shared" si="26"/>
        <v>3377</v>
      </c>
      <c r="G178" s="43">
        <f t="shared" si="26"/>
        <v>4706</v>
      </c>
      <c r="H178" s="43">
        <f t="shared" si="26"/>
        <v>5722</v>
      </c>
      <c r="I178" s="43">
        <f t="shared" si="26"/>
        <v>5418</v>
      </c>
      <c r="J178" s="43">
        <f t="shared" si="26"/>
        <v>5226</v>
      </c>
      <c r="K178" s="43">
        <f t="shared" si="26"/>
        <v>5415</v>
      </c>
      <c r="L178" s="43">
        <f t="shared" si="26"/>
        <v>6038</v>
      </c>
      <c r="M178" s="43">
        <f t="shared" si="26"/>
        <v>6946</v>
      </c>
      <c r="N178" s="43">
        <f t="shared" si="26"/>
        <v>6321</v>
      </c>
      <c r="O178" s="44">
        <f t="shared" ref="O178:O186" si="27">AVERAGE(C178:N178)</f>
        <v>4961.833333333333</v>
      </c>
    </row>
    <row r="179" spans="1:19" x14ac:dyDescent="0.25">
      <c r="A179" s="133"/>
      <c r="B179" s="45">
        <v>3</v>
      </c>
      <c r="C179" s="2">
        <f>C$100*($P$99/$P$100)</f>
        <v>1728.958841772152</v>
      </c>
      <c r="D179" s="2">
        <f t="shared" ref="D179:N179" si="28">D$100*($P$99/$P$100)</f>
        <v>1345.2663797468356</v>
      </c>
      <c r="E179" s="2">
        <f t="shared" si="28"/>
        <v>1170.340101265823</v>
      </c>
      <c r="F179" s="2">
        <f t="shared" si="28"/>
        <v>1118.7993227848101</v>
      </c>
      <c r="G179" s="2">
        <f t="shared" si="28"/>
        <v>2289.6600379746833</v>
      </c>
      <c r="H179" s="2">
        <f t="shared" si="28"/>
        <v>2517.1683227848102</v>
      </c>
      <c r="I179" s="2">
        <f t="shared" si="28"/>
        <v>1800.8035632911394</v>
      </c>
      <c r="J179" s="2">
        <f t="shared" si="28"/>
        <v>1750.8246265822786</v>
      </c>
      <c r="K179" s="2">
        <f t="shared" si="28"/>
        <v>2510.9209556962028</v>
      </c>
      <c r="L179" s="2">
        <f t="shared" si="28"/>
        <v>3407.4181329113926</v>
      </c>
      <c r="M179" s="2">
        <f t="shared" si="28"/>
        <v>3987.3820443037976</v>
      </c>
      <c r="N179" s="2">
        <f t="shared" si="28"/>
        <v>2338.0771329113923</v>
      </c>
      <c r="O179" s="44">
        <f t="shared" si="27"/>
        <v>2163.8016218354433</v>
      </c>
    </row>
    <row r="180" spans="1:19" x14ac:dyDescent="0.25">
      <c r="A180" s="133"/>
      <c r="B180" s="45" t="s">
        <v>177</v>
      </c>
      <c r="C180" s="46">
        <f t="shared" ref="C180:N180" si="29">ABS((C179-C178)/C178)</f>
        <v>0.57477647767531925</v>
      </c>
      <c r="D180" s="46">
        <f t="shared" si="29"/>
        <v>0.59209630692940096</v>
      </c>
      <c r="E180" s="46">
        <f t="shared" si="29"/>
        <v>0.61105347249391062</v>
      </c>
      <c r="F180" s="46">
        <f t="shared" si="29"/>
        <v>0.66870023014959723</v>
      </c>
      <c r="G180" s="46">
        <f t="shared" si="29"/>
        <v>0.51345940544524371</v>
      </c>
      <c r="H180" s="46">
        <f t="shared" si="29"/>
        <v>0.56008942279188911</v>
      </c>
      <c r="I180" s="46">
        <f t="shared" si="29"/>
        <v>0.66762577274065349</v>
      </c>
      <c r="J180" s="46">
        <f t="shared" si="29"/>
        <v>0.66497806609600485</v>
      </c>
      <c r="K180" s="46">
        <f t="shared" si="29"/>
        <v>0.53630268592867913</v>
      </c>
      <c r="L180" s="46">
        <f t="shared" si="29"/>
        <v>0.43567106112762627</v>
      </c>
      <c r="M180" s="46">
        <f t="shared" si="29"/>
        <v>0.42594557381171932</v>
      </c>
      <c r="N180" s="46">
        <f t="shared" si="29"/>
        <v>0.63010961352453854</v>
      </c>
      <c r="O180" s="62">
        <f>AVERAGE(C180:N180)</f>
        <v>0.57340067405954864</v>
      </c>
    </row>
    <row r="181" spans="1:19" x14ac:dyDescent="0.25">
      <c r="A181" s="133"/>
      <c r="B181" s="45">
        <v>4</v>
      </c>
      <c r="C181" s="2">
        <f>C$100*TAN($P$99/$P$100)</f>
        <v>-4.1039333361158112</v>
      </c>
      <c r="D181" s="2">
        <f t="shared" ref="D181:N181" si="30">D$100*TAN($P$99/$P$100)</f>
        <v>-3.1931839025965845</v>
      </c>
      <c r="E181" s="2">
        <f t="shared" si="30"/>
        <v>-2.7779711350762857</v>
      </c>
      <c r="F181" s="2">
        <f t="shared" si="30"/>
        <v>-2.6556316589319113</v>
      </c>
      <c r="G181" s="2">
        <f t="shared" si="30"/>
        <v>-5.4348385462924833</v>
      </c>
      <c r="H181" s="2">
        <f t="shared" si="30"/>
        <v>-5.974862294525729</v>
      </c>
      <c r="I181" s="2">
        <f t="shared" si="30"/>
        <v>-4.2744671513473627</v>
      </c>
      <c r="J181" s="2">
        <f t="shared" si="30"/>
        <v>-4.1558349320558481</v>
      </c>
      <c r="K181" s="2">
        <f t="shared" si="30"/>
        <v>-5.9600332671142908</v>
      </c>
      <c r="L181" s="2">
        <f t="shared" si="30"/>
        <v>-8.087998700655822</v>
      </c>
      <c r="M181" s="2">
        <f t="shared" si="30"/>
        <v>-9.4646267453510973</v>
      </c>
      <c r="N181" s="2">
        <f t="shared" si="30"/>
        <v>-5.5497635087311368</v>
      </c>
      <c r="O181" s="44">
        <f t="shared" si="27"/>
        <v>-5.1360954315661971</v>
      </c>
    </row>
    <row r="182" spans="1:19" x14ac:dyDescent="0.25">
      <c r="A182" s="133"/>
      <c r="B182" s="45" t="s">
        <v>177</v>
      </c>
      <c r="C182" s="46">
        <f t="shared" ref="C182:N182" si="31">ABS((C181-C178)/C178)</f>
        <v>1.0010093293989464</v>
      </c>
      <c r="D182" s="46">
        <f t="shared" si="31"/>
        <v>1.0009682182845956</v>
      </c>
      <c r="E182" s="46">
        <f t="shared" si="31"/>
        <v>1.0009232207162102</v>
      </c>
      <c r="F182" s="46">
        <f t="shared" si="31"/>
        <v>1.0007863878172731</v>
      </c>
      <c r="G182" s="46">
        <f t="shared" si="31"/>
        <v>1.0011548743192291</v>
      </c>
      <c r="H182" s="46">
        <f t="shared" si="31"/>
        <v>1.0010441912433634</v>
      </c>
      <c r="I182" s="46">
        <f t="shared" si="31"/>
        <v>1.0007889381970003</v>
      </c>
      <c r="J182" s="46">
        <f t="shared" si="31"/>
        <v>1.0007952229108412</v>
      </c>
      <c r="K182" s="46">
        <f t="shared" si="31"/>
        <v>1.0011006524962354</v>
      </c>
      <c r="L182" s="46">
        <f t="shared" si="31"/>
        <v>1.0013395161809631</v>
      </c>
      <c r="M182" s="46">
        <f t="shared" si="31"/>
        <v>1.0013626010287</v>
      </c>
      <c r="N182" s="46">
        <f t="shared" si="31"/>
        <v>1.0008779882152716</v>
      </c>
      <c r="O182" s="62">
        <f>AVERAGE(C182:N182)</f>
        <v>1.0010125950673858</v>
      </c>
    </row>
    <row r="183" spans="1:19" ht="15.75" thickBot="1" x14ac:dyDescent="0.3">
      <c r="A183" s="133"/>
      <c r="B183" s="45">
        <v>5</v>
      </c>
      <c r="C183" s="2">
        <f>C$100*ATAN($P$99/$P$100)</f>
        <v>5.2102356018732259</v>
      </c>
      <c r="D183" s="2">
        <f t="shared" ref="D183:N183" si="32">D$100*ATAN($P$99/$P$100)</f>
        <v>4.0539743436436062</v>
      </c>
      <c r="E183" s="2">
        <f t="shared" si="32"/>
        <v>3.5268321689283386</v>
      </c>
      <c r="F183" s="2">
        <f t="shared" si="32"/>
        <v>3.3715134924497328</v>
      </c>
      <c r="G183" s="2">
        <f t="shared" si="32"/>
        <v>6.8999145368980566</v>
      </c>
      <c r="H183" s="2">
        <f t="shared" si="32"/>
        <v>7.5855131391319022</v>
      </c>
      <c r="I183" s="2">
        <f t="shared" si="32"/>
        <v>5.4267404236312826</v>
      </c>
      <c r="J183" s="2">
        <f t="shared" si="32"/>
        <v>5.2761283737126341</v>
      </c>
      <c r="K183" s="2">
        <f t="shared" si="32"/>
        <v>7.5666866328920719</v>
      </c>
      <c r="L183" s="2">
        <f t="shared" si="32"/>
        <v>10.268290278307818</v>
      </c>
      <c r="M183" s="2">
        <f t="shared" si="32"/>
        <v>12.016017607572127</v>
      </c>
      <c r="N183" s="2">
        <f t="shared" si="32"/>
        <v>7.0458199602567468</v>
      </c>
      <c r="O183" s="44">
        <f t="shared" si="27"/>
        <v>6.5206388799414619</v>
      </c>
    </row>
    <row r="184" spans="1:19" x14ac:dyDescent="0.25">
      <c r="A184" s="133"/>
      <c r="B184" s="45" t="s">
        <v>177</v>
      </c>
      <c r="C184" s="46">
        <f t="shared" ref="C184:N184" si="33">ABS((C183-C178)/C178)</f>
        <v>0.99871858445600759</v>
      </c>
      <c r="D184" s="46">
        <f t="shared" si="33"/>
        <v>0.99877077794310387</v>
      </c>
      <c r="E184" s="46">
        <f t="shared" si="33"/>
        <v>0.99882790556034295</v>
      </c>
      <c r="F184" s="46">
        <f t="shared" si="33"/>
        <v>0.99900162466909992</v>
      </c>
      <c r="G184" s="46">
        <f t="shared" si="33"/>
        <v>0.99853380481578879</v>
      </c>
      <c r="H184" s="46">
        <f t="shared" si="33"/>
        <v>0.99867432486208807</v>
      </c>
      <c r="I184" s="46">
        <f t="shared" si="33"/>
        <v>0.99899838678042974</v>
      </c>
      <c r="J184" s="46">
        <f t="shared" si="33"/>
        <v>0.99899040788868876</v>
      </c>
      <c r="K184" s="46">
        <f t="shared" si="33"/>
        <v>0.99860264328109105</v>
      </c>
      <c r="L184" s="46">
        <f t="shared" si="33"/>
        <v>0.99829938882439417</v>
      </c>
      <c r="M184" s="46">
        <f t="shared" si="33"/>
        <v>0.99827008096637315</v>
      </c>
      <c r="N184" s="46">
        <f t="shared" si="33"/>
        <v>0.99888533144118696</v>
      </c>
      <c r="O184" s="62">
        <f>AVERAGE(C184:N184)</f>
        <v>0.99871443845738284</v>
      </c>
      <c r="Q184" s="47" t="s">
        <v>183</v>
      </c>
    </row>
    <row r="185" spans="1:19" ht="15.75" thickBot="1" x14ac:dyDescent="0.3">
      <c r="A185" s="133"/>
      <c r="B185" s="45" t="s">
        <v>184</v>
      </c>
      <c r="C185" s="2">
        <f>LN(C$99/C$100)/LN($P$99/$P$100)</f>
        <v>1.1367128886945872</v>
      </c>
      <c r="D185" s="2">
        <f t="shared" ref="D185:N185" si="34">LN(D$99/D$100)/LN($P$99/$P$100)</f>
        <v>1.1433609793919624</v>
      </c>
      <c r="E185" s="2">
        <f t="shared" si="34"/>
        <v>1.1509691585952215</v>
      </c>
      <c r="F185" s="2">
        <f t="shared" si="34"/>
        <v>1.1766155269436365</v>
      </c>
      <c r="G185" s="2">
        <f t="shared" si="34"/>
        <v>1.1151772873431793</v>
      </c>
      <c r="H185" s="2">
        <f t="shared" si="34"/>
        <v>1.1312841981028976</v>
      </c>
      <c r="I185" s="2">
        <f t="shared" si="34"/>
        <v>1.1760978761823631</v>
      </c>
      <c r="J185" s="2">
        <f t="shared" si="34"/>
        <v>1.174829376057188</v>
      </c>
      <c r="K185" s="2">
        <f t="shared" si="34"/>
        <v>1.1228652608065237</v>
      </c>
      <c r="L185" s="2">
        <f t="shared" si="34"/>
        <v>1.0914655752651157</v>
      </c>
      <c r="M185" s="2">
        <f t="shared" si="34"/>
        <v>1.08873385973232</v>
      </c>
      <c r="N185" s="2">
        <f t="shared" si="34"/>
        <v>1.1590003486173877</v>
      </c>
      <c r="O185" s="48">
        <f t="shared" si="27"/>
        <v>1.1389260279776987</v>
      </c>
      <c r="Q185" s="49">
        <v>1.1299999999999999</v>
      </c>
    </row>
    <row r="186" spans="1:19" x14ac:dyDescent="0.25">
      <c r="A186" s="133"/>
      <c r="B186" s="45" t="s">
        <v>185</v>
      </c>
      <c r="C186" s="2">
        <f>C$100*($P$99/$P$100)^$O185</f>
        <v>4122.6778703759865</v>
      </c>
      <c r="D186" s="2">
        <f t="shared" ref="D186:N186" si="35">D$100*($P$99/$P$100)^$O185</f>
        <v>3207.7686290429233</v>
      </c>
      <c r="E186" s="2">
        <f t="shared" si="35"/>
        <v>2790.6593955450817</v>
      </c>
      <c r="F186" s="2">
        <f t="shared" si="35"/>
        <v>2667.7611392466106</v>
      </c>
      <c r="G186" s="2">
        <f t="shared" si="35"/>
        <v>5459.661931319959</v>
      </c>
      <c r="H186" s="2">
        <f t="shared" si="35"/>
        <v>6002.1522141728065</v>
      </c>
      <c r="I186" s="2">
        <f t="shared" si="35"/>
        <v>4293.9905912768854</v>
      </c>
      <c r="J186" s="2">
        <f t="shared" si="35"/>
        <v>4174.8165245632163</v>
      </c>
      <c r="K186" s="2">
        <f t="shared" si="35"/>
        <v>5987.2554558335987</v>
      </c>
      <c r="L186" s="2">
        <f t="shared" si="35"/>
        <v>8124.9402775100352</v>
      </c>
      <c r="M186" s="2">
        <f t="shared" si="35"/>
        <v>9507.8560099999013</v>
      </c>
      <c r="N186" s="2">
        <f t="shared" si="35"/>
        <v>5575.1118084488262</v>
      </c>
      <c r="O186" s="44">
        <f t="shared" si="27"/>
        <v>5159.5543206113189</v>
      </c>
    </row>
    <row r="187" spans="1:19" x14ac:dyDescent="0.25">
      <c r="A187" s="133"/>
      <c r="B187" s="45" t="s">
        <v>177</v>
      </c>
      <c r="C187" s="46">
        <f t="shared" ref="C187:N187" si="36">ABS((C186-C178)/C178)</f>
        <v>1.3939466398422641E-2</v>
      </c>
      <c r="D187" s="46">
        <f t="shared" si="36"/>
        <v>2.7359421151327078E-2</v>
      </c>
      <c r="E187" s="46">
        <f t="shared" si="36"/>
        <v>7.256251394314335E-2</v>
      </c>
      <c r="F187" s="46">
        <f t="shared" si="36"/>
        <v>0.21002039110257312</v>
      </c>
      <c r="G187" s="46">
        <f t="shared" si="36"/>
        <v>0.16014915667657437</v>
      </c>
      <c r="H187" s="46">
        <f t="shared" si="36"/>
        <v>4.8960540750228321E-2</v>
      </c>
      <c r="I187" s="46">
        <f t="shared" si="36"/>
        <v>0.20745836262885098</v>
      </c>
      <c r="J187" s="46">
        <f t="shared" si="36"/>
        <v>0.20114494363505239</v>
      </c>
      <c r="K187" s="46">
        <f t="shared" si="36"/>
        <v>0.10567967790094158</v>
      </c>
      <c r="L187" s="46">
        <f t="shared" si="36"/>
        <v>0.34563436195926389</v>
      </c>
      <c r="M187" s="46">
        <f t="shared" si="36"/>
        <v>0.36882464871867282</v>
      </c>
      <c r="N187" s="46">
        <f t="shared" si="36"/>
        <v>0.1180016123320952</v>
      </c>
      <c r="O187" s="62">
        <f>AVERAGE(C187:N187)</f>
        <v>0.15664459143309548</v>
      </c>
    </row>
    <row r="188" spans="1:19" x14ac:dyDescent="0.25">
      <c r="A188" s="133"/>
      <c r="B188" s="42" t="s">
        <v>186</v>
      </c>
      <c r="C188" s="4">
        <f>C$100*($P$99/$P$100)^$Q185</f>
        <v>3898.8067226323215</v>
      </c>
      <c r="D188" s="4">
        <f t="shared" ref="D188:N188" si="37">D$100*($P$99/$P$100)^$Q185</f>
        <v>3033.5792144781444</v>
      </c>
      <c r="E188" s="4">
        <f t="shared" si="37"/>
        <v>2639.1199977348565</v>
      </c>
      <c r="F188" s="4">
        <f t="shared" si="37"/>
        <v>2522.8954070872805</v>
      </c>
      <c r="G188" s="4">
        <f t="shared" si="37"/>
        <v>5163.1893905862535</v>
      </c>
      <c r="H188" s="4">
        <f t="shared" si="37"/>
        <v>5676.221169505352</v>
      </c>
      <c r="I188" s="4">
        <f t="shared" si="37"/>
        <v>4060.8167580804575</v>
      </c>
      <c r="J188" s="4">
        <f t="shared" si="37"/>
        <v>3948.1141247252322</v>
      </c>
      <c r="K188" s="4">
        <f t="shared" si="37"/>
        <v>5662.1333403359486</v>
      </c>
      <c r="L188" s="4">
        <f t="shared" si="37"/>
        <v>7683.7368261453003</v>
      </c>
      <c r="M188" s="4">
        <f t="shared" si="37"/>
        <v>8991.5569673715581</v>
      </c>
      <c r="N188" s="4">
        <f t="shared" si="37"/>
        <v>5272.3700666491277</v>
      </c>
      <c r="O188" s="51">
        <f>AVERAGE(C188:N188)</f>
        <v>4879.3783321109859</v>
      </c>
    </row>
    <row r="189" spans="1:19" ht="15.75" thickBot="1" x14ac:dyDescent="0.3">
      <c r="A189" s="134"/>
      <c r="B189" s="52" t="s">
        <v>177</v>
      </c>
      <c r="C189" s="53">
        <f t="shared" ref="C189:N189" si="38">ABS((C188-C178)/C178)</f>
        <v>4.1119841949748784E-2</v>
      </c>
      <c r="D189" s="53">
        <f t="shared" si="38"/>
        <v>8.0176102341375247E-2</v>
      </c>
      <c r="E189" s="53">
        <f t="shared" si="38"/>
        <v>0.12292456040715968</v>
      </c>
      <c r="F189" s="53">
        <f t="shared" si="38"/>
        <v>0.25291815010740876</v>
      </c>
      <c r="G189" s="53">
        <f t="shared" si="38"/>
        <v>9.7150316741660317E-2</v>
      </c>
      <c r="H189" s="53">
        <f t="shared" si="38"/>
        <v>8.0004946687605716E-3</v>
      </c>
      <c r="I189" s="53">
        <f t="shared" si="38"/>
        <v>0.25049524583232607</v>
      </c>
      <c r="J189" s="53">
        <f t="shared" si="38"/>
        <v>0.24452466040466281</v>
      </c>
      <c r="K189" s="53">
        <f t="shared" si="38"/>
        <v>4.5638659341818752E-2</v>
      </c>
      <c r="L189" s="53">
        <f t="shared" si="38"/>
        <v>0.27256323718868836</v>
      </c>
      <c r="M189" s="53">
        <f t="shared" si="38"/>
        <v>0.29449423659250767</v>
      </c>
      <c r="N189" s="53">
        <f t="shared" si="38"/>
        <v>0.16589620840861768</v>
      </c>
      <c r="O189" s="63">
        <f>AVERAGE(C189:N189)</f>
        <v>0.15632514283206123</v>
      </c>
    </row>
    <row r="190" spans="1:19" x14ac:dyDescent="0.25">
      <c r="A190"/>
      <c r="B190" s="54"/>
      <c r="C190" s="55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 s="54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 s="54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 s="54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 s="5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 s="54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 s="54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 s="54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 s="54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x14ac:dyDescent="0.25">
      <c r="A199"/>
      <c r="B199" s="54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x14ac:dyDescent="0.25">
      <c r="A200"/>
      <c r="B200" s="54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x14ac:dyDescent="0.25">
      <c r="A201"/>
      <c r="B201" s="54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x14ac:dyDescent="0.25">
      <c r="A202"/>
      <c r="B202" s="54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x14ac:dyDescent="0.25">
      <c r="A203"/>
      <c r="B203" s="54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x14ac:dyDescent="0.25">
      <c r="A204"/>
      <c r="B204" s="5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x14ac:dyDescent="0.25">
      <c r="A205"/>
      <c r="B205" s="54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x14ac:dyDescent="0.25">
      <c r="A206"/>
      <c r="B206" s="54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x14ac:dyDescent="0.25">
      <c r="A207"/>
      <c r="B207" s="54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x14ac:dyDescent="0.25">
      <c r="A208"/>
      <c r="B208" s="54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ht="15.75" thickBot="1" x14ac:dyDescent="0.3"/>
    <row r="210" spans="1:19" x14ac:dyDescent="0.25">
      <c r="A210" s="41" t="s">
        <v>175</v>
      </c>
      <c r="B210" s="18" t="s">
        <v>176</v>
      </c>
      <c r="C210" s="22" t="s">
        <v>162</v>
      </c>
      <c r="D210" s="22" t="s">
        <v>163</v>
      </c>
      <c r="E210" s="22" t="s">
        <v>91</v>
      </c>
      <c r="F210" s="22" t="s">
        <v>164</v>
      </c>
      <c r="G210" s="22" t="s">
        <v>165</v>
      </c>
      <c r="H210" s="22" t="s">
        <v>166</v>
      </c>
      <c r="I210" s="22" t="s">
        <v>167</v>
      </c>
      <c r="J210" s="22" t="s">
        <v>168</v>
      </c>
      <c r="K210" s="22" t="s">
        <v>169</v>
      </c>
      <c r="L210" s="22" t="s">
        <v>170</v>
      </c>
      <c r="M210" s="22" t="s">
        <v>171</v>
      </c>
      <c r="N210" s="22" t="s">
        <v>172</v>
      </c>
      <c r="O210" s="23" t="s">
        <v>179</v>
      </c>
    </row>
    <row r="211" spans="1:19" x14ac:dyDescent="0.25">
      <c r="A211" s="132" t="s">
        <v>180</v>
      </c>
      <c r="B211" s="42" t="s">
        <v>182</v>
      </c>
      <c r="C211" s="43">
        <f>C$101</f>
        <v>0.61399999999999999</v>
      </c>
      <c r="D211" s="43">
        <f t="shared" ref="D211:N211" si="39">D$101</f>
        <v>0.48499999999999999</v>
      </c>
      <c r="E211" s="43">
        <f t="shared" si="39"/>
        <v>0.44600000000000001</v>
      </c>
      <c r="F211" s="43">
        <f t="shared" si="39"/>
        <v>0.73599999999999999</v>
      </c>
      <c r="G211" s="43">
        <f t="shared" si="39"/>
        <v>2.5939999999999999</v>
      </c>
      <c r="H211" s="43">
        <f t="shared" si="39"/>
        <v>2.0649999999999999</v>
      </c>
      <c r="I211" s="43">
        <f t="shared" si="39"/>
        <v>1.097</v>
      </c>
      <c r="J211" s="43">
        <f t="shared" si="39"/>
        <v>1.022</v>
      </c>
      <c r="K211" s="43">
        <f t="shared" si="39"/>
        <v>1.6359999999999999</v>
      </c>
      <c r="L211" s="43">
        <f t="shared" si="39"/>
        <v>2.246</v>
      </c>
      <c r="M211" s="43">
        <f t="shared" si="39"/>
        <v>3.36</v>
      </c>
      <c r="N211" s="43">
        <f t="shared" si="39"/>
        <v>1.726</v>
      </c>
      <c r="O211" s="44">
        <f t="shared" ref="O211:O219" si="40">AVERAGE(C211:N211)</f>
        <v>1.5022499999999999</v>
      </c>
    </row>
    <row r="212" spans="1:19" x14ac:dyDescent="0.25">
      <c r="A212" s="133"/>
      <c r="B212" s="45">
        <v>3</v>
      </c>
      <c r="C212" s="2">
        <f>C$100*($P$101/$P$100)</f>
        <v>2.6133607594936712</v>
      </c>
      <c r="D212" s="2">
        <f t="shared" ref="D212:N212" si="41">D$100*($P$101/$P$100)</f>
        <v>2.0334008438818567</v>
      </c>
      <c r="E212" s="2">
        <f t="shared" si="41"/>
        <v>1.7689957805907175</v>
      </c>
      <c r="F212" s="2">
        <f t="shared" si="41"/>
        <v>1.6910907172995782</v>
      </c>
      <c r="G212" s="2">
        <f t="shared" si="41"/>
        <v>3.460873417721519</v>
      </c>
      <c r="H212" s="2">
        <f t="shared" si="41"/>
        <v>3.804757383966245</v>
      </c>
      <c r="I212" s="2">
        <f t="shared" si="41"/>
        <v>2.721955696202532</v>
      </c>
      <c r="J212" s="2">
        <f t="shared" si="41"/>
        <v>2.6464113924050636</v>
      </c>
      <c r="K212" s="2">
        <f t="shared" si="41"/>
        <v>3.7953143459915619</v>
      </c>
      <c r="L212" s="2">
        <f t="shared" si="41"/>
        <v>5.1503902953586502</v>
      </c>
      <c r="M212" s="2">
        <f t="shared" si="41"/>
        <v>6.0270189873417728</v>
      </c>
      <c r="N212" s="2">
        <f t="shared" si="41"/>
        <v>3.5340569620253164</v>
      </c>
      <c r="O212" s="44">
        <f t="shared" si="40"/>
        <v>3.2706355485232073</v>
      </c>
    </row>
    <row r="213" spans="1:19" x14ac:dyDescent="0.25">
      <c r="A213" s="133"/>
      <c r="B213" s="45" t="s">
        <v>177</v>
      </c>
      <c r="C213" s="46">
        <f t="shared" ref="C213:N213" si="42">ABS((C212-C211)/C211)</f>
        <v>3.2562878819115166</v>
      </c>
      <c r="D213" s="46">
        <f t="shared" si="42"/>
        <v>3.1925790595502206</v>
      </c>
      <c r="E213" s="46">
        <f t="shared" si="42"/>
        <v>2.9663582524455552</v>
      </c>
      <c r="F213" s="46">
        <f t="shared" si="42"/>
        <v>1.2976776050266008</v>
      </c>
      <c r="G213" s="46">
        <f t="shared" si="42"/>
        <v>0.33418404692425568</v>
      </c>
      <c r="H213" s="46">
        <f t="shared" si="42"/>
        <v>0.84249752250181364</v>
      </c>
      <c r="I213" s="46">
        <f t="shared" si="42"/>
        <v>1.4812722845966564</v>
      </c>
      <c r="J213" s="46">
        <f t="shared" si="42"/>
        <v>1.5894436324902774</v>
      </c>
      <c r="K213" s="46">
        <f t="shared" si="42"/>
        <v>1.3198742946158692</v>
      </c>
      <c r="L213" s="46">
        <f t="shared" si="42"/>
        <v>1.2931390451285174</v>
      </c>
      <c r="M213" s="46">
        <f t="shared" si="42"/>
        <v>0.79375565099457535</v>
      </c>
      <c r="N213" s="46">
        <f t="shared" si="42"/>
        <v>1.0475416929463015</v>
      </c>
      <c r="O213" s="62">
        <f>AVERAGE(C213:N213)</f>
        <v>1.61788424742768</v>
      </c>
    </row>
    <row r="214" spans="1:19" x14ac:dyDescent="0.25">
      <c r="A214" s="133"/>
      <c r="B214" s="45">
        <v>4</v>
      </c>
      <c r="C214" s="2">
        <f>C$100*TAN($P$101/$P$100)</f>
        <v>3.3311223283355051</v>
      </c>
      <c r="D214" s="2">
        <f t="shared" ref="D214:N214" si="43">D$100*TAN($P$101/$P$100)</f>
        <v>2.5918759700147382</v>
      </c>
      <c r="E214" s="2">
        <f t="shared" si="43"/>
        <v>2.2548518500747412</v>
      </c>
      <c r="F214" s="2">
        <f t="shared" si="43"/>
        <v>2.1555501004495636</v>
      </c>
      <c r="G214" s="2">
        <f t="shared" si="43"/>
        <v>4.4114049985003163</v>
      </c>
      <c r="H214" s="2">
        <f t="shared" si="43"/>
        <v>4.8497369640175148</v>
      </c>
      <c r="I214" s="2">
        <f t="shared" si="43"/>
        <v>3.4695429490251466</v>
      </c>
      <c r="J214" s="2">
        <f t="shared" si="43"/>
        <v>3.3732503433280048</v>
      </c>
      <c r="K214" s="2">
        <f t="shared" si="43"/>
        <v>4.8377003883053726</v>
      </c>
      <c r="L214" s="2">
        <f t="shared" si="43"/>
        <v>6.5649490029978566</v>
      </c>
      <c r="M214" s="2">
        <f t="shared" si="43"/>
        <v>7.6823444482751082</v>
      </c>
      <c r="N214" s="2">
        <f t="shared" si="43"/>
        <v>4.5046884602694224</v>
      </c>
      <c r="O214" s="44">
        <f t="shared" si="40"/>
        <v>4.168918150299441</v>
      </c>
    </row>
    <row r="215" spans="1:19" x14ac:dyDescent="0.25">
      <c r="A215" s="133"/>
      <c r="B215" s="45" t="s">
        <v>177</v>
      </c>
      <c r="C215" s="46">
        <f t="shared" ref="C215:N215" si="44">ABS((C214-C211)/C211)</f>
        <v>4.4252806650415399</v>
      </c>
      <c r="D215" s="46">
        <f t="shared" si="44"/>
        <v>4.3440741649788421</v>
      </c>
      <c r="E215" s="46">
        <f t="shared" si="44"/>
        <v>4.0557216369388813</v>
      </c>
      <c r="F215" s="46">
        <f t="shared" si="44"/>
        <v>1.9287365495238638</v>
      </c>
      <c r="G215" s="46">
        <f t="shared" si="44"/>
        <v>0.70061873496542659</v>
      </c>
      <c r="H215" s="46">
        <f t="shared" si="44"/>
        <v>1.3485409026719199</v>
      </c>
      <c r="I215" s="46">
        <f t="shared" si="44"/>
        <v>2.1627556508889212</v>
      </c>
      <c r="J215" s="46">
        <f t="shared" si="44"/>
        <v>2.3006363437651709</v>
      </c>
      <c r="K215" s="46">
        <f t="shared" si="44"/>
        <v>1.9570295772037731</v>
      </c>
      <c r="L215" s="46">
        <f t="shared" si="44"/>
        <v>1.9229514706134712</v>
      </c>
      <c r="M215" s="46">
        <f t="shared" si="44"/>
        <v>1.2864120381771158</v>
      </c>
      <c r="N215" s="46">
        <f t="shared" si="44"/>
        <v>1.6099006142928287</v>
      </c>
      <c r="O215" s="62">
        <f>AVERAGE(C215:N215)</f>
        <v>2.3368881957551459</v>
      </c>
    </row>
    <row r="216" spans="1:19" ht="15.75" thickBot="1" x14ac:dyDescent="0.3">
      <c r="A216" s="133"/>
      <c r="B216" s="45">
        <v>5</v>
      </c>
      <c r="C216" s="2">
        <f>C$100*ATAN($P$101/$P$100)</f>
        <v>2.2141578102464794</v>
      </c>
      <c r="D216" s="2">
        <f t="shared" ref="D216:N216" si="45">D$100*ATAN($P$101/$P$100)</f>
        <v>1.722789455488378</v>
      </c>
      <c r="E216" s="2">
        <f t="shared" si="45"/>
        <v>1.4987734891400442</v>
      </c>
      <c r="F216" s="2">
        <f t="shared" si="45"/>
        <v>1.4327687847695527</v>
      </c>
      <c r="G216" s="2">
        <f t="shared" si="45"/>
        <v>2.932208988095157</v>
      </c>
      <c r="H216" s="2">
        <f t="shared" si="45"/>
        <v>3.2235630871851035</v>
      </c>
      <c r="I216" s="2">
        <f t="shared" si="45"/>
        <v>2.3061643678538308</v>
      </c>
      <c r="J216" s="2">
        <f t="shared" si="45"/>
        <v>2.2421598060400214</v>
      </c>
      <c r="K216" s="2">
        <f t="shared" si="45"/>
        <v>3.2155625169583772</v>
      </c>
      <c r="L216" s="2">
        <f t="shared" si="45"/>
        <v>4.3636443444935891</v>
      </c>
      <c r="M216" s="2">
        <f t="shared" si="45"/>
        <v>5.1063639472080053</v>
      </c>
      <c r="N216" s="2">
        <f t="shared" si="45"/>
        <v>2.994213407352285</v>
      </c>
      <c r="O216" s="44">
        <f t="shared" si="40"/>
        <v>2.7710308337359026</v>
      </c>
    </row>
    <row r="217" spans="1:19" x14ac:dyDescent="0.25">
      <c r="A217" s="133"/>
      <c r="B217" s="45" t="s">
        <v>177</v>
      </c>
      <c r="C217" s="46">
        <f t="shared" ref="C217:N217" si="46">ABS((C216-C211)/C211)</f>
        <v>2.6061202121278169</v>
      </c>
      <c r="D217" s="46">
        <f t="shared" si="46"/>
        <v>2.5521432071925321</v>
      </c>
      <c r="E217" s="46">
        <f t="shared" si="46"/>
        <v>2.3604786752018927</v>
      </c>
      <c r="F217" s="46">
        <f t="shared" si="46"/>
        <v>0.94669671843689229</v>
      </c>
      <c r="G217" s="46">
        <f t="shared" si="46"/>
        <v>0.13038125986706134</v>
      </c>
      <c r="H217" s="46">
        <f t="shared" si="46"/>
        <v>0.56104749984750779</v>
      </c>
      <c r="I217" s="46">
        <f t="shared" si="46"/>
        <v>1.1022464611247318</v>
      </c>
      <c r="J217" s="46">
        <f t="shared" si="46"/>
        <v>1.1938941350685142</v>
      </c>
      <c r="K217" s="46">
        <f t="shared" si="46"/>
        <v>0.96550276097700338</v>
      </c>
      <c r="L217" s="46">
        <f t="shared" si="46"/>
        <v>0.94285144456526671</v>
      </c>
      <c r="M217" s="46">
        <f t="shared" si="46"/>
        <v>0.51975117476428734</v>
      </c>
      <c r="N217" s="46">
        <f t="shared" si="46"/>
        <v>0.73477022442194961</v>
      </c>
      <c r="O217" s="62">
        <f>AVERAGE(C217:N217)</f>
        <v>1.217990314466288</v>
      </c>
      <c r="Q217" s="47" t="s">
        <v>183</v>
      </c>
    </row>
    <row r="218" spans="1:19" ht="15.75" thickBot="1" x14ac:dyDescent="0.3">
      <c r="A218" s="133"/>
      <c r="B218" s="45" t="s">
        <v>184</v>
      </c>
      <c r="C218" s="2">
        <f>LN(C$101/C$100)/LN($P$101/$P$100)</f>
        <v>7.0443351314463118</v>
      </c>
      <c r="D218" s="2">
        <f t="shared" ref="D218:N218" si="47">LN(D$101/D$100)/LN($P$101/$P$100)</f>
        <v>6.9813989867012642</v>
      </c>
      <c r="E218" s="2">
        <f t="shared" si="47"/>
        <v>6.7499255938981459</v>
      </c>
      <c r="F218" s="2">
        <f t="shared" si="47"/>
        <v>4.4716132684379426</v>
      </c>
      <c r="G218" s="2">
        <f t="shared" si="47"/>
        <v>2.2031933615644559</v>
      </c>
      <c r="H218" s="2">
        <f t="shared" si="47"/>
        <v>3.5502850249268794</v>
      </c>
      <c r="I218" s="2">
        <f t="shared" si="47"/>
        <v>4.7924116783553732</v>
      </c>
      <c r="J218" s="2">
        <f t="shared" si="47"/>
        <v>4.9704853245199461</v>
      </c>
      <c r="K218" s="2">
        <f t="shared" si="47"/>
        <v>4.5117341591583315</v>
      </c>
      <c r="L218" s="2">
        <f t="shared" si="47"/>
        <v>4.4633620314164606</v>
      </c>
      <c r="M218" s="2">
        <f t="shared" si="47"/>
        <v>3.438401820061288</v>
      </c>
      <c r="N218" s="2">
        <f t="shared" si="47"/>
        <v>3.9906238073060227</v>
      </c>
      <c r="O218" s="48">
        <f t="shared" si="40"/>
        <v>4.763980848982702</v>
      </c>
      <c r="Q218" s="49">
        <v>4.79</v>
      </c>
    </row>
    <row r="219" spans="1:19" x14ac:dyDescent="0.25">
      <c r="A219" s="133"/>
      <c r="B219" s="45" t="s">
        <v>185</v>
      </c>
      <c r="C219" s="2">
        <f>C$100*($P$101/$P$100)^$O218</f>
        <v>1.0604341949805582</v>
      </c>
      <c r="D219" s="2">
        <f t="shared" ref="D219:N219" si="48">D$100*($P$101/$P$100)^$O218</f>
        <v>0.82510146336337331</v>
      </c>
      <c r="E219" s="2">
        <f t="shared" si="48"/>
        <v>0.71781272818918862</v>
      </c>
      <c r="F219" s="2">
        <f t="shared" si="48"/>
        <v>0.68620086871822339</v>
      </c>
      <c r="G219" s="2">
        <f t="shared" si="48"/>
        <v>1.4043329086192398</v>
      </c>
      <c r="H219" s="2">
        <f t="shared" si="48"/>
        <v>1.5438721266880455</v>
      </c>
      <c r="I219" s="2">
        <f t="shared" si="48"/>
        <v>1.1044992112128127</v>
      </c>
      <c r="J219" s="2">
        <f t="shared" si="48"/>
        <v>1.0738452868773314</v>
      </c>
      <c r="K219" s="2">
        <f t="shared" si="48"/>
        <v>1.5400403861461105</v>
      </c>
      <c r="L219" s="2">
        <f t="shared" si="48"/>
        <v>2.0898951539138073</v>
      </c>
      <c r="M219" s="2">
        <f t="shared" si="48"/>
        <v>2.445608400890122</v>
      </c>
      <c r="N219" s="2">
        <f t="shared" si="48"/>
        <v>1.4340288978192373</v>
      </c>
      <c r="O219" s="44">
        <f t="shared" si="40"/>
        <v>1.3271393022848375</v>
      </c>
    </row>
    <row r="220" spans="1:19" x14ac:dyDescent="0.25">
      <c r="A220" s="133"/>
      <c r="B220" s="45" t="s">
        <v>177</v>
      </c>
      <c r="C220" s="46">
        <f t="shared" ref="C220:N220" si="49">ABS((C219-C211)/C211)</f>
        <v>0.72709152276963884</v>
      </c>
      <c r="D220" s="46">
        <f t="shared" si="49"/>
        <v>0.70124013064613056</v>
      </c>
      <c r="E220" s="46">
        <f t="shared" si="49"/>
        <v>0.609445578899526</v>
      </c>
      <c r="F220" s="46">
        <f t="shared" si="49"/>
        <v>6.7661863154587776E-2</v>
      </c>
      <c r="G220" s="46">
        <f t="shared" si="49"/>
        <v>0.45862262582141872</v>
      </c>
      <c r="H220" s="46">
        <f t="shared" si="49"/>
        <v>0.25236216625276242</v>
      </c>
      <c r="I220" s="46">
        <f t="shared" si="49"/>
        <v>6.8361086716615472E-3</v>
      </c>
      <c r="J220" s="46">
        <f t="shared" si="49"/>
        <v>5.0729243519893705E-2</v>
      </c>
      <c r="K220" s="46">
        <f t="shared" si="49"/>
        <v>5.8655020693086438E-2</v>
      </c>
      <c r="L220" s="46">
        <f t="shared" si="49"/>
        <v>6.9503493359836452E-2</v>
      </c>
      <c r="M220" s="46">
        <f t="shared" si="49"/>
        <v>0.27214035687793986</v>
      </c>
      <c r="N220" s="46">
        <f t="shared" si="49"/>
        <v>0.16916054587529705</v>
      </c>
      <c r="O220" s="62">
        <f>AVERAGE(C220:N220)</f>
        <v>0.28695405471181495</v>
      </c>
    </row>
    <row r="221" spans="1:19" x14ac:dyDescent="0.25">
      <c r="A221" s="133"/>
      <c r="B221" s="42" t="s">
        <v>186</v>
      </c>
      <c r="C221" s="4">
        <f>C$100*($P$101/$P$100)^$Q218</f>
        <v>1.0538430199194617</v>
      </c>
      <c r="D221" s="4">
        <f t="shared" ref="D221:N221" si="50">D$100*($P$101/$P$100)^$Q218</f>
        <v>0.81997300917551608</v>
      </c>
      <c r="E221" s="4">
        <f t="shared" si="50"/>
        <v>0.71335113182142429</v>
      </c>
      <c r="F221" s="4">
        <f t="shared" si="50"/>
        <v>0.68193575724387923</v>
      </c>
      <c r="G221" s="4">
        <f t="shared" si="50"/>
        <v>1.3956042160812381</v>
      </c>
      <c r="H221" s="4">
        <f t="shared" si="50"/>
        <v>1.5342761220447445</v>
      </c>
      <c r="I221" s="4">
        <f t="shared" si="50"/>
        <v>1.0976341481184637</v>
      </c>
      <c r="J221" s="4">
        <f t="shared" si="50"/>
        <v>1.067170754588723</v>
      </c>
      <c r="K221" s="4">
        <f t="shared" si="50"/>
        <v>1.5304681978535271</v>
      </c>
      <c r="L221" s="4">
        <f t="shared" si="50"/>
        <v>2.0769053192932478</v>
      </c>
      <c r="M221" s="4">
        <f t="shared" si="50"/>
        <v>2.4304076150446119</v>
      </c>
      <c r="N221" s="4">
        <f t="shared" si="50"/>
        <v>1.4251156285631743</v>
      </c>
      <c r="O221" s="51">
        <f>AVERAGE(C221:N221)</f>
        <v>1.3188904099790009</v>
      </c>
    </row>
    <row r="222" spans="1:19" ht="15.75" thickBot="1" x14ac:dyDescent="0.3">
      <c r="A222" s="134"/>
      <c r="B222" s="52" t="s">
        <v>177</v>
      </c>
      <c r="C222" s="53">
        <f t="shared" ref="C222:N222" si="51">ABS((C221-C211)/C211)</f>
        <v>0.7163567099665501</v>
      </c>
      <c r="D222" s="53">
        <f t="shared" si="51"/>
        <v>0.69066599830003317</v>
      </c>
      <c r="E222" s="53">
        <f t="shared" si="51"/>
        <v>0.59944199959960598</v>
      </c>
      <c r="F222" s="53">
        <f t="shared" si="51"/>
        <v>7.3456851570816259E-2</v>
      </c>
      <c r="G222" s="53">
        <f t="shared" si="51"/>
        <v>0.46198758053922973</v>
      </c>
      <c r="H222" s="53">
        <f t="shared" si="51"/>
        <v>0.25700914186695178</v>
      </c>
      <c r="I222" s="53">
        <f t="shared" si="51"/>
        <v>5.7807485730514119E-4</v>
      </c>
      <c r="J222" s="53">
        <f t="shared" si="51"/>
        <v>4.4198390008535218E-2</v>
      </c>
      <c r="K222" s="53">
        <f t="shared" si="51"/>
        <v>6.450599153207387E-2</v>
      </c>
      <c r="L222" s="53">
        <f t="shared" si="51"/>
        <v>7.5287035043077544E-2</v>
      </c>
      <c r="M222" s="53">
        <f t="shared" si="51"/>
        <v>0.27666440028434169</v>
      </c>
      <c r="N222" s="53">
        <f t="shared" si="51"/>
        <v>0.17432466479537989</v>
      </c>
      <c r="O222" s="63">
        <f>AVERAGE(C222:N222)</f>
        <v>0.2862064031969917</v>
      </c>
    </row>
    <row r="223" spans="1:19" x14ac:dyDescent="0.25">
      <c r="A223"/>
      <c r="B223" s="54"/>
      <c r="C223" s="55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 s="5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 s="54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 s="54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 s="54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 s="54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 s="54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 s="54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 s="54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x14ac:dyDescent="0.25">
      <c r="A232"/>
      <c r="B232" s="54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x14ac:dyDescent="0.25">
      <c r="A233"/>
      <c r="B233" s="54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x14ac:dyDescent="0.25">
      <c r="A234"/>
      <c r="B234" s="5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x14ac:dyDescent="0.25">
      <c r="A235"/>
      <c r="B235" s="54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x14ac:dyDescent="0.25">
      <c r="A236"/>
      <c r="B236" s="54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x14ac:dyDescent="0.25">
      <c r="A237"/>
      <c r="B237" s="54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x14ac:dyDescent="0.25">
      <c r="A238"/>
      <c r="B238" s="54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x14ac:dyDescent="0.25">
      <c r="A239"/>
      <c r="B239" s="54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x14ac:dyDescent="0.25">
      <c r="A240"/>
      <c r="B240" s="54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x14ac:dyDescent="0.25">
      <c r="A241"/>
      <c r="B241" s="54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ht="15.75" thickBot="1" x14ac:dyDescent="0.3"/>
    <row r="243" spans="1:19" x14ac:dyDescent="0.25">
      <c r="A243" s="41" t="s">
        <v>175</v>
      </c>
      <c r="B243" s="18" t="s">
        <v>176</v>
      </c>
      <c r="C243" s="22" t="s">
        <v>162</v>
      </c>
      <c r="D243" s="22" t="s">
        <v>163</v>
      </c>
      <c r="E243" s="22" t="s">
        <v>91</v>
      </c>
      <c r="F243" s="22" t="s">
        <v>164</v>
      </c>
      <c r="G243" s="22" t="s">
        <v>165</v>
      </c>
      <c r="H243" s="22" t="s">
        <v>166</v>
      </c>
      <c r="I243" s="22" t="s">
        <v>167</v>
      </c>
      <c r="J243" s="22" t="s">
        <v>168</v>
      </c>
      <c r="K243" s="22" t="s">
        <v>169</v>
      </c>
      <c r="L243" s="22" t="s">
        <v>170</v>
      </c>
      <c r="M243" s="22" t="s">
        <v>171</v>
      </c>
      <c r="N243" s="22" t="s">
        <v>172</v>
      </c>
      <c r="O243" s="23" t="s">
        <v>179</v>
      </c>
    </row>
    <row r="244" spans="1:19" x14ac:dyDescent="0.25">
      <c r="A244" s="132" t="s">
        <v>152</v>
      </c>
      <c r="B244" s="42" t="s">
        <v>182</v>
      </c>
      <c r="C244" s="43">
        <f>C$102</f>
        <v>5.3940000000000001</v>
      </c>
      <c r="D244" s="43">
        <f t="shared" ref="D244:N244" si="52">D$102</f>
        <v>3.0720000000000001</v>
      </c>
      <c r="E244" s="43">
        <f t="shared" si="52"/>
        <v>2.3860000000000001</v>
      </c>
      <c r="F244" s="43">
        <f t="shared" si="52"/>
        <v>2.9569999999999999</v>
      </c>
      <c r="G244" s="43">
        <f t="shared" si="52"/>
        <v>13.6</v>
      </c>
      <c r="H244" s="43">
        <f t="shared" si="52"/>
        <v>15.53</v>
      </c>
      <c r="I244" s="43">
        <f t="shared" si="52"/>
        <v>9.23</v>
      </c>
      <c r="J244" s="43">
        <f t="shared" si="52"/>
        <v>10</v>
      </c>
      <c r="K244" s="43">
        <f t="shared" si="52"/>
        <v>18.82</v>
      </c>
      <c r="L244" s="43">
        <f t="shared" si="52"/>
        <v>28.5</v>
      </c>
      <c r="M244" s="43">
        <f t="shared" si="52"/>
        <v>28.8</v>
      </c>
      <c r="N244" s="43">
        <f t="shared" si="52"/>
        <v>14.25</v>
      </c>
      <c r="O244" s="44">
        <f t="shared" ref="O244:O252" si="53">AVERAGE(C244:N244)</f>
        <v>12.711583333333335</v>
      </c>
    </row>
    <row r="245" spans="1:19" x14ac:dyDescent="0.25">
      <c r="A245" s="133"/>
      <c r="B245" s="45">
        <v>3</v>
      </c>
      <c r="C245" s="2">
        <f>C$100*($P$102/$P$100)</f>
        <v>26.301759493670886</v>
      </c>
      <c r="D245" s="2">
        <f t="shared" ref="D245:N245" si="54">D$100*($P$102/$P$100)</f>
        <v>20.464843881856542</v>
      </c>
      <c r="E245" s="2">
        <f t="shared" si="54"/>
        <v>17.803780590717302</v>
      </c>
      <c r="F245" s="2">
        <f t="shared" si="54"/>
        <v>17.019717299578058</v>
      </c>
      <c r="G245" s="2">
        <f t="shared" si="54"/>
        <v>34.831417721518982</v>
      </c>
      <c r="H245" s="2">
        <f t="shared" si="54"/>
        <v>38.292383966244728</v>
      </c>
      <c r="I245" s="2">
        <f t="shared" si="54"/>
        <v>27.394696202531645</v>
      </c>
      <c r="J245" s="2">
        <f t="shared" si="54"/>
        <v>26.634392405063291</v>
      </c>
      <c r="K245" s="2">
        <f t="shared" si="54"/>
        <v>38.197345991561185</v>
      </c>
      <c r="L245" s="2">
        <f t="shared" si="54"/>
        <v>51.835295358649788</v>
      </c>
      <c r="M245" s="2">
        <f t="shared" si="54"/>
        <v>60.657987341772149</v>
      </c>
      <c r="N245" s="2">
        <f t="shared" si="54"/>
        <v>35.567962025316454</v>
      </c>
      <c r="O245" s="44">
        <f t="shared" si="53"/>
        <v>32.916798523206744</v>
      </c>
    </row>
    <row r="246" spans="1:19" x14ac:dyDescent="0.25">
      <c r="A246" s="133"/>
      <c r="B246" s="45" t="s">
        <v>177</v>
      </c>
      <c r="C246" s="46">
        <f t="shared" ref="C246:N246" si="55">ABS((C245-C244)/C244)</f>
        <v>3.8761141070950846</v>
      </c>
      <c r="D246" s="46">
        <f t="shared" si="55"/>
        <v>5.6617330344585097</v>
      </c>
      <c r="E246" s="46">
        <f t="shared" si="55"/>
        <v>6.4617688980374277</v>
      </c>
      <c r="F246" s="46">
        <f t="shared" si="55"/>
        <v>4.7557380113554473</v>
      </c>
      <c r="G246" s="46">
        <f t="shared" si="55"/>
        <v>1.5611336559940427</v>
      </c>
      <c r="H246" s="46">
        <f t="shared" si="55"/>
        <v>1.4657040544909676</v>
      </c>
      <c r="I246" s="46">
        <f t="shared" si="55"/>
        <v>1.9680060891150208</v>
      </c>
      <c r="J246" s="46">
        <f t="shared" si="55"/>
        <v>1.6634392405063292</v>
      </c>
      <c r="K246" s="46">
        <f t="shared" si="55"/>
        <v>1.0296145585314125</v>
      </c>
      <c r="L246" s="46">
        <f t="shared" si="55"/>
        <v>0.81878229328595742</v>
      </c>
      <c r="M246" s="46">
        <f t="shared" si="55"/>
        <v>1.1061801160337552</v>
      </c>
      <c r="N246" s="46">
        <f t="shared" si="55"/>
        <v>1.4959973351099267</v>
      </c>
      <c r="O246" s="62">
        <f>AVERAGE(C246:N246)</f>
        <v>2.6553509495011567</v>
      </c>
    </row>
    <row r="247" spans="1:19" x14ac:dyDescent="0.25">
      <c r="A247" s="133"/>
      <c r="B247" s="45">
        <v>4</v>
      </c>
      <c r="C247" s="2">
        <f>C$100*TAN($P$102/$P$100)</f>
        <v>-50.36019952051781</v>
      </c>
      <c r="D247" s="2">
        <f t="shared" ref="D247:N247" si="56">D$100*TAN($P$102/$P$100)</f>
        <v>-39.184208238788919</v>
      </c>
      <c r="E247" s="2">
        <f t="shared" si="56"/>
        <v>-34.08904803436436</v>
      </c>
      <c r="F247" s="2">
        <f t="shared" si="56"/>
        <v>-32.587795474132115</v>
      </c>
      <c r="G247" s="2">
        <f t="shared" si="56"/>
        <v>-66.692007675771535</v>
      </c>
      <c r="H247" s="2">
        <f t="shared" si="56"/>
        <v>-73.318748774978502</v>
      </c>
      <c r="I247" s="2">
        <f t="shared" si="56"/>
        <v>-52.452854604477892</v>
      </c>
      <c r="J247" s="2">
        <f t="shared" si="56"/>
        <v>-50.997094546070876</v>
      </c>
      <c r="K247" s="2">
        <f t="shared" si="56"/>
        <v>-73.136778767677626</v>
      </c>
      <c r="L247" s="2">
        <f t="shared" si="56"/>
        <v>-99.249474815353523</v>
      </c>
      <c r="M247" s="2">
        <f t="shared" si="56"/>
        <v>-116.14235715978496</v>
      </c>
      <c r="N247" s="2">
        <f t="shared" si="56"/>
        <v>-68.102275232353335</v>
      </c>
      <c r="O247" s="44">
        <f t="shared" si="53"/>
        <v>-63.02607023702263</v>
      </c>
    </row>
    <row r="248" spans="1:19" x14ac:dyDescent="0.25">
      <c r="A248" s="133"/>
      <c r="B248" s="45" t="s">
        <v>177</v>
      </c>
      <c r="C248" s="46">
        <f t="shared" ref="C248:N248" si="57">ABS((C247-C244)/C244)</f>
        <v>10.336336581482723</v>
      </c>
      <c r="D248" s="46">
        <f t="shared" si="57"/>
        <v>13.755276119397434</v>
      </c>
      <c r="E248" s="46">
        <f t="shared" si="57"/>
        <v>15.287111498057151</v>
      </c>
      <c r="F248" s="46">
        <f t="shared" si="57"/>
        <v>12.020559849216138</v>
      </c>
      <c r="G248" s="46">
        <f t="shared" si="57"/>
        <v>5.9038240938067306</v>
      </c>
      <c r="H248" s="46">
        <f t="shared" si="57"/>
        <v>5.72110423534955</v>
      </c>
      <c r="I248" s="46">
        <f t="shared" si="57"/>
        <v>6.6828661543312995</v>
      </c>
      <c r="J248" s="46">
        <f t="shared" si="57"/>
        <v>6.0997094546070878</v>
      </c>
      <c r="K248" s="46">
        <f t="shared" si="57"/>
        <v>4.8861200195365377</v>
      </c>
      <c r="L248" s="46">
        <f t="shared" si="57"/>
        <v>4.4824377128194222</v>
      </c>
      <c r="M248" s="46">
        <f t="shared" si="57"/>
        <v>5.0327207347147551</v>
      </c>
      <c r="N248" s="46">
        <f t="shared" si="57"/>
        <v>5.7791070338493569</v>
      </c>
      <c r="O248" s="62">
        <f>AVERAGE(C248:N248)</f>
        <v>7.9989311239306824</v>
      </c>
    </row>
    <row r="249" spans="1:19" ht="15.75" thickBot="1" x14ac:dyDescent="0.3">
      <c r="A249" s="133"/>
      <c r="B249" s="45">
        <v>5</v>
      </c>
      <c r="C249" s="2">
        <f>C$100*ATAN($P$102/$P$100)</f>
        <v>4.7994948409931881</v>
      </c>
      <c r="D249" s="2">
        <f t="shared" ref="D249:N249" si="58">D$100*ATAN($P$102/$P$100)</f>
        <v>3.7343856275598908</v>
      </c>
      <c r="E249" s="2">
        <f t="shared" si="58"/>
        <v>3.2487998803230012</v>
      </c>
      <c r="F249" s="2">
        <f t="shared" si="58"/>
        <v>3.1057255083692747</v>
      </c>
      <c r="G249" s="2">
        <f t="shared" si="58"/>
        <v>6.355970584368575</v>
      </c>
      <c r="H249" s="2">
        <f t="shared" si="58"/>
        <v>6.9875210949117923</v>
      </c>
      <c r="I249" s="2">
        <f t="shared" si="58"/>
        <v>4.9989318443226249</v>
      </c>
      <c r="J249" s="2">
        <f t="shared" si="58"/>
        <v>4.8601930593977993</v>
      </c>
      <c r="K249" s="2">
        <f t="shared" si="58"/>
        <v>6.97017874679619</v>
      </c>
      <c r="L249" s="2">
        <f t="shared" si="58"/>
        <v>9.4588057013852502</v>
      </c>
      <c r="M249" s="2">
        <f t="shared" si="58"/>
        <v>11.068753684783747</v>
      </c>
      <c r="N249" s="2">
        <f t="shared" si="58"/>
        <v>6.4903737822645002</v>
      </c>
      <c r="O249" s="44">
        <f t="shared" si="53"/>
        <v>6.006594529622987</v>
      </c>
    </row>
    <row r="250" spans="1:19" x14ac:dyDescent="0.25">
      <c r="A250" s="133"/>
      <c r="B250" s="45" t="s">
        <v>177</v>
      </c>
      <c r="C250" s="46">
        <f t="shared" ref="C250:N250" si="59">ABS((C249-C244)/C244)</f>
        <v>0.11021601019777753</v>
      </c>
      <c r="D250" s="46">
        <f t="shared" si="59"/>
        <v>0.2156203214713186</v>
      </c>
      <c r="E250" s="46">
        <f t="shared" si="59"/>
        <v>0.36160933793922923</v>
      </c>
      <c r="F250" s="46">
        <f t="shared" si="59"/>
        <v>5.0296079935500476E-2</v>
      </c>
      <c r="G250" s="46">
        <f t="shared" si="59"/>
        <v>0.53264922173760476</v>
      </c>
      <c r="H250" s="46">
        <f t="shared" si="59"/>
        <v>0.55006303316730243</v>
      </c>
      <c r="I250" s="46">
        <f t="shared" si="59"/>
        <v>0.4584039171914816</v>
      </c>
      <c r="J250" s="46">
        <f t="shared" si="59"/>
        <v>0.51398069406022007</v>
      </c>
      <c r="K250" s="46">
        <f t="shared" si="59"/>
        <v>0.62963981154111637</v>
      </c>
      <c r="L250" s="46">
        <f t="shared" si="59"/>
        <v>0.66811208065314909</v>
      </c>
      <c r="M250" s="46">
        <f t="shared" si="59"/>
        <v>0.61566827483389763</v>
      </c>
      <c r="N250" s="46">
        <f t="shared" si="59"/>
        <v>0.54453517317442102</v>
      </c>
      <c r="O250" s="62">
        <f>AVERAGE(C250:N250)</f>
        <v>0.43756616299191825</v>
      </c>
      <c r="Q250" s="47" t="s">
        <v>183</v>
      </c>
    </row>
    <row r="251" spans="1:19" ht="15.75" thickBot="1" x14ac:dyDescent="0.3">
      <c r="A251" s="133"/>
      <c r="B251" s="45" t="s">
        <v>184</v>
      </c>
      <c r="C251" s="2">
        <f>LN(C$102/C$100)/LN($P$102/$P$100)</f>
        <v>0.23438114345291286</v>
      </c>
      <c r="D251" s="2">
        <f t="shared" ref="D251:N251" si="60">LN(D$102/D$100)/LN($P$102/$P$100)</f>
        <v>8.3595605476485924E-2</v>
      </c>
      <c r="E251" s="2">
        <f t="shared" si="60"/>
        <v>2.8790112282601157E-2</v>
      </c>
      <c r="F251" s="2">
        <f t="shared" si="60"/>
        <v>0.15423662241899375</v>
      </c>
      <c r="G251" s="2">
        <f t="shared" si="60"/>
        <v>0.54553799351719745</v>
      </c>
      <c r="H251" s="2">
        <f t="shared" si="60"/>
        <v>0.56388783407947074</v>
      </c>
      <c r="I251" s="2">
        <f t="shared" si="60"/>
        <v>0.47428906775781904</v>
      </c>
      <c r="J251" s="2">
        <f t="shared" si="60"/>
        <v>0.52661037672929567</v>
      </c>
      <c r="K251" s="2">
        <f t="shared" si="60"/>
        <v>0.65794133569987912</v>
      </c>
      <c r="L251" s="2">
        <f t="shared" si="60"/>
        <v>0.71094234585443128</v>
      </c>
      <c r="M251" s="2">
        <f t="shared" si="60"/>
        <v>0.64004698392770476</v>
      </c>
      <c r="N251" s="2">
        <f t="shared" si="60"/>
        <v>0.55798700616411345</v>
      </c>
      <c r="O251" s="48">
        <f t="shared" si="53"/>
        <v>0.4315205356134087</v>
      </c>
      <c r="Q251" s="49">
        <v>0.23</v>
      </c>
    </row>
    <row r="252" spans="1:19" x14ac:dyDescent="0.25">
      <c r="A252" s="133"/>
      <c r="B252" s="45" t="s">
        <v>185</v>
      </c>
      <c r="C252" s="2">
        <f>C$100*($P$102/$P$100)^$O251</f>
        <v>8.1111653279857805</v>
      </c>
      <c r="D252" s="2">
        <f t="shared" ref="D252:N252" si="61">D$100*($P$102/$P$100)^$O251</f>
        <v>6.3111265304171198</v>
      </c>
      <c r="E252" s="2">
        <f t="shared" si="61"/>
        <v>5.49048469054864</v>
      </c>
      <c r="F252" s="2">
        <f t="shared" si="61"/>
        <v>5.2486884341588196</v>
      </c>
      <c r="G252" s="2">
        <f t="shared" si="61"/>
        <v>10.741615511135638</v>
      </c>
      <c r="H252" s="2">
        <f t="shared" si="61"/>
        <v>11.808938380250298</v>
      </c>
      <c r="I252" s="2">
        <f t="shared" si="61"/>
        <v>8.4482146550746204</v>
      </c>
      <c r="J252" s="2">
        <f t="shared" si="61"/>
        <v>8.2137455579693395</v>
      </c>
      <c r="K252" s="2">
        <f t="shared" si="61"/>
        <v>11.779629743112141</v>
      </c>
      <c r="L252" s="2">
        <f t="shared" si="61"/>
        <v>15.9854191724381</v>
      </c>
      <c r="M252" s="2">
        <f t="shared" si="61"/>
        <v>18.70623765343062</v>
      </c>
      <c r="N252" s="2">
        <f t="shared" si="61"/>
        <v>10.968757448956378</v>
      </c>
      <c r="O252" s="44">
        <f t="shared" si="53"/>
        <v>10.151168592123124</v>
      </c>
    </row>
    <row r="253" spans="1:19" x14ac:dyDescent="0.25">
      <c r="A253" s="133"/>
      <c r="B253" s="45" t="s">
        <v>177</v>
      </c>
      <c r="C253" s="46">
        <f t="shared" ref="C253:N253" si="62">ABS((C252-C244)/C244)</f>
        <v>0.50373847385720805</v>
      </c>
      <c r="D253" s="46">
        <f t="shared" si="62"/>
        <v>1.0544031674534895</v>
      </c>
      <c r="E253" s="46">
        <f t="shared" si="62"/>
        <v>1.301125184638994</v>
      </c>
      <c r="F253" s="46">
        <f t="shared" si="62"/>
        <v>0.77500454317173484</v>
      </c>
      <c r="G253" s="46">
        <f t="shared" si="62"/>
        <v>0.21017533006355599</v>
      </c>
      <c r="H253" s="46">
        <f t="shared" si="62"/>
        <v>0.23960474048613659</v>
      </c>
      <c r="I253" s="46">
        <f t="shared" si="62"/>
        <v>8.4700470739477784E-2</v>
      </c>
      <c r="J253" s="46">
        <f t="shared" si="62"/>
        <v>0.17862544420306606</v>
      </c>
      <c r="K253" s="46">
        <f t="shared" si="62"/>
        <v>0.37408981173686823</v>
      </c>
      <c r="L253" s="46">
        <f t="shared" si="62"/>
        <v>0.43910809921269828</v>
      </c>
      <c r="M253" s="46">
        <f t="shared" si="62"/>
        <v>0.35047785925588126</v>
      </c>
      <c r="N253" s="46">
        <f t="shared" si="62"/>
        <v>0.23026263516095594</v>
      </c>
      <c r="O253" s="62">
        <f>AVERAGE(C253:N253)</f>
        <v>0.47844297999833879</v>
      </c>
    </row>
    <row r="254" spans="1:19" x14ac:dyDescent="0.25">
      <c r="A254" s="133"/>
      <c r="B254" s="42" t="s">
        <v>186</v>
      </c>
      <c r="C254" s="4">
        <f>C$100*($P$102/$P$100)^$Q251</f>
        <v>5.345317897295927</v>
      </c>
      <c r="D254" s="4">
        <f t="shared" ref="D254:N254" si="63">D$100*($P$102/$P$100)^$Q251</f>
        <v>4.1590790263814137</v>
      </c>
      <c r="E254" s="4">
        <f t="shared" si="63"/>
        <v>3.6182699888952854</v>
      </c>
      <c r="F254" s="4">
        <f t="shared" si="63"/>
        <v>3.458924468921694</v>
      </c>
      <c r="G254" s="4">
        <f t="shared" si="63"/>
        <v>7.0788040085237824</v>
      </c>
      <c r="H254" s="4">
        <f t="shared" si="63"/>
        <v>7.7821776673971099</v>
      </c>
      <c r="I254" s="4">
        <f t="shared" si="63"/>
        <v>5.5674358948348717</v>
      </c>
      <c r="J254" s="4">
        <f t="shared" si="63"/>
        <v>5.412919026981692</v>
      </c>
      <c r="K254" s="4">
        <f t="shared" si="63"/>
        <v>7.7628630589154639</v>
      </c>
      <c r="L254" s="4">
        <f t="shared" si="63"/>
        <v>10.534509376031869</v>
      </c>
      <c r="M254" s="4">
        <f t="shared" si="63"/>
        <v>12.327548863411472</v>
      </c>
      <c r="N254" s="4">
        <f t="shared" si="63"/>
        <v>7.2284922242565504</v>
      </c>
      <c r="O254" s="51">
        <f>AVERAGE(C254:N254)</f>
        <v>6.6896951251539285</v>
      </c>
    </row>
    <row r="255" spans="1:19" ht="15.75" thickBot="1" x14ac:dyDescent="0.3">
      <c r="A255" s="134"/>
      <c r="B255" s="52" t="s">
        <v>177</v>
      </c>
      <c r="C255" s="53">
        <f t="shared" ref="C255:N255" si="64">ABS((C254-C244)/C244)</f>
        <v>9.0252322402805223E-3</v>
      </c>
      <c r="D255" s="53">
        <f t="shared" si="64"/>
        <v>0.35386687056686639</v>
      </c>
      <c r="E255" s="53">
        <f t="shared" si="64"/>
        <v>0.51645850330900467</v>
      </c>
      <c r="F255" s="53">
        <f t="shared" si="64"/>
        <v>0.16974111224947386</v>
      </c>
      <c r="G255" s="53">
        <f t="shared" si="64"/>
        <v>0.4794997052556042</v>
      </c>
      <c r="H255" s="53">
        <f t="shared" si="64"/>
        <v>0.49889390422426849</v>
      </c>
      <c r="I255" s="53">
        <f t="shared" si="64"/>
        <v>0.39681084563002478</v>
      </c>
      <c r="J255" s="53">
        <f t="shared" si="64"/>
        <v>0.45870809730183082</v>
      </c>
      <c r="K255" s="53">
        <f t="shared" si="64"/>
        <v>0.58752056010013476</v>
      </c>
      <c r="L255" s="53">
        <f t="shared" si="64"/>
        <v>0.6303680920690572</v>
      </c>
      <c r="M255" s="53">
        <f t="shared" si="64"/>
        <v>0.57196010890932392</v>
      </c>
      <c r="N255" s="53">
        <f t="shared" si="64"/>
        <v>0.49273738777147014</v>
      </c>
      <c r="O255" s="63">
        <f>AVERAGE(C255:N255)</f>
        <v>0.43046586830227834</v>
      </c>
    </row>
    <row r="256" spans="1:19" x14ac:dyDescent="0.25">
      <c r="A256"/>
      <c r="B256" s="54"/>
      <c r="C256" s="55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 s="54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 s="54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 s="54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 s="54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 s="54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 s="54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 s="54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 s="5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x14ac:dyDescent="0.25">
      <c r="A265"/>
      <c r="B265" s="54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x14ac:dyDescent="0.25">
      <c r="A266"/>
      <c r="B266" s="54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x14ac:dyDescent="0.25">
      <c r="A267"/>
      <c r="B267" s="54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x14ac:dyDescent="0.25">
      <c r="A268"/>
      <c r="B268" s="54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x14ac:dyDescent="0.25">
      <c r="A269"/>
      <c r="B269" s="54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x14ac:dyDescent="0.25">
      <c r="A270"/>
      <c r="B270" s="54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x14ac:dyDescent="0.25">
      <c r="A271"/>
      <c r="B271" s="54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x14ac:dyDescent="0.25">
      <c r="A272"/>
      <c r="B272" s="54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x14ac:dyDescent="0.25">
      <c r="A273"/>
      <c r="B273" s="54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x14ac:dyDescent="0.25">
      <c r="A274"/>
      <c r="B274" s="5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ht="15.75" thickBot="1" x14ac:dyDescent="0.3"/>
    <row r="276" spans="1:19" x14ac:dyDescent="0.25">
      <c r="A276" s="41" t="s">
        <v>175</v>
      </c>
      <c r="B276" s="18" t="s">
        <v>176</v>
      </c>
      <c r="C276" s="22" t="s">
        <v>162</v>
      </c>
      <c r="D276" s="22" t="s">
        <v>163</v>
      </c>
      <c r="E276" s="22" t="s">
        <v>91</v>
      </c>
      <c r="F276" s="22" t="s">
        <v>164</v>
      </c>
      <c r="G276" s="22" t="s">
        <v>165</v>
      </c>
      <c r="H276" s="22" t="s">
        <v>166</v>
      </c>
      <c r="I276" s="22" t="s">
        <v>167</v>
      </c>
      <c r="J276" s="22" t="s">
        <v>168</v>
      </c>
      <c r="K276" s="22" t="s">
        <v>169</v>
      </c>
      <c r="L276" s="22" t="s">
        <v>170</v>
      </c>
      <c r="M276" s="22" t="s">
        <v>171</v>
      </c>
      <c r="N276" s="22" t="s">
        <v>172</v>
      </c>
      <c r="O276" s="23" t="s">
        <v>179</v>
      </c>
    </row>
    <row r="277" spans="1:19" x14ac:dyDescent="0.25">
      <c r="A277" s="132" t="s">
        <v>153</v>
      </c>
      <c r="B277" s="42" t="s">
        <v>182</v>
      </c>
      <c r="C277" s="43">
        <f>C$103</f>
        <v>0.34599999999999997</v>
      </c>
      <c r="D277" s="43">
        <f t="shared" ref="D277:N277" si="65">D$103</f>
        <v>0.27700000000000002</v>
      </c>
      <c r="E277" s="43">
        <f t="shared" si="65"/>
        <v>0.224</v>
      </c>
      <c r="F277" s="43">
        <f t="shared" si="65"/>
        <v>0.26200000000000001</v>
      </c>
      <c r="G277" s="43">
        <f t="shared" si="65"/>
        <v>0.48499999999999999</v>
      </c>
      <c r="H277" s="43">
        <f t="shared" si="65"/>
        <v>0.54400000000000004</v>
      </c>
      <c r="I277" s="43">
        <f t="shared" si="65"/>
        <v>0.439</v>
      </c>
      <c r="J277" s="43">
        <f t="shared" si="65"/>
        <v>0.76200000000000001</v>
      </c>
      <c r="K277" s="43">
        <f t="shared" si="65"/>
        <v>0.747</v>
      </c>
      <c r="L277" s="43">
        <f t="shared" si="65"/>
        <v>0.9</v>
      </c>
      <c r="M277" s="43">
        <f t="shared" si="65"/>
        <v>1.19</v>
      </c>
      <c r="N277" s="43">
        <f t="shared" si="65"/>
        <v>0.85199999999999998</v>
      </c>
      <c r="O277" s="44">
        <f t="shared" ref="O277:O285" si="66">AVERAGE(C277:N277)</f>
        <v>0.58566666666666667</v>
      </c>
    </row>
    <row r="278" spans="1:19" x14ac:dyDescent="0.25">
      <c r="A278" s="133"/>
      <c r="B278" s="45">
        <v>3</v>
      </c>
      <c r="C278" s="2">
        <f>C$100*($P$103/$P$100)</f>
        <v>0.74267088607594933</v>
      </c>
      <c r="D278" s="2">
        <f t="shared" ref="D278:N278" si="67">D$100*($P$103/$P$100)</f>
        <v>0.57785654008438814</v>
      </c>
      <c r="E278" s="2">
        <f t="shared" si="67"/>
        <v>0.50271729957805911</v>
      </c>
      <c r="F278" s="2">
        <f t="shared" si="67"/>
        <v>0.48057805907172996</v>
      </c>
      <c r="G278" s="2">
        <f t="shared" si="67"/>
        <v>0.98351898734177201</v>
      </c>
      <c r="H278" s="2">
        <f t="shared" si="67"/>
        <v>1.0812447257383966</v>
      </c>
      <c r="I278" s="2">
        <f t="shared" si="67"/>
        <v>0.77353164556962029</v>
      </c>
      <c r="J278" s="2">
        <f t="shared" si="67"/>
        <v>0.75206329113924042</v>
      </c>
      <c r="K278" s="2">
        <f t="shared" si="67"/>
        <v>1.0785611814345992</v>
      </c>
      <c r="L278" s="2">
        <f t="shared" si="67"/>
        <v>1.4636497890295357</v>
      </c>
      <c r="M278" s="2">
        <f t="shared" si="67"/>
        <v>1.712772151898734</v>
      </c>
      <c r="N278" s="2">
        <f t="shared" si="67"/>
        <v>1.0043164556962023</v>
      </c>
      <c r="O278" s="44">
        <f t="shared" si="66"/>
        <v>0.92945675105485226</v>
      </c>
    </row>
    <row r="279" spans="1:19" x14ac:dyDescent="0.25">
      <c r="A279" s="133"/>
      <c r="B279" s="45" t="s">
        <v>177</v>
      </c>
      <c r="C279" s="46">
        <f t="shared" ref="C279:N279" si="68">ABS((C278-C277)/C277)</f>
        <v>1.1464476476183509</v>
      </c>
      <c r="D279" s="46">
        <f t="shared" si="68"/>
        <v>1.0861246934454443</v>
      </c>
      <c r="E279" s="46">
        <f t="shared" si="68"/>
        <v>1.2442736588306211</v>
      </c>
      <c r="F279" s="46">
        <f t="shared" si="68"/>
        <v>0.83426740103713715</v>
      </c>
      <c r="G279" s="46">
        <f t="shared" si="68"/>
        <v>1.0278742007046846</v>
      </c>
      <c r="H279" s="46">
        <f t="shared" si="68"/>
        <v>0.98758221643087596</v>
      </c>
      <c r="I279" s="46">
        <f t="shared" si="68"/>
        <v>0.76203108330209635</v>
      </c>
      <c r="J279" s="46">
        <f t="shared" si="68"/>
        <v>1.3040300342204188E-2</v>
      </c>
      <c r="K279" s="46">
        <f t="shared" si="68"/>
        <v>0.44385700325916899</v>
      </c>
      <c r="L279" s="46">
        <f t="shared" si="68"/>
        <v>0.62627754336615071</v>
      </c>
      <c r="M279" s="46">
        <f t="shared" si="68"/>
        <v>0.4393043293266673</v>
      </c>
      <c r="N279" s="46">
        <f t="shared" si="68"/>
        <v>0.17877518274202153</v>
      </c>
      <c r="O279" s="62">
        <f>AVERAGE(C279:N279)</f>
        <v>0.73248793836711867</v>
      </c>
    </row>
    <row r="280" spans="1:19" x14ac:dyDescent="0.25">
      <c r="A280" s="133"/>
      <c r="B280" s="45">
        <v>4</v>
      </c>
      <c r="C280" s="2">
        <f>C$100*TAN($P$103/$P$100)</f>
        <v>0.7553039288762935</v>
      </c>
      <c r="D280" s="2">
        <f t="shared" ref="D280:N280" si="69">D$100*TAN($P$103/$P$100)</f>
        <v>0.58768604402780555</v>
      </c>
      <c r="E280" s="2">
        <f t="shared" si="69"/>
        <v>0.51126866368982471</v>
      </c>
      <c r="F280" s="2">
        <f t="shared" si="69"/>
        <v>0.48875282841166956</v>
      </c>
      <c r="G280" s="2">
        <f t="shared" si="69"/>
        <v>1.0002489247810715</v>
      </c>
      <c r="H280" s="2">
        <f t="shared" si="69"/>
        <v>1.0996370057563623</v>
      </c>
      <c r="I280" s="2">
        <f t="shared" si="69"/>
        <v>0.78668963865796415</v>
      </c>
      <c r="J280" s="2">
        <f t="shared" si="69"/>
        <v>0.7648561014185411</v>
      </c>
      <c r="K280" s="2">
        <f t="shared" si="69"/>
        <v>1.0969078136014343</v>
      </c>
      <c r="L280" s="2">
        <f t="shared" si="69"/>
        <v>1.4885468878335864</v>
      </c>
      <c r="M280" s="2">
        <f t="shared" si="69"/>
        <v>1.7419068928827255</v>
      </c>
      <c r="N280" s="2">
        <f t="shared" si="69"/>
        <v>1.0214001639817627</v>
      </c>
      <c r="O280" s="44">
        <f t="shared" si="66"/>
        <v>0.94526707449325353</v>
      </c>
    </row>
    <row r="281" spans="1:19" x14ac:dyDescent="0.25">
      <c r="A281" s="133"/>
      <c r="B281" s="45" t="s">
        <v>177</v>
      </c>
      <c r="C281" s="46">
        <f t="shared" ref="C281:N281" si="70">ABS((C280-C277)/C277)</f>
        <v>1.1829593320124092</v>
      </c>
      <c r="D281" s="46">
        <f t="shared" si="70"/>
        <v>1.1216102672483954</v>
      </c>
      <c r="E281" s="46">
        <f t="shared" si="70"/>
        <v>1.2824493914724318</v>
      </c>
      <c r="F281" s="46">
        <f t="shared" si="70"/>
        <v>0.86546881073156312</v>
      </c>
      <c r="G281" s="46">
        <f t="shared" si="70"/>
        <v>1.0623689170743744</v>
      </c>
      <c r="H281" s="46">
        <f t="shared" si="70"/>
        <v>1.0213915546991952</v>
      </c>
      <c r="I281" s="46">
        <f t="shared" si="70"/>
        <v>0.79200373270606872</v>
      </c>
      <c r="J281" s="46">
        <f t="shared" si="70"/>
        <v>3.7481645912612735E-3</v>
      </c>
      <c r="K281" s="46">
        <f t="shared" si="70"/>
        <v>0.46841742115319185</v>
      </c>
      <c r="L281" s="46">
        <f t="shared" si="70"/>
        <v>0.65394098648176258</v>
      </c>
      <c r="M281" s="46">
        <f t="shared" si="70"/>
        <v>0.46378730494346687</v>
      </c>
      <c r="N281" s="46">
        <f t="shared" si="70"/>
        <v>0.19882648354666987</v>
      </c>
      <c r="O281" s="62">
        <f>AVERAGE(C281:N281)</f>
        <v>0.75974769722173263</v>
      </c>
    </row>
    <row r="282" spans="1:19" ht="15.75" thickBot="1" x14ac:dyDescent="0.3">
      <c r="A282" s="133"/>
      <c r="B282" s="45">
        <v>5</v>
      </c>
      <c r="C282" s="2">
        <f>C$100*ATAN($P$103/$P$100)</f>
        <v>0.73064932093912205</v>
      </c>
      <c r="D282" s="2">
        <f t="shared" ref="D282:N282" si="71">D$100*ATAN($P$103/$P$100)</f>
        <v>0.56850281400382152</v>
      </c>
      <c r="E282" s="2">
        <f t="shared" si="71"/>
        <v>0.49457984747700884</v>
      </c>
      <c r="F282" s="2">
        <f t="shared" si="71"/>
        <v>0.47279897341107291</v>
      </c>
      <c r="G282" s="2">
        <f t="shared" si="71"/>
        <v>0.96759882971703048</v>
      </c>
      <c r="H282" s="2">
        <f t="shared" si="71"/>
        <v>1.0637426879676768</v>
      </c>
      <c r="I282" s="2">
        <f t="shared" si="71"/>
        <v>0.76101053933406293</v>
      </c>
      <c r="J282" s="2">
        <f t="shared" si="71"/>
        <v>0.73988969175497354</v>
      </c>
      <c r="K282" s="2">
        <f t="shared" si="71"/>
        <v>1.0611025820202906</v>
      </c>
      <c r="L282" s="2">
        <f t="shared" si="71"/>
        <v>1.4399577854702057</v>
      </c>
      <c r="M282" s="2">
        <f t="shared" si="71"/>
        <v>1.6850476209192216</v>
      </c>
      <c r="N282" s="2">
        <f t="shared" si="71"/>
        <v>0.98805965080927327</v>
      </c>
      <c r="O282" s="44">
        <f t="shared" si="66"/>
        <v>0.91441169531864652</v>
      </c>
    </row>
    <row r="283" spans="1:19" x14ac:dyDescent="0.25">
      <c r="A283" s="133"/>
      <c r="B283" s="45" t="s">
        <v>177</v>
      </c>
      <c r="C283" s="46">
        <f t="shared" ref="C283:N283" si="72">ABS((C282-C277)/C277)</f>
        <v>1.1117032397084454</v>
      </c>
      <c r="D283" s="46">
        <f t="shared" si="72"/>
        <v>1.0523567292556733</v>
      </c>
      <c r="E283" s="46">
        <f t="shared" si="72"/>
        <v>1.2079457476652178</v>
      </c>
      <c r="F283" s="46">
        <f t="shared" si="72"/>
        <v>0.80457623439340797</v>
      </c>
      <c r="G283" s="46">
        <f t="shared" si="72"/>
        <v>0.99504913343717627</v>
      </c>
      <c r="H283" s="46">
        <f t="shared" si="72"/>
        <v>0.95540935288175866</v>
      </c>
      <c r="I283" s="46">
        <f t="shared" si="72"/>
        <v>0.73350920121654428</v>
      </c>
      <c r="J283" s="46">
        <f t="shared" si="72"/>
        <v>2.9016152552528172E-2</v>
      </c>
      <c r="K283" s="46">
        <f t="shared" si="72"/>
        <v>0.42048538423064341</v>
      </c>
      <c r="L283" s="46">
        <f t="shared" si="72"/>
        <v>0.5999530949668952</v>
      </c>
      <c r="M283" s="46">
        <f t="shared" si="72"/>
        <v>0.41600640413379969</v>
      </c>
      <c r="N283" s="46">
        <f t="shared" si="72"/>
        <v>0.15969442583248039</v>
      </c>
      <c r="O283" s="62">
        <f>AVERAGE(C283:N283)</f>
        <v>0.70714209168954767</v>
      </c>
      <c r="Q283" s="47" t="s">
        <v>183</v>
      </c>
    </row>
    <row r="284" spans="1:19" ht="15.75" thickBot="1" x14ac:dyDescent="0.3">
      <c r="A284" s="133"/>
      <c r="B284" s="45" t="s">
        <v>184</v>
      </c>
      <c r="C284" s="2">
        <f>LN(C$103/C$100)/LN($P$103/$P$100)</f>
        <v>1.5099682345168997</v>
      </c>
      <c r="D284" s="2">
        <f t="shared" ref="D284:N284" si="73">LN(D$103/D$100)/LN($P$103/$P$100)</f>
        <v>1.4909358588269241</v>
      </c>
      <c r="E284" s="2">
        <f t="shared" si="73"/>
        <v>1.5397243156105944</v>
      </c>
      <c r="F284" s="2">
        <f t="shared" si="73"/>
        <v>1.405032737459897</v>
      </c>
      <c r="G284" s="2">
        <f t="shared" si="73"/>
        <v>1.4720276739580065</v>
      </c>
      <c r="H284" s="2">
        <f t="shared" si="73"/>
        <v>1.4586283249958794</v>
      </c>
      <c r="I284" s="2">
        <f t="shared" si="73"/>
        <v>1.3782074942216609</v>
      </c>
      <c r="J284" s="2">
        <f t="shared" si="73"/>
        <v>0.9912362465115393</v>
      </c>
      <c r="K284" s="2">
        <f t="shared" si="73"/>
        <v>1.2452435567723965</v>
      </c>
      <c r="L284" s="2">
        <f t="shared" si="73"/>
        <v>1.3246788645139216</v>
      </c>
      <c r="M284" s="2">
        <f t="shared" si="73"/>
        <v>1.2431350094858564</v>
      </c>
      <c r="N284" s="2">
        <f t="shared" si="73"/>
        <v>1.1098139990196163</v>
      </c>
      <c r="O284" s="48">
        <f t="shared" si="66"/>
        <v>1.3473860263244326</v>
      </c>
      <c r="Q284" s="49">
        <v>1.45</v>
      </c>
    </row>
    <row r="285" spans="1:19" x14ac:dyDescent="0.25">
      <c r="A285" s="133"/>
      <c r="B285" s="45" t="s">
        <v>185</v>
      </c>
      <c r="C285" s="2">
        <f>C$100*($P$103/$P$100)^$O284</f>
        <v>0.44139900554283334</v>
      </c>
      <c r="D285" s="2">
        <f t="shared" ref="D285:N285" si="74">D$100*($P$103/$P$100)^$O284</f>
        <v>0.34344324911854301</v>
      </c>
      <c r="E285" s="2">
        <f t="shared" si="74"/>
        <v>0.29878499381520307</v>
      </c>
      <c r="F285" s="2">
        <f t="shared" si="74"/>
        <v>0.28562675787761183</v>
      </c>
      <c r="G285" s="2">
        <f t="shared" si="74"/>
        <v>0.58454466316693188</v>
      </c>
      <c r="H285" s="2">
        <f t="shared" si="74"/>
        <v>0.64262697735609731</v>
      </c>
      <c r="I285" s="2">
        <f t="shared" si="74"/>
        <v>0.4597407889709908</v>
      </c>
      <c r="J285" s="2">
        <f t="shared" si="74"/>
        <v>0.44698128745575083</v>
      </c>
      <c r="K285" s="2">
        <f t="shared" si="74"/>
        <v>0.64103203966669231</v>
      </c>
      <c r="L285" s="2">
        <f t="shared" si="74"/>
        <v>0.86990559809630952</v>
      </c>
      <c r="M285" s="2">
        <f t="shared" si="74"/>
        <v>1.0179689802627403</v>
      </c>
      <c r="N285" s="2">
        <f t="shared" si="74"/>
        <v>0.59690543025982068</v>
      </c>
      <c r="O285" s="44">
        <f t="shared" si="66"/>
        <v>0.5524133142991271</v>
      </c>
    </row>
    <row r="286" spans="1:19" x14ac:dyDescent="0.25">
      <c r="A286" s="133"/>
      <c r="B286" s="45" t="s">
        <v>177</v>
      </c>
      <c r="C286" s="46">
        <f t="shared" ref="C286:N286" si="75">ABS((C285-C277)/C277)</f>
        <v>0.27571966919894042</v>
      </c>
      <c r="D286" s="46">
        <f t="shared" si="75"/>
        <v>0.2398673253377003</v>
      </c>
      <c r="E286" s="46">
        <f t="shared" si="75"/>
        <v>0.33386157953215656</v>
      </c>
      <c r="F286" s="46">
        <f t="shared" si="75"/>
        <v>9.0178465181724482E-2</v>
      </c>
      <c r="G286" s="46">
        <f t="shared" si="75"/>
        <v>0.20524672817924103</v>
      </c>
      <c r="H286" s="46">
        <f t="shared" si="75"/>
        <v>0.18129959072811996</v>
      </c>
      <c r="I286" s="46">
        <f t="shared" si="75"/>
        <v>4.7245532963532566E-2</v>
      </c>
      <c r="J286" s="46">
        <f t="shared" si="75"/>
        <v>0.4134103839163375</v>
      </c>
      <c r="K286" s="46">
        <f t="shared" si="75"/>
        <v>0.14185804596158993</v>
      </c>
      <c r="L286" s="46">
        <f t="shared" si="75"/>
        <v>3.3438224337433896E-2</v>
      </c>
      <c r="M286" s="46">
        <f t="shared" si="75"/>
        <v>0.14456388213215096</v>
      </c>
      <c r="N286" s="46">
        <f t="shared" si="75"/>
        <v>0.29940677199551563</v>
      </c>
      <c r="O286" s="62">
        <f>AVERAGE(C286:N286)</f>
        <v>0.20050801662203696</v>
      </c>
    </row>
    <row r="287" spans="1:19" x14ac:dyDescent="0.25">
      <c r="A287" s="133"/>
      <c r="B287" s="42" t="s">
        <v>186</v>
      </c>
      <c r="C287" s="4">
        <f>C$100*($P$103/$P$100)^$Q284</f>
        <v>0.3785156015252521</v>
      </c>
      <c r="D287" s="4">
        <f t="shared" ref="D287:N287" si="76">D$100*($P$103/$P$100)^$Q284</f>
        <v>0.29451499980164147</v>
      </c>
      <c r="E287" s="4">
        <f t="shared" si="76"/>
        <v>0.25621893171597915</v>
      </c>
      <c r="F287" s="4">
        <f t="shared" si="76"/>
        <v>0.24493526879788219</v>
      </c>
      <c r="G287" s="4">
        <f t="shared" si="76"/>
        <v>0.50126817690697334</v>
      </c>
      <c r="H287" s="4">
        <f t="shared" si="76"/>
        <v>0.55107586069695691</v>
      </c>
      <c r="I287" s="4">
        <f t="shared" si="76"/>
        <v>0.39424434377472056</v>
      </c>
      <c r="J287" s="4">
        <f t="shared" si="76"/>
        <v>0.38330261003595989</v>
      </c>
      <c r="K287" s="4">
        <f t="shared" si="76"/>
        <v>0.54970814397961187</v>
      </c>
      <c r="L287" s="4">
        <f t="shared" si="76"/>
        <v>0.74597549291863141</v>
      </c>
      <c r="M287" s="4">
        <f t="shared" si="76"/>
        <v>0.87294519484550004</v>
      </c>
      <c r="N287" s="4">
        <f t="shared" si="76"/>
        <v>0.51186798146639778</v>
      </c>
      <c r="O287" s="51">
        <f>AVERAGE(C287:N287)</f>
        <v>0.47371438387212561</v>
      </c>
    </row>
    <row r="288" spans="1:19" ht="15.75" thickBot="1" x14ac:dyDescent="0.3">
      <c r="A288" s="134"/>
      <c r="B288" s="52" t="s">
        <v>177</v>
      </c>
      <c r="C288" s="53">
        <f t="shared" ref="C288:N288" si="77">ABS((C287-C277)/C277)</f>
        <v>9.3975726951595742E-2</v>
      </c>
      <c r="D288" s="53">
        <f t="shared" si="77"/>
        <v>6.3231046215312087E-2</v>
      </c>
      <c r="E288" s="53">
        <f t="shared" si="77"/>
        <v>0.14383451658919261</v>
      </c>
      <c r="F288" s="53">
        <f t="shared" si="77"/>
        <v>6.5132561840144362E-2</v>
      </c>
      <c r="G288" s="53">
        <f t="shared" si="77"/>
        <v>3.35426327978832E-2</v>
      </c>
      <c r="H288" s="53">
        <f t="shared" si="77"/>
        <v>1.3007096869406012E-2</v>
      </c>
      <c r="I288" s="53">
        <f t="shared" si="77"/>
        <v>0.10194910301885977</v>
      </c>
      <c r="J288" s="53">
        <f t="shared" si="77"/>
        <v>0.49697820205254606</v>
      </c>
      <c r="K288" s="53">
        <f t="shared" si="77"/>
        <v>0.26411225705540581</v>
      </c>
      <c r="L288" s="53">
        <f t="shared" si="77"/>
        <v>0.17113834120152069</v>
      </c>
      <c r="M288" s="53">
        <f t="shared" si="77"/>
        <v>0.26643260937352936</v>
      </c>
      <c r="N288" s="53">
        <f t="shared" si="77"/>
        <v>0.39921598419436877</v>
      </c>
      <c r="O288" s="63">
        <f>AVERAGE(C288:N288)</f>
        <v>0.17604583984664704</v>
      </c>
    </row>
    <row r="289" spans="1:19" x14ac:dyDescent="0.25">
      <c r="A289"/>
      <c r="B289" s="54"/>
      <c r="C289" s="55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 s="54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 s="54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 s="54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 s="54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 s="5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 s="54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 s="54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 s="54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x14ac:dyDescent="0.25">
      <c r="A298"/>
      <c r="B298" s="54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x14ac:dyDescent="0.25">
      <c r="A299"/>
      <c r="B299" s="54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x14ac:dyDescent="0.25">
      <c r="A300"/>
      <c r="B300" s="54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x14ac:dyDescent="0.25">
      <c r="A301"/>
      <c r="B301" s="54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x14ac:dyDescent="0.25">
      <c r="A302"/>
      <c r="B302" s="54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x14ac:dyDescent="0.25">
      <c r="A303"/>
      <c r="B303" s="54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x14ac:dyDescent="0.25">
      <c r="A304"/>
      <c r="B304" s="5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x14ac:dyDescent="0.25">
      <c r="A305"/>
      <c r="B305" s="54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x14ac:dyDescent="0.25">
      <c r="A306"/>
      <c r="B306" s="54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x14ac:dyDescent="0.25">
      <c r="A307"/>
      <c r="B307" s="54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ht="15.75" thickBot="1" x14ac:dyDescent="0.3"/>
    <row r="309" spans="1:19" x14ac:dyDescent="0.25">
      <c r="A309" s="41" t="s">
        <v>175</v>
      </c>
      <c r="B309" s="18" t="s">
        <v>176</v>
      </c>
      <c r="C309" s="22" t="s">
        <v>162</v>
      </c>
      <c r="D309" s="22" t="s">
        <v>163</v>
      </c>
      <c r="E309" s="22" t="s">
        <v>91</v>
      </c>
      <c r="F309" s="22" t="s">
        <v>164</v>
      </c>
      <c r="G309" s="22" t="s">
        <v>165</v>
      </c>
      <c r="H309" s="22" t="s">
        <v>166</v>
      </c>
      <c r="I309" s="22" t="s">
        <v>167</v>
      </c>
      <c r="J309" s="22" t="s">
        <v>168</v>
      </c>
      <c r="K309" s="22" t="s">
        <v>169</v>
      </c>
      <c r="L309" s="22" t="s">
        <v>170</v>
      </c>
      <c r="M309" s="22" t="s">
        <v>171</v>
      </c>
      <c r="N309" s="22" t="s">
        <v>172</v>
      </c>
      <c r="O309" s="23" t="s">
        <v>179</v>
      </c>
    </row>
    <row r="310" spans="1:19" x14ac:dyDescent="0.25">
      <c r="A310" s="132" t="s">
        <v>154</v>
      </c>
      <c r="B310" s="42" t="s">
        <v>182</v>
      </c>
      <c r="C310" s="43">
        <f>C$104</f>
        <v>11.67</v>
      </c>
      <c r="D310" s="43">
        <f t="shared" ref="D310:N310" si="78">D$104</f>
        <v>7.657</v>
      </c>
      <c r="E310" s="43">
        <f t="shared" si="78"/>
        <v>6.3730000000000002</v>
      </c>
      <c r="F310" s="43">
        <f t="shared" si="78"/>
        <v>8.5399999999999991</v>
      </c>
      <c r="G310" s="43">
        <f t="shared" si="78"/>
        <v>26.95</v>
      </c>
      <c r="H310" s="43">
        <f t="shared" si="78"/>
        <v>42.78</v>
      </c>
      <c r="I310" s="43">
        <f t="shared" si="78"/>
        <v>23.55</v>
      </c>
      <c r="J310" s="43">
        <f t="shared" si="78"/>
        <v>24.92</v>
      </c>
      <c r="K310" s="43">
        <f t="shared" si="78"/>
        <v>46.23</v>
      </c>
      <c r="L310" s="43">
        <f t="shared" si="78"/>
        <v>73.150000000000006</v>
      </c>
      <c r="M310" s="43">
        <f t="shared" si="78"/>
        <v>78.59</v>
      </c>
      <c r="N310" s="43">
        <f t="shared" si="78"/>
        <v>33.43</v>
      </c>
      <c r="O310" s="44">
        <f t="shared" ref="O310:O318" si="79">AVERAGE(C310:N310)</f>
        <v>31.986666666666665</v>
      </c>
    </row>
    <row r="311" spans="1:19" x14ac:dyDescent="0.25">
      <c r="A311" s="133"/>
      <c r="B311" s="45">
        <v>3</v>
      </c>
      <c r="C311" s="2">
        <f>C$100*($P$104/$P$100)</f>
        <v>70.623797468354439</v>
      </c>
      <c r="D311" s="2">
        <f t="shared" ref="D311:N311" si="80">D$100*($P$104/$P$100)</f>
        <v>54.95088607594937</v>
      </c>
      <c r="E311" s="2">
        <f t="shared" si="80"/>
        <v>47.805569620253166</v>
      </c>
      <c r="F311" s="2">
        <f t="shared" si="80"/>
        <v>45.700253164556962</v>
      </c>
      <c r="G311" s="2">
        <f t="shared" si="80"/>
        <v>93.527088607594933</v>
      </c>
      <c r="H311" s="2">
        <f t="shared" si="80"/>
        <v>102.82025316455696</v>
      </c>
      <c r="I311" s="2">
        <f t="shared" si="80"/>
        <v>73.558481012658234</v>
      </c>
      <c r="J311" s="2">
        <f t="shared" si="80"/>
        <v>71.51696202531646</v>
      </c>
      <c r="K311" s="2">
        <f t="shared" si="80"/>
        <v>102.56506329113925</v>
      </c>
      <c r="L311" s="2">
        <f t="shared" si="80"/>
        <v>139.18481012658228</v>
      </c>
      <c r="M311" s="2">
        <f t="shared" si="80"/>
        <v>162.87493670886076</v>
      </c>
      <c r="N311" s="2">
        <f t="shared" si="80"/>
        <v>95.504810126582271</v>
      </c>
      <c r="O311" s="44">
        <f t="shared" si="79"/>
        <v>88.386075949367111</v>
      </c>
    </row>
    <row r="312" spans="1:19" x14ac:dyDescent="0.25">
      <c r="A312" s="133"/>
      <c r="B312" s="45" t="s">
        <v>177</v>
      </c>
      <c r="C312" s="46">
        <f t="shared" ref="C312:N312" si="81">ABS((C311-C310)/C310)</f>
        <v>5.0517392860629338</v>
      </c>
      <c r="D312" s="46">
        <f t="shared" si="81"/>
        <v>6.1765555799855525</v>
      </c>
      <c r="E312" s="46">
        <f t="shared" si="81"/>
        <v>6.5012662200303106</v>
      </c>
      <c r="F312" s="46">
        <f t="shared" si="81"/>
        <v>4.3513177007677948</v>
      </c>
      <c r="G312" s="46">
        <f t="shared" si="81"/>
        <v>2.4703928982409993</v>
      </c>
      <c r="H312" s="46">
        <f t="shared" si="81"/>
        <v>1.4034654783673903</v>
      </c>
      <c r="I312" s="46">
        <f t="shared" si="81"/>
        <v>2.1235023784568252</v>
      </c>
      <c r="J312" s="46">
        <f t="shared" si="81"/>
        <v>1.8698620395391836</v>
      </c>
      <c r="K312" s="46">
        <f t="shared" si="81"/>
        <v>1.2185823770525472</v>
      </c>
      <c r="L312" s="46">
        <f t="shared" si="81"/>
        <v>0.90273151232511639</v>
      </c>
      <c r="M312" s="46">
        <f t="shared" si="81"/>
        <v>1.072463884830904</v>
      </c>
      <c r="N312" s="46">
        <f t="shared" si="81"/>
        <v>1.8568594115041062</v>
      </c>
      <c r="O312" s="62">
        <f>AVERAGE(C312:N312)</f>
        <v>2.9165615639303049</v>
      </c>
    </row>
    <row r="313" spans="1:19" x14ac:dyDescent="0.25">
      <c r="A313" s="133"/>
      <c r="B313" s="45">
        <v>4</v>
      </c>
      <c r="C313" s="2">
        <f>C$100*TAN($P$104/$P$100)</f>
        <v>-2.944182252425259</v>
      </c>
      <c r="D313" s="2">
        <f t="shared" ref="D313:N313" si="82">D$100*TAN($P$104/$P$100)</f>
        <v>-2.2908060645187804</v>
      </c>
      <c r="E313" s="2">
        <f t="shared" si="82"/>
        <v>-1.9929303533429639</v>
      </c>
      <c r="F313" s="2">
        <f t="shared" si="82"/>
        <v>-1.9051634027286606</v>
      </c>
      <c r="G313" s="2">
        <f t="shared" si="82"/>
        <v>-3.8989802909263136</v>
      </c>
      <c r="H313" s="2">
        <f t="shared" si="82"/>
        <v>-4.286396022425814</v>
      </c>
      <c r="I313" s="2">
        <f t="shared" si="82"/>
        <v>-3.0665240623724692</v>
      </c>
      <c r="J313" s="2">
        <f t="shared" si="82"/>
        <v>-2.981416716322236</v>
      </c>
      <c r="K313" s="2">
        <f t="shared" si="82"/>
        <v>-4.2757576041695344</v>
      </c>
      <c r="L313" s="2">
        <f t="shared" si="82"/>
        <v>-5.8023706239455946</v>
      </c>
      <c r="M313" s="2">
        <f t="shared" si="82"/>
        <v>-6.7899704520701771</v>
      </c>
      <c r="N313" s="2">
        <f t="shared" si="82"/>
        <v>-3.9814280324124773</v>
      </c>
      <c r="O313" s="44">
        <f t="shared" si="79"/>
        <v>-3.6846604898050237</v>
      </c>
    </row>
    <row r="314" spans="1:19" x14ac:dyDescent="0.25">
      <c r="A314" s="133"/>
      <c r="B314" s="45" t="s">
        <v>177</v>
      </c>
      <c r="C314" s="46">
        <f t="shared" ref="C314:N314" si="83">ABS((C313-C310)/C310)</f>
        <v>1.2522863969516074</v>
      </c>
      <c r="D314" s="46">
        <f t="shared" si="83"/>
        <v>1.2991780154784875</v>
      </c>
      <c r="E314" s="46">
        <f t="shared" si="83"/>
        <v>1.3127146325659758</v>
      </c>
      <c r="F314" s="46">
        <f t="shared" si="83"/>
        <v>1.2230870494998431</v>
      </c>
      <c r="G314" s="46">
        <f t="shared" si="83"/>
        <v>1.1446745933553364</v>
      </c>
      <c r="H314" s="46">
        <f t="shared" si="83"/>
        <v>1.1001962604587614</v>
      </c>
      <c r="I314" s="46">
        <f t="shared" si="83"/>
        <v>1.1302133359818458</v>
      </c>
      <c r="J314" s="46">
        <f t="shared" si="83"/>
        <v>1.1196395151012133</v>
      </c>
      <c r="K314" s="46">
        <f t="shared" si="83"/>
        <v>1.0924888082234379</v>
      </c>
      <c r="L314" s="46">
        <f t="shared" si="83"/>
        <v>1.0793215396301516</v>
      </c>
      <c r="M314" s="46">
        <f t="shared" si="83"/>
        <v>1.086397384553635</v>
      </c>
      <c r="N314" s="46">
        <f t="shared" si="83"/>
        <v>1.119097458343179</v>
      </c>
      <c r="O314" s="62">
        <f>AVERAGE(C314:N314)</f>
        <v>1.1632745825119561</v>
      </c>
    </row>
    <row r="315" spans="1:19" ht="15.75" thickBot="1" x14ac:dyDescent="0.3">
      <c r="A315" s="133"/>
      <c r="B315" s="45">
        <v>5</v>
      </c>
      <c r="C315" s="2">
        <f>C$100*ATAN($P$104/$P$100)</f>
        <v>5.0605634841991733</v>
      </c>
      <c r="D315" s="2">
        <f t="shared" ref="D315:N315" si="84">D$100*ATAN($P$104/$P$100)</f>
        <v>3.9375176281754483</v>
      </c>
      <c r="E315" s="2">
        <f t="shared" si="84"/>
        <v>3.4255184319421086</v>
      </c>
      <c r="F315" s="2">
        <f t="shared" si="84"/>
        <v>3.2746615259090706</v>
      </c>
      <c r="G315" s="2">
        <f t="shared" si="84"/>
        <v>6.7017037649828257</v>
      </c>
      <c r="H315" s="2">
        <f t="shared" si="84"/>
        <v>7.367607481512497</v>
      </c>
      <c r="I315" s="2">
        <f t="shared" si="84"/>
        <v>5.2708488683664383</v>
      </c>
      <c r="J315" s="2">
        <f t="shared" si="84"/>
        <v>5.1245633837283409</v>
      </c>
      <c r="K315" s="2">
        <f t="shared" si="84"/>
        <v>7.3493217959327355</v>
      </c>
      <c r="L315" s="2">
        <f t="shared" si="84"/>
        <v>9.9733176766286018</v>
      </c>
      <c r="M315" s="2">
        <f t="shared" si="84"/>
        <v>11.670838821283189</v>
      </c>
      <c r="N315" s="2">
        <f t="shared" si="84"/>
        <v>6.8434178282259817</v>
      </c>
      <c r="O315" s="44">
        <f t="shared" si="79"/>
        <v>6.3333233909072009</v>
      </c>
    </row>
    <row r="316" spans="1:19" x14ac:dyDescent="0.25">
      <c r="A316" s="133"/>
      <c r="B316" s="45" t="s">
        <v>177</v>
      </c>
      <c r="C316" s="46">
        <f t="shared" ref="C316:N316" si="85">ABS((C315-C310)/C310)</f>
        <v>0.56636131240795429</v>
      </c>
      <c r="D316" s="46">
        <f t="shared" si="85"/>
        <v>0.48576235755838471</v>
      </c>
      <c r="E316" s="46">
        <f t="shared" si="85"/>
        <v>0.46249514640795408</v>
      </c>
      <c r="F316" s="46">
        <f t="shared" si="85"/>
        <v>0.61655017261017897</v>
      </c>
      <c r="G316" s="46">
        <f t="shared" si="85"/>
        <v>0.75132824619729766</v>
      </c>
      <c r="H316" s="46">
        <f t="shared" si="85"/>
        <v>0.82777916125496742</v>
      </c>
      <c r="I316" s="46">
        <f t="shared" si="85"/>
        <v>0.77618476142817672</v>
      </c>
      <c r="J316" s="46">
        <f t="shared" si="85"/>
        <v>0.79435941477815653</v>
      </c>
      <c r="K316" s="46">
        <f t="shared" si="85"/>
        <v>0.84102699987166907</v>
      </c>
      <c r="L316" s="46">
        <f t="shared" si="85"/>
        <v>0.86365936190528225</v>
      </c>
      <c r="M316" s="46">
        <f t="shared" si="85"/>
        <v>0.85149715203864129</v>
      </c>
      <c r="N316" s="46">
        <f t="shared" si="85"/>
        <v>0.79529112090260301</v>
      </c>
      <c r="O316" s="62">
        <f>AVERAGE(C316:N316)</f>
        <v>0.71935793394677228</v>
      </c>
      <c r="Q316" s="47" t="s">
        <v>183</v>
      </c>
    </row>
    <row r="317" spans="1:19" ht="15.75" thickBot="1" x14ac:dyDescent="0.3">
      <c r="A317" s="133"/>
      <c r="B317" s="45" t="s">
        <v>184</v>
      </c>
      <c r="C317" s="2">
        <f>LN(C$104/C$100)/LN($P$104/$P$100)</f>
        <v>0.4110938478944165</v>
      </c>
      <c r="D317" s="2">
        <f t="shared" ref="D317:N317" si="86">LN(D$104/D$100)/LN($P$104/$P$100)</f>
        <v>0.35533062141638988</v>
      </c>
      <c r="E317" s="2">
        <f t="shared" si="86"/>
        <v>0.34085537551304096</v>
      </c>
      <c r="F317" s="2">
        <f t="shared" si="86"/>
        <v>0.45132898483864076</v>
      </c>
      <c r="G317" s="2">
        <f t="shared" si="86"/>
        <v>0.59299096588754041</v>
      </c>
      <c r="H317" s="2">
        <f t="shared" si="86"/>
        <v>0.71315583551359185</v>
      </c>
      <c r="I317" s="2">
        <f t="shared" si="86"/>
        <v>0.62743957511198734</v>
      </c>
      <c r="J317" s="2">
        <f t="shared" si="86"/>
        <v>0.65514260636970156</v>
      </c>
      <c r="K317" s="2">
        <f t="shared" si="86"/>
        <v>0.73933855450322428</v>
      </c>
      <c r="L317" s="2">
        <f t="shared" si="86"/>
        <v>0.78957501059101887</v>
      </c>
      <c r="M317" s="2">
        <f t="shared" si="86"/>
        <v>0.76162445089198749</v>
      </c>
      <c r="N317" s="2">
        <f t="shared" si="86"/>
        <v>0.65662801520591596</v>
      </c>
      <c r="O317" s="48">
        <f t="shared" si="79"/>
        <v>0.59120865364478792</v>
      </c>
      <c r="Q317" s="49">
        <v>0.45</v>
      </c>
    </row>
    <row r="318" spans="1:19" x14ac:dyDescent="0.25">
      <c r="A318" s="133"/>
      <c r="B318" s="45" t="s">
        <v>185</v>
      </c>
      <c r="C318" s="2">
        <f>C$100*($P$104/$P$100)^$O317</f>
        <v>20.239793437001264</v>
      </c>
      <c r="D318" s="2">
        <f t="shared" ref="D318:N318" si="87">D$100*($P$104/$P$100)^$O317</f>
        <v>15.748156049747447</v>
      </c>
      <c r="E318" s="2">
        <f t="shared" si="87"/>
        <v>13.700408204269451</v>
      </c>
      <c r="F318" s="2">
        <f t="shared" si="87"/>
        <v>13.097053928369684</v>
      </c>
      <c r="G318" s="2">
        <f t="shared" si="87"/>
        <v>26.803556620274481</v>
      </c>
      <c r="H318" s="2">
        <f t="shared" si="87"/>
        <v>29.466847716922949</v>
      </c>
      <c r="I318" s="2">
        <f t="shared" si="87"/>
        <v>21.080832730679727</v>
      </c>
      <c r="J318" s="2">
        <f t="shared" si="87"/>
        <v>20.495761917686014</v>
      </c>
      <c r="K318" s="2">
        <f t="shared" si="87"/>
        <v>29.393713865298739</v>
      </c>
      <c r="L318" s="2">
        <f t="shared" si="87"/>
        <v>39.888421573373464</v>
      </c>
      <c r="M318" s="2">
        <f t="shared" si="87"/>
        <v>46.677680799154679</v>
      </c>
      <c r="N318" s="2">
        <f t="shared" si="87"/>
        <v>27.370343970362143</v>
      </c>
      <c r="O318" s="44">
        <f t="shared" si="79"/>
        <v>25.330214234428336</v>
      </c>
    </row>
    <row r="319" spans="1:19" x14ac:dyDescent="0.25">
      <c r="A319" s="133"/>
      <c r="B319" s="45" t="s">
        <v>177</v>
      </c>
      <c r="C319" s="46">
        <f t="shared" ref="C319:N319" si="88">ABS((C318-C310)/C310)</f>
        <v>0.73434391062564386</v>
      </c>
      <c r="D319" s="46">
        <f t="shared" si="88"/>
        <v>1.0567005419547404</v>
      </c>
      <c r="E319" s="46">
        <f t="shared" si="88"/>
        <v>1.149758073790907</v>
      </c>
      <c r="F319" s="46">
        <f t="shared" si="88"/>
        <v>0.5336128721744362</v>
      </c>
      <c r="G319" s="46">
        <f t="shared" si="88"/>
        <v>5.4338916410210849E-3</v>
      </c>
      <c r="H319" s="46">
        <f t="shared" si="88"/>
        <v>0.31120038062358701</v>
      </c>
      <c r="I319" s="46">
        <f t="shared" si="88"/>
        <v>0.10484786706243199</v>
      </c>
      <c r="J319" s="46">
        <f t="shared" si="88"/>
        <v>0.1775376437525677</v>
      </c>
      <c r="K319" s="46">
        <f t="shared" si="88"/>
        <v>0.36418529385034087</v>
      </c>
      <c r="L319" s="46">
        <f t="shared" si="88"/>
        <v>0.45470373788963142</v>
      </c>
      <c r="M319" s="46">
        <f t="shared" si="88"/>
        <v>0.40606081181887421</v>
      </c>
      <c r="N319" s="46">
        <f t="shared" si="88"/>
        <v>0.18126401524492541</v>
      </c>
      <c r="O319" s="62">
        <f>AVERAGE(C319:N319)</f>
        <v>0.45663742003575897</v>
      </c>
    </row>
    <row r="320" spans="1:19" x14ac:dyDescent="0.25">
      <c r="A320" s="133"/>
      <c r="B320" s="42" t="s">
        <v>186</v>
      </c>
      <c r="C320" s="4">
        <f>C$100*($P$104/$P$100)^$Q317</f>
        <v>13.143948878197399</v>
      </c>
      <c r="D320" s="4">
        <f t="shared" ref="D320:N320" si="89">D$100*($P$104/$P$100)^$Q317</f>
        <v>10.227029178338475</v>
      </c>
      <c r="E320" s="4">
        <f t="shared" si="89"/>
        <v>8.897198758864123</v>
      </c>
      <c r="F320" s="4">
        <f t="shared" si="89"/>
        <v>8.5053737245547154</v>
      </c>
      <c r="G320" s="4">
        <f t="shared" si="89"/>
        <v>17.406530312048226</v>
      </c>
      <c r="H320" s="4">
        <f t="shared" si="89"/>
        <v>19.136101423090761</v>
      </c>
      <c r="I320" s="4">
        <f t="shared" si="89"/>
        <v>13.690129229052936</v>
      </c>
      <c r="J320" s="4">
        <f t="shared" si="89"/>
        <v>13.310177680631693</v>
      </c>
      <c r="K320" s="4">
        <f t="shared" si="89"/>
        <v>19.088607479538108</v>
      </c>
      <c r="L320" s="4">
        <f t="shared" si="89"/>
        <v>25.903988379344163</v>
      </c>
      <c r="M320" s="4">
        <f t="shared" si="89"/>
        <v>30.313009472482346</v>
      </c>
      <c r="N320" s="4">
        <f t="shared" si="89"/>
        <v>17.774608374581305</v>
      </c>
      <c r="O320" s="51">
        <f>AVERAGE(C320:N320)</f>
        <v>16.449725240893688</v>
      </c>
    </row>
    <row r="321" spans="1:19" ht="15.75" thickBot="1" x14ac:dyDescent="0.3">
      <c r="A321" s="134"/>
      <c r="B321" s="52" t="s">
        <v>177</v>
      </c>
      <c r="C321" s="53">
        <f t="shared" ref="C321:N321" si="90">ABS((C320-C310)/C310)</f>
        <v>0.12630238887724074</v>
      </c>
      <c r="D321" s="53">
        <f t="shared" si="90"/>
        <v>0.33564440098452064</v>
      </c>
      <c r="E321" s="53">
        <f t="shared" si="90"/>
        <v>0.39607700594133416</v>
      </c>
      <c r="F321" s="53">
        <f t="shared" si="90"/>
        <v>4.0545989982767846E-3</v>
      </c>
      <c r="G321" s="53">
        <f t="shared" si="90"/>
        <v>0.35411761365312705</v>
      </c>
      <c r="H321" s="53">
        <f t="shared" si="90"/>
        <v>0.55268580123677513</v>
      </c>
      <c r="I321" s="53">
        <f t="shared" si="90"/>
        <v>0.41867816437142524</v>
      </c>
      <c r="J321" s="53">
        <f t="shared" si="90"/>
        <v>0.46588372068091122</v>
      </c>
      <c r="K321" s="53">
        <f t="shared" si="90"/>
        <v>0.58709479819298915</v>
      </c>
      <c r="L321" s="53">
        <f t="shared" si="90"/>
        <v>0.64587849105476203</v>
      </c>
      <c r="M321" s="53">
        <f t="shared" si="90"/>
        <v>0.61428922925967233</v>
      </c>
      <c r="N321" s="53">
        <f t="shared" si="90"/>
        <v>0.46830366812499835</v>
      </c>
      <c r="O321" s="63">
        <f>AVERAGE(C321:N321)</f>
        <v>0.41408415678133603</v>
      </c>
    </row>
    <row r="322" spans="1:19" x14ac:dyDescent="0.25">
      <c r="A322"/>
      <c r="B322" s="54"/>
      <c r="C322" s="55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 s="54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 s="5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 s="54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 s="54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 s="54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 s="54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 s="54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 s="54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x14ac:dyDescent="0.25">
      <c r="A331"/>
      <c r="B331" s="54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x14ac:dyDescent="0.25">
      <c r="A332"/>
      <c r="B332" s="54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x14ac:dyDescent="0.25">
      <c r="A333"/>
      <c r="B333" s="54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x14ac:dyDescent="0.25">
      <c r="A334"/>
      <c r="B334" s="5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x14ac:dyDescent="0.25">
      <c r="A335"/>
      <c r="B335" s="54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x14ac:dyDescent="0.25">
      <c r="A336"/>
      <c r="B336" s="54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x14ac:dyDescent="0.25">
      <c r="A337"/>
      <c r="B337" s="54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x14ac:dyDescent="0.25">
      <c r="A338"/>
      <c r="B338" s="54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x14ac:dyDescent="0.25">
      <c r="A339"/>
      <c r="B339" s="54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x14ac:dyDescent="0.25">
      <c r="A340"/>
      <c r="B340" s="54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ht="15.75" thickBot="1" x14ac:dyDescent="0.3"/>
    <row r="342" spans="1:19" x14ac:dyDescent="0.25">
      <c r="A342" s="41" t="s">
        <v>175</v>
      </c>
      <c r="B342" s="18" t="s">
        <v>176</v>
      </c>
      <c r="C342" s="22" t="s">
        <v>162</v>
      </c>
      <c r="D342" s="22" t="s">
        <v>163</v>
      </c>
      <c r="E342" s="22" t="s">
        <v>91</v>
      </c>
      <c r="F342" s="22" t="s">
        <v>164</v>
      </c>
      <c r="G342" s="22" t="s">
        <v>165</v>
      </c>
      <c r="H342" s="22" t="s">
        <v>166</v>
      </c>
      <c r="I342" s="22" t="s">
        <v>167</v>
      </c>
      <c r="J342" s="22" t="s">
        <v>168</v>
      </c>
      <c r="K342" s="22" t="s">
        <v>169</v>
      </c>
      <c r="L342" s="22" t="s">
        <v>170</v>
      </c>
      <c r="M342" s="22" t="s">
        <v>171</v>
      </c>
      <c r="N342" s="22" t="s">
        <v>172</v>
      </c>
      <c r="O342" s="23" t="s">
        <v>179</v>
      </c>
    </row>
    <row r="343" spans="1:19" x14ac:dyDescent="0.25">
      <c r="A343" s="132" t="s">
        <v>155</v>
      </c>
      <c r="B343" s="42" t="s">
        <v>182</v>
      </c>
      <c r="C343" s="43">
        <f>C$105</f>
        <v>5145</v>
      </c>
      <c r="D343" s="43">
        <f t="shared" ref="D343:N343" si="91">D$105</f>
        <v>3854</v>
      </c>
      <c r="E343" s="43">
        <f t="shared" si="91"/>
        <v>3619</v>
      </c>
      <c r="F343" s="43">
        <f t="shared" si="91"/>
        <v>4085</v>
      </c>
      <c r="G343" s="43">
        <f t="shared" si="91"/>
        <v>5857</v>
      </c>
      <c r="H343" s="43">
        <f t="shared" si="91"/>
        <v>7533</v>
      </c>
      <c r="I343" s="43">
        <f t="shared" si="91"/>
        <v>7283</v>
      </c>
      <c r="J343" s="43">
        <f t="shared" si="91"/>
        <v>6832</v>
      </c>
      <c r="K343" s="43">
        <f t="shared" si="91"/>
        <v>7001</v>
      </c>
      <c r="L343" s="43">
        <f t="shared" si="91"/>
        <v>7806</v>
      </c>
      <c r="M343" s="43">
        <f t="shared" si="91"/>
        <v>9222</v>
      </c>
      <c r="N343" s="43">
        <f t="shared" si="91"/>
        <v>8614</v>
      </c>
      <c r="O343" s="44">
        <f t="shared" ref="O343:O351" si="92">AVERAGE(C343:N343)</f>
        <v>6404.25</v>
      </c>
    </row>
    <row r="344" spans="1:19" x14ac:dyDescent="0.25">
      <c r="A344" s="133"/>
      <c r="B344" s="45">
        <v>3</v>
      </c>
      <c r="C344" s="2">
        <f>C$100*($P$105/$P$100)</f>
        <v>1803.6953544303797</v>
      </c>
      <c r="D344" s="2">
        <f t="shared" ref="D344:N344" si="93">D$100*($P$105/$P$100)</f>
        <v>1403.417282700422</v>
      </c>
      <c r="E344" s="2">
        <f t="shared" si="93"/>
        <v>1220.9295864978903</v>
      </c>
      <c r="F344" s="2">
        <f t="shared" si="93"/>
        <v>1167.1608902953585</v>
      </c>
      <c r="G344" s="2">
        <f t="shared" si="93"/>
        <v>2388.6335949367085</v>
      </c>
      <c r="H344" s="2">
        <f t="shared" si="93"/>
        <v>2625.976223628692</v>
      </c>
      <c r="I344" s="2">
        <f t="shared" si="93"/>
        <v>1878.6456582278481</v>
      </c>
      <c r="J344" s="2">
        <f t="shared" si="93"/>
        <v>1826.5063164556962</v>
      </c>
      <c r="K344" s="2">
        <f t="shared" si="93"/>
        <v>2619.458805907173</v>
      </c>
      <c r="L344" s="2">
        <f t="shared" si="93"/>
        <v>3554.7082489451473</v>
      </c>
      <c r="M344" s="2">
        <f t="shared" si="93"/>
        <v>4159.7418607594936</v>
      </c>
      <c r="N344" s="2">
        <f t="shared" si="93"/>
        <v>2439.1435822784806</v>
      </c>
      <c r="O344" s="44">
        <f t="shared" si="92"/>
        <v>2257.3347837552742</v>
      </c>
    </row>
    <row r="345" spans="1:19" x14ac:dyDescent="0.25">
      <c r="A345" s="133"/>
      <c r="B345" s="45" t="s">
        <v>177</v>
      </c>
      <c r="C345" s="46">
        <f t="shared" ref="C345:N345" si="94">ABS((C344-C343)/C343)</f>
        <v>0.64942753072295822</v>
      </c>
      <c r="D345" s="46">
        <f t="shared" si="94"/>
        <v>0.6358543635961541</v>
      </c>
      <c r="E345" s="46">
        <f t="shared" si="94"/>
        <v>0.66263343838135114</v>
      </c>
      <c r="F345" s="46">
        <f t="shared" si="94"/>
        <v>0.71428129980529775</v>
      </c>
      <c r="G345" s="46">
        <f t="shared" si="94"/>
        <v>0.59217456121961609</v>
      </c>
      <c r="H345" s="46">
        <f t="shared" si="94"/>
        <v>0.65140366074224199</v>
      </c>
      <c r="I345" s="46">
        <f t="shared" si="94"/>
        <v>0.74205057555569853</v>
      </c>
      <c r="J345" s="46">
        <f t="shared" si="94"/>
        <v>0.73265422768505617</v>
      </c>
      <c r="K345" s="46">
        <f t="shared" si="94"/>
        <v>0.62584504986328049</v>
      </c>
      <c r="L345" s="46">
        <f t="shared" si="94"/>
        <v>0.54461846669931491</v>
      </c>
      <c r="M345" s="46">
        <f t="shared" si="94"/>
        <v>0.54893278456305639</v>
      </c>
      <c r="N345" s="46">
        <f t="shared" si="94"/>
        <v>0.71683961199460411</v>
      </c>
      <c r="O345" s="62">
        <f>AVERAGE(C345:N345)</f>
        <v>0.65139296423571913</v>
      </c>
    </row>
    <row r="346" spans="1:19" x14ac:dyDescent="0.25">
      <c r="A346" s="133"/>
      <c r="B346" s="45">
        <v>4</v>
      </c>
      <c r="C346" s="2">
        <f>C$100*TAN($P$105/$P$100)</f>
        <v>-1.3163926358053164</v>
      </c>
      <c r="D346" s="2">
        <f t="shared" ref="D346:N346" si="95">D$100*TAN($P$105/$P$100)</f>
        <v>-1.0242573233727603</v>
      </c>
      <c r="E346" s="2">
        <f t="shared" si="95"/>
        <v>-0.89107216058125605</v>
      </c>
      <c r="F346" s="2">
        <f t="shared" si="95"/>
        <v>-0.85183010368733048</v>
      </c>
      <c r="G346" s="2">
        <f t="shared" si="95"/>
        <v>-1.7432986486816562</v>
      </c>
      <c r="H346" s="2">
        <f t="shared" si="95"/>
        <v>-1.9165186371932261</v>
      </c>
      <c r="I346" s="2">
        <f t="shared" si="95"/>
        <v>-1.3710936848089699</v>
      </c>
      <c r="J346" s="2">
        <f t="shared" si="95"/>
        <v>-1.3330407811542544</v>
      </c>
      <c r="K346" s="2">
        <f t="shared" si="95"/>
        <v>-1.9117620242363869</v>
      </c>
      <c r="L346" s="2">
        <f t="shared" si="95"/>
        <v>-2.5943359835428468</v>
      </c>
      <c r="M346" s="2">
        <f t="shared" si="95"/>
        <v>-3.0359082197027751</v>
      </c>
      <c r="N346" s="2">
        <f t="shared" si="95"/>
        <v>-1.780162399097162</v>
      </c>
      <c r="O346" s="44">
        <f t="shared" si="92"/>
        <v>-1.6474727168219949</v>
      </c>
    </row>
    <row r="347" spans="1:19" x14ac:dyDescent="0.25">
      <c r="A347" s="133"/>
      <c r="B347" s="45" t="s">
        <v>177</v>
      </c>
      <c r="C347" s="46">
        <f t="shared" ref="C347:N347" si="96">ABS((C346-C343)/C343)</f>
        <v>1.0002558586269787</v>
      </c>
      <c r="D347" s="46">
        <f t="shared" si="96"/>
        <v>1.0002657647439992</v>
      </c>
      <c r="E347" s="46">
        <f t="shared" si="96"/>
        <v>1.0002462205472731</v>
      </c>
      <c r="F347" s="46">
        <f t="shared" si="96"/>
        <v>1.000208526341172</v>
      </c>
      <c r="G347" s="46">
        <f t="shared" si="96"/>
        <v>1.0002976436142534</v>
      </c>
      <c r="H347" s="46">
        <f t="shared" si="96"/>
        <v>1.0002544163861931</v>
      </c>
      <c r="I347" s="46">
        <f t="shared" si="96"/>
        <v>1.0001882594651668</v>
      </c>
      <c r="J347" s="46">
        <f t="shared" si="96"/>
        <v>1.0001951172103563</v>
      </c>
      <c r="K347" s="46">
        <f t="shared" si="96"/>
        <v>1.0002730698506266</v>
      </c>
      <c r="L347" s="46">
        <f t="shared" si="96"/>
        <v>1.0003323515223601</v>
      </c>
      <c r="M347" s="46">
        <f t="shared" si="96"/>
        <v>1.0003292027997943</v>
      </c>
      <c r="N347" s="46">
        <f t="shared" si="96"/>
        <v>1.000206659205839</v>
      </c>
      <c r="O347" s="62">
        <f>AVERAGE(C347:N347)</f>
        <v>1.0002544241928344</v>
      </c>
    </row>
    <row r="348" spans="1:19" ht="15.75" thickBot="1" x14ac:dyDescent="0.3">
      <c r="A348" s="133"/>
      <c r="B348" s="45">
        <v>5</v>
      </c>
      <c r="C348" s="2">
        <f>C$100*ATAN($P$105/$P$100)</f>
        <v>5.2104999165028687</v>
      </c>
      <c r="D348" s="2">
        <f t="shared" ref="D348:N348" si="97">D$100*ATAN($P$105/$P$100)</f>
        <v>4.0541800012777509</v>
      </c>
      <c r="E348" s="2">
        <f t="shared" si="97"/>
        <v>3.5270110847029357</v>
      </c>
      <c r="F348" s="2">
        <f t="shared" si="97"/>
        <v>3.3716845289264272</v>
      </c>
      <c r="G348" s="2">
        <f t="shared" si="97"/>
        <v>6.9002645687382156</v>
      </c>
      <c r="H348" s="2">
        <f t="shared" si="97"/>
        <v>7.5858979513072473</v>
      </c>
      <c r="I348" s="2">
        <f t="shared" si="97"/>
        <v>5.4270157215246675</v>
      </c>
      <c r="J348" s="2">
        <f t="shared" si="97"/>
        <v>5.2763960310747207</v>
      </c>
      <c r="K348" s="2">
        <f t="shared" si="97"/>
        <v>7.5670704900010044</v>
      </c>
      <c r="L348" s="2">
        <f t="shared" si="97"/>
        <v>10.268811187446936</v>
      </c>
      <c r="M348" s="2">
        <f t="shared" si="97"/>
        <v>12.016627178709866</v>
      </c>
      <c r="N348" s="2">
        <f t="shared" si="97"/>
        <v>7.0461773938616021</v>
      </c>
      <c r="O348" s="44">
        <f t="shared" si="92"/>
        <v>6.5209696711728524</v>
      </c>
    </row>
    <row r="349" spans="1:19" x14ac:dyDescent="0.25">
      <c r="A349" s="133"/>
      <c r="B349" s="45" t="s">
        <v>177</v>
      </c>
      <c r="C349" s="46">
        <f t="shared" ref="C349:N349" si="98">ABS((C348-C343)/C343)</f>
        <v>0.99898726920962044</v>
      </c>
      <c r="D349" s="46">
        <f t="shared" si="98"/>
        <v>0.99894805915898344</v>
      </c>
      <c r="E349" s="46">
        <f t="shared" si="98"/>
        <v>0.99902541832420477</v>
      </c>
      <c r="F349" s="46">
        <f t="shared" si="98"/>
        <v>0.99917461823037301</v>
      </c>
      <c r="G349" s="46">
        <f t="shared" si="98"/>
        <v>0.9988218773145402</v>
      </c>
      <c r="H349" s="46">
        <f t="shared" si="98"/>
        <v>0.99899297783734142</v>
      </c>
      <c r="I349" s="46">
        <f t="shared" si="98"/>
        <v>0.99925483787978508</v>
      </c>
      <c r="J349" s="46">
        <f t="shared" si="98"/>
        <v>0.9992276937893626</v>
      </c>
      <c r="K349" s="46">
        <f t="shared" si="98"/>
        <v>0.99891914433795159</v>
      </c>
      <c r="L349" s="46">
        <f t="shared" si="98"/>
        <v>0.99868449767006828</v>
      </c>
      <c r="M349" s="46">
        <f t="shared" si="98"/>
        <v>0.99869696083509985</v>
      </c>
      <c r="N349" s="46">
        <f t="shared" si="98"/>
        <v>0.99918200866103291</v>
      </c>
      <c r="O349" s="62">
        <f>AVERAGE(C349:N349)</f>
        <v>0.9989929469373634</v>
      </c>
      <c r="Q349" s="47" t="s">
        <v>183</v>
      </c>
    </row>
    <row r="350" spans="1:19" ht="15.75" thickBot="1" x14ac:dyDescent="0.3">
      <c r="A350" s="133"/>
      <c r="B350" s="45" t="s">
        <v>184</v>
      </c>
      <c r="C350" s="2">
        <f>LN(C$105/C$100)/LN($P$105/$P$100)</f>
        <v>1.1664496468943879</v>
      </c>
      <c r="D350" s="2">
        <f t="shared" ref="D350:N350" si="99">LN(D$105/D$100)/LN($P$105/$P$100)</f>
        <v>1.1604174933166067</v>
      </c>
      <c r="E350" s="2">
        <f t="shared" si="99"/>
        <v>1.1725470571830789</v>
      </c>
      <c r="F350" s="2">
        <f t="shared" si="99"/>
        <v>1.1989332209453807</v>
      </c>
      <c r="G350" s="2">
        <f t="shared" si="99"/>
        <v>1.1424280588462705</v>
      </c>
      <c r="H350" s="2">
        <f t="shared" si="99"/>
        <v>1.16734729968613</v>
      </c>
      <c r="I350" s="2">
        <f t="shared" si="99"/>
        <v>1.2151693520391356</v>
      </c>
      <c r="J350" s="2">
        <f t="shared" si="99"/>
        <v>1.2094876854714687</v>
      </c>
      <c r="K350" s="2">
        <f t="shared" si="99"/>
        <v>1.1561115187791486</v>
      </c>
      <c r="L350" s="2">
        <f t="shared" si="99"/>
        <v>1.124913267598229</v>
      </c>
      <c r="M350" s="2">
        <f t="shared" si="99"/>
        <v>1.1264248990657453</v>
      </c>
      <c r="N350" s="2">
        <f t="shared" si="99"/>
        <v>1.2003614907585842</v>
      </c>
      <c r="O350" s="48">
        <f t="shared" si="92"/>
        <v>1.1700492492153474</v>
      </c>
      <c r="Q350" s="49">
        <v>1.1599999999999999</v>
      </c>
    </row>
    <row r="351" spans="1:19" x14ac:dyDescent="0.25">
      <c r="A351" s="133"/>
      <c r="B351" s="45" t="s">
        <v>185</v>
      </c>
      <c r="C351" s="2">
        <f>C$100*($P$105/$P$100)^$O350</f>
        <v>5262.9580821486416</v>
      </c>
      <c r="D351" s="2">
        <f t="shared" ref="D351:N351" si="100">D$100*($P$105/$P$100)^$O350</f>
        <v>4094.9965926745226</v>
      </c>
      <c r="E351" s="2">
        <f t="shared" si="100"/>
        <v>3562.5202555465662</v>
      </c>
      <c r="F351" s="2">
        <f t="shared" si="100"/>
        <v>3405.6299062142216</v>
      </c>
      <c r="G351" s="2">
        <f t="shared" si="100"/>
        <v>6969.7349127641446</v>
      </c>
      <c r="H351" s="2">
        <f t="shared" si="100"/>
        <v>7662.2711012311593</v>
      </c>
      <c r="I351" s="2">
        <f t="shared" si="100"/>
        <v>5481.6537206119092</v>
      </c>
      <c r="J351" s="2">
        <f t="shared" si="100"/>
        <v>5329.5176242896359</v>
      </c>
      <c r="K351" s="2">
        <f t="shared" si="100"/>
        <v>7643.2540891908757</v>
      </c>
      <c r="L351" s="2">
        <f t="shared" si="100"/>
        <v>10372.195316971653</v>
      </c>
      <c r="M351" s="2">
        <f t="shared" si="100"/>
        <v>12137.607934711365</v>
      </c>
      <c r="N351" s="2">
        <f t="shared" si="100"/>
        <v>7117.1167560763461</v>
      </c>
      <c r="O351" s="44">
        <f t="shared" si="92"/>
        <v>6586.6213577025856</v>
      </c>
    </row>
    <row r="352" spans="1:19" x14ac:dyDescent="0.25">
      <c r="A352" s="133"/>
      <c r="B352" s="45" t="s">
        <v>177</v>
      </c>
      <c r="C352" s="46">
        <f t="shared" ref="C352:N352" si="101">ABS((C351-C343)/C343)</f>
        <v>2.2926740942398747E-2</v>
      </c>
      <c r="D352" s="46">
        <f t="shared" si="101"/>
        <v>6.2531549733918682E-2</v>
      </c>
      <c r="E352" s="46">
        <f t="shared" si="101"/>
        <v>1.5606450525955733E-2</v>
      </c>
      <c r="F352" s="46">
        <f t="shared" si="101"/>
        <v>0.16630846849101064</v>
      </c>
      <c r="G352" s="46">
        <f t="shared" si="101"/>
        <v>0.18998376519790758</v>
      </c>
      <c r="H352" s="46">
        <f t="shared" si="101"/>
        <v>1.7160640014756309E-2</v>
      </c>
      <c r="I352" s="46">
        <f t="shared" si="101"/>
        <v>0.24733575166663338</v>
      </c>
      <c r="J352" s="46">
        <f t="shared" si="101"/>
        <v>0.21991838051966686</v>
      </c>
      <c r="K352" s="46">
        <f t="shared" si="101"/>
        <v>9.1737478816008522E-2</v>
      </c>
      <c r="L352" s="46">
        <f t="shared" si="101"/>
        <v>0.32874651767507718</v>
      </c>
      <c r="M352" s="46">
        <f t="shared" si="101"/>
        <v>0.31615787624282854</v>
      </c>
      <c r="N352" s="46">
        <f t="shared" si="101"/>
        <v>0.17377330437934221</v>
      </c>
      <c r="O352" s="62">
        <f>AVERAGE(C352:N352)</f>
        <v>0.1543489103504587</v>
      </c>
    </row>
    <row r="353" spans="1:19" x14ac:dyDescent="0.25">
      <c r="A353" s="133"/>
      <c r="B353" s="42" t="s">
        <v>186</v>
      </c>
      <c r="C353" s="4">
        <f>C$100*($P$105/$P$100)^$Q350</f>
        <v>4940.219851614791</v>
      </c>
      <c r="D353" s="4">
        <f t="shared" ref="D353:N353" si="102">D$100*($P$105/$P$100)^$Q350</f>
        <v>3843.8807878869675</v>
      </c>
      <c r="E353" s="4">
        <f t="shared" si="102"/>
        <v>3344.0572798645139</v>
      </c>
      <c r="F353" s="4">
        <f t="shared" si="102"/>
        <v>3196.7878533936118</v>
      </c>
      <c r="G353" s="4">
        <f t="shared" si="102"/>
        <v>6542.332703222477</v>
      </c>
      <c r="H353" s="4">
        <f t="shared" si="102"/>
        <v>7192.4007776445387</v>
      </c>
      <c r="I353" s="4">
        <f t="shared" si="102"/>
        <v>5145.5045066954417</v>
      </c>
      <c r="J353" s="4">
        <f t="shared" si="102"/>
        <v>5002.6977901175969</v>
      </c>
      <c r="K353" s="4">
        <f t="shared" si="102"/>
        <v>7174.5499380723086</v>
      </c>
      <c r="L353" s="4">
        <f t="shared" si="102"/>
        <v>9736.1454166873846</v>
      </c>
      <c r="M353" s="4">
        <f t="shared" si="102"/>
        <v>11393.298356976115</v>
      </c>
      <c r="N353" s="4">
        <f t="shared" si="102"/>
        <v>6680.676709907264</v>
      </c>
      <c r="O353" s="51">
        <f>AVERAGE(C353:N353)</f>
        <v>6182.7126643402507</v>
      </c>
    </row>
    <row r="354" spans="1:19" ht="15.75" thickBot="1" x14ac:dyDescent="0.3">
      <c r="A354" s="134"/>
      <c r="B354" s="52" t="s">
        <v>177</v>
      </c>
      <c r="C354" s="53">
        <f t="shared" ref="C354:N354" si="103">ABS((C353-C343)/C343)</f>
        <v>3.9801778111799614E-2</v>
      </c>
      <c r="D354" s="53">
        <f t="shared" si="103"/>
        <v>2.6256388461423242E-3</v>
      </c>
      <c r="E354" s="53">
        <f t="shared" si="103"/>
        <v>7.5972014406047547E-2</v>
      </c>
      <c r="F354" s="53">
        <f t="shared" si="103"/>
        <v>0.2174325940284916</v>
      </c>
      <c r="G354" s="53">
        <f t="shared" si="103"/>
        <v>0.11701087642521377</v>
      </c>
      <c r="H354" s="53">
        <f t="shared" si="103"/>
        <v>4.5214286785538467E-2</v>
      </c>
      <c r="I354" s="53">
        <f t="shared" si="103"/>
        <v>0.29349107418708753</v>
      </c>
      <c r="J354" s="53">
        <f t="shared" si="103"/>
        <v>0.26775500730128848</v>
      </c>
      <c r="K354" s="53">
        <f t="shared" si="103"/>
        <v>2.4789306966477444E-2</v>
      </c>
      <c r="L354" s="53">
        <f t="shared" si="103"/>
        <v>0.24726433726458935</v>
      </c>
      <c r="M354" s="53">
        <f t="shared" si="103"/>
        <v>0.23544766395316791</v>
      </c>
      <c r="N354" s="53">
        <f t="shared" si="103"/>
        <v>0.22443966683221916</v>
      </c>
      <c r="O354" s="63">
        <f>AVERAGE(C354:N354)</f>
        <v>0.14927035375900524</v>
      </c>
    </row>
    <row r="355" spans="1:19" x14ac:dyDescent="0.25">
      <c r="A355"/>
      <c r="B355" s="54"/>
      <c r="C355" s="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 s="54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 s="54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 s="54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 s="54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 s="54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 s="54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 s="54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 s="54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x14ac:dyDescent="0.25">
      <c r="A364"/>
      <c r="B364" s="5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x14ac:dyDescent="0.25">
      <c r="A365"/>
      <c r="B365" s="54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x14ac:dyDescent="0.25">
      <c r="A366"/>
      <c r="B366" s="54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x14ac:dyDescent="0.25">
      <c r="A367"/>
      <c r="B367" s="54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x14ac:dyDescent="0.25">
      <c r="A368"/>
      <c r="B368" s="54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x14ac:dyDescent="0.25">
      <c r="A369"/>
      <c r="B369" s="54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x14ac:dyDescent="0.25">
      <c r="A370"/>
      <c r="B370" s="54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x14ac:dyDescent="0.25">
      <c r="A371"/>
      <c r="B371" s="54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x14ac:dyDescent="0.25">
      <c r="A372"/>
      <c r="B372" s="54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x14ac:dyDescent="0.25">
      <c r="A373"/>
      <c r="B373" s="54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ht="15.75" thickBot="1" x14ac:dyDescent="0.3"/>
    <row r="375" spans="1:19" x14ac:dyDescent="0.25">
      <c r="A375" s="41" t="s">
        <v>175</v>
      </c>
      <c r="B375" s="18" t="s">
        <v>176</v>
      </c>
      <c r="C375" s="22" t="s">
        <v>162</v>
      </c>
      <c r="D375" s="22" t="s">
        <v>163</v>
      </c>
      <c r="E375" s="22" t="s">
        <v>91</v>
      </c>
      <c r="F375" s="22" t="s">
        <v>164</v>
      </c>
      <c r="G375" s="22" t="s">
        <v>165</v>
      </c>
      <c r="H375" s="22" t="s">
        <v>166</v>
      </c>
      <c r="I375" s="22" t="s">
        <v>167</v>
      </c>
      <c r="J375" s="22" t="s">
        <v>168</v>
      </c>
      <c r="K375" s="22" t="s">
        <v>169</v>
      </c>
      <c r="L375" s="22" t="s">
        <v>170</v>
      </c>
      <c r="M375" s="22" t="s">
        <v>171</v>
      </c>
      <c r="N375" s="22" t="s">
        <v>172</v>
      </c>
      <c r="O375" s="23" t="s">
        <v>179</v>
      </c>
    </row>
    <row r="376" spans="1:19" x14ac:dyDescent="0.25">
      <c r="A376" s="132" t="s">
        <v>156</v>
      </c>
      <c r="B376" s="42" t="s">
        <v>182</v>
      </c>
      <c r="C376" s="43">
        <f>C$106</f>
        <v>12.55</v>
      </c>
      <c r="D376" s="43">
        <f t="shared" ref="D376:N376" si="104">D$106</f>
        <v>10.91</v>
      </c>
      <c r="E376" s="43">
        <f t="shared" si="104"/>
        <v>10</v>
      </c>
      <c r="F376" s="43">
        <f t="shared" si="104"/>
        <v>10.98</v>
      </c>
      <c r="G376" s="43">
        <f t="shared" si="104"/>
        <v>17.25</v>
      </c>
      <c r="H376" s="43">
        <f t="shared" si="104"/>
        <v>17.93</v>
      </c>
      <c r="I376" s="43">
        <f t="shared" si="104"/>
        <v>15.47</v>
      </c>
      <c r="J376" s="43">
        <f t="shared" si="104"/>
        <v>16.329999999999998</v>
      </c>
      <c r="K376" s="43">
        <f t="shared" si="104"/>
        <v>20.46</v>
      </c>
      <c r="L376" s="43">
        <f t="shared" si="104"/>
        <v>23.32</v>
      </c>
      <c r="M376" s="43">
        <f t="shared" si="104"/>
        <v>24.37</v>
      </c>
      <c r="N376" s="43">
        <f t="shared" si="104"/>
        <v>16.760000000000002</v>
      </c>
      <c r="O376" s="44">
        <f t="shared" ref="O376:O384" si="105">AVERAGE(C376:N376)</f>
        <v>16.360833333333332</v>
      </c>
    </row>
    <row r="377" spans="1:19" x14ac:dyDescent="0.25">
      <c r="A377" s="133"/>
      <c r="B377" s="45">
        <v>3</v>
      </c>
      <c r="C377" s="2">
        <f>C$100*($P$106/$P$100)</f>
        <v>6.7050569620253171</v>
      </c>
      <c r="D377" s="2">
        <f t="shared" ref="D377:N377" si="106">D$100*($P$106/$P$100)</f>
        <v>5.2170632911392412</v>
      </c>
      <c r="E377" s="2">
        <f t="shared" si="106"/>
        <v>4.5386835443037983</v>
      </c>
      <c r="F377" s="2">
        <f t="shared" si="106"/>
        <v>4.3388037974683549</v>
      </c>
      <c r="G377" s="2">
        <f t="shared" si="106"/>
        <v>8.8795063291139247</v>
      </c>
      <c r="H377" s="2">
        <f t="shared" si="106"/>
        <v>9.7618037974683549</v>
      </c>
      <c r="I377" s="2">
        <f t="shared" si="106"/>
        <v>6.9836772151898741</v>
      </c>
      <c r="J377" s="2">
        <f t="shared" si="106"/>
        <v>6.789854430379747</v>
      </c>
      <c r="K377" s="2">
        <f t="shared" si="106"/>
        <v>9.7375759493670895</v>
      </c>
      <c r="L377" s="2">
        <f t="shared" si="106"/>
        <v>13.214272151898735</v>
      </c>
      <c r="M377" s="2">
        <f t="shared" si="106"/>
        <v>15.463424050632911</v>
      </c>
      <c r="N377" s="2">
        <f t="shared" si="106"/>
        <v>9.0672721518987345</v>
      </c>
      <c r="O377" s="44">
        <f t="shared" si="105"/>
        <v>8.3914161392405067</v>
      </c>
    </row>
    <row r="378" spans="1:19" x14ac:dyDescent="0.25">
      <c r="A378" s="133"/>
      <c r="B378" s="45" t="s">
        <v>177</v>
      </c>
      <c r="C378" s="46">
        <f t="shared" ref="C378:N378" si="107">ABS((C377-C376)/C376)</f>
        <v>0.46573251298603052</v>
      </c>
      <c r="D378" s="46">
        <f t="shared" si="107"/>
        <v>0.52180904755827306</v>
      </c>
      <c r="E378" s="46">
        <f t="shared" si="107"/>
        <v>0.54613164556962013</v>
      </c>
      <c r="F378" s="46">
        <f t="shared" si="107"/>
        <v>0.60484482718867438</v>
      </c>
      <c r="G378" s="46">
        <f t="shared" si="107"/>
        <v>0.48524600990643912</v>
      </c>
      <c r="H378" s="46">
        <f t="shared" si="107"/>
        <v>0.45556030131241743</v>
      </c>
      <c r="I378" s="46">
        <f t="shared" si="107"/>
        <v>0.54856643728572252</v>
      </c>
      <c r="J378" s="46">
        <f t="shared" si="107"/>
        <v>0.58420977156278331</v>
      </c>
      <c r="K378" s="46">
        <f t="shared" si="107"/>
        <v>0.52406764665850003</v>
      </c>
      <c r="L378" s="46">
        <f t="shared" si="107"/>
        <v>0.43335025077621209</v>
      </c>
      <c r="M378" s="46">
        <f t="shared" si="107"/>
        <v>0.36547295647792738</v>
      </c>
      <c r="N378" s="46">
        <f t="shared" si="107"/>
        <v>0.45899330835926411</v>
      </c>
      <c r="O378" s="62">
        <f>AVERAGE(C378:N378)</f>
        <v>0.49949872630348868</v>
      </c>
    </row>
    <row r="379" spans="1:19" x14ac:dyDescent="0.25">
      <c r="A379" s="133"/>
      <c r="B379" s="45">
        <v>4</v>
      </c>
      <c r="C379" s="2">
        <f>C$100*TAN($P$106/$P$100)</f>
        <v>-6.906865679342804</v>
      </c>
      <c r="D379" s="2">
        <f t="shared" ref="D379:N379" si="108">D$100*TAN($P$106/$P$100)</f>
        <v>-5.3740863942853974</v>
      </c>
      <c r="E379" s="2">
        <f t="shared" si="108"/>
        <v>-4.6752887826445724</v>
      </c>
      <c r="F379" s="2">
        <f t="shared" si="108"/>
        <v>-4.4693930577861147</v>
      </c>
      <c r="G379" s="2">
        <f t="shared" si="108"/>
        <v>-9.1467615952272361</v>
      </c>
      <c r="H379" s="2">
        <f t="shared" si="108"/>
        <v>-10.055614441319619</v>
      </c>
      <c r="I379" s="2">
        <f t="shared" si="108"/>
        <v>-7.1938718412667146</v>
      </c>
      <c r="J379" s="2">
        <f t="shared" si="108"/>
        <v>-6.9942153807979075</v>
      </c>
      <c r="K379" s="2">
        <f t="shared" si="108"/>
        <v>-10.030657383761019</v>
      </c>
      <c r="L379" s="2">
        <f t="shared" si="108"/>
        <v>-13.61199514342025</v>
      </c>
      <c r="M379" s="2">
        <f t="shared" si="108"/>
        <v>-15.928841986777035</v>
      </c>
      <c r="N379" s="2">
        <f t="shared" si="108"/>
        <v>-9.3401787913063927</v>
      </c>
      <c r="O379" s="44">
        <f t="shared" si="105"/>
        <v>-8.6439808731612544</v>
      </c>
    </row>
    <row r="380" spans="1:19" x14ac:dyDescent="0.25">
      <c r="A380" s="133"/>
      <c r="B380" s="45" t="s">
        <v>177</v>
      </c>
      <c r="C380" s="46">
        <f t="shared" ref="C380:N380" si="109">ABS((C379-C376)/C376)</f>
        <v>1.5503478628958409</v>
      </c>
      <c r="D380" s="46">
        <f t="shared" si="109"/>
        <v>1.4925835375147016</v>
      </c>
      <c r="E380" s="46">
        <f t="shared" si="109"/>
        <v>1.4675288782644571</v>
      </c>
      <c r="F380" s="46">
        <f t="shared" si="109"/>
        <v>1.407048548067952</v>
      </c>
      <c r="G380" s="46">
        <f t="shared" si="109"/>
        <v>1.5302470489986804</v>
      </c>
      <c r="H380" s="46">
        <f t="shared" si="109"/>
        <v>1.5608262376642286</v>
      </c>
      <c r="I380" s="46">
        <f t="shared" si="109"/>
        <v>1.4650208042189214</v>
      </c>
      <c r="J380" s="46">
        <f t="shared" si="109"/>
        <v>1.4283046773299393</v>
      </c>
      <c r="K380" s="46">
        <f t="shared" si="109"/>
        <v>1.4902569591281045</v>
      </c>
      <c r="L380" s="46">
        <f t="shared" si="109"/>
        <v>1.5837047660128754</v>
      </c>
      <c r="M380" s="46">
        <f t="shared" si="109"/>
        <v>1.6536250302329516</v>
      </c>
      <c r="N380" s="46">
        <f t="shared" si="109"/>
        <v>1.5572899040158945</v>
      </c>
      <c r="O380" s="62">
        <f>AVERAGE(C380:N380)</f>
        <v>1.5155653545287124</v>
      </c>
    </row>
    <row r="381" spans="1:19" ht="15.75" thickBot="1" x14ac:dyDescent="0.3">
      <c r="A381" s="133"/>
      <c r="B381" s="45">
        <v>5</v>
      </c>
      <c r="C381" s="2">
        <f>C$100*ATAN($P$106/$P$100)</f>
        <v>3.6893571641915344</v>
      </c>
      <c r="D381" s="2">
        <f t="shared" ref="D381:N381" si="110">D$100*ATAN($P$106/$P$100)</f>
        <v>2.8706109341375865</v>
      </c>
      <c r="E381" s="2">
        <f t="shared" si="110"/>
        <v>2.4973426392961664</v>
      </c>
      <c r="F381" s="2">
        <f t="shared" si="110"/>
        <v>2.3873618024232481</v>
      </c>
      <c r="G381" s="2">
        <f t="shared" si="110"/>
        <v>4.8858153592635851</v>
      </c>
      <c r="H381" s="2">
        <f t="shared" si="110"/>
        <v>5.3712863260662651</v>
      </c>
      <c r="I381" s="2">
        <f t="shared" si="110"/>
        <v>3.8426637852871171</v>
      </c>
      <c r="J381" s="2">
        <f t="shared" si="110"/>
        <v>3.7360157010467114</v>
      </c>
      <c r="K381" s="2">
        <f t="shared" si="110"/>
        <v>5.3579553155362154</v>
      </c>
      <c r="L381" s="2">
        <f t="shared" si="110"/>
        <v>7.2709553265984912</v>
      </c>
      <c r="M381" s="2">
        <f t="shared" si="110"/>
        <v>8.5085174708048648</v>
      </c>
      <c r="N381" s="2">
        <f t="shared" si="110"/>
        <v>4.9891306908714776</v>
      </c>
      <c r="O381" s="44">
        <f t="shared" si="105"/>
        <v>4.6172510429602722</v>
      </c>
    </row>
    <row r="382" spans="1:19" x14ac:dyDescent="0.25">
      <c r="A382" s="133"/>
      <c r="B382" s="45" t="s">
        <v>177</v>
      </c>
      <c r="C382" s="46">
        <f t="shared" ref="C382:N382" si="111">ABS((C381-C376)/C376)</f>
        <v>0.70602731759430004</v>
      </c>
      <c r="D382" s="46">
        <f t="shared" si="111"/>
        <v>0.73688259082148611</v>
      </c>
      <c r="E382" s="46">
        <f t="shared" si="111"/>
        <v>0.75026573607038338</v>
      </c>
      <c r="F382" s="46">
        <f t="shared" si="111"/>
        <v>0.78257178484305578</v>
      </c>
      <c r="G382" s="46">
        <f t="shared" si="111"/>
        <v>0.71676432699921244</v>
      </c>
      <c r="H382" s="46">
        <f t="shared" si="111"/>
        <v>0.70043021048152454</v>
      </c>
      <c r="I382" s="46">
        <f t="shared" si="111"/>
        <v>0.75160544374356064</v>
      </c>
      <c r="J382" s="46">
        <f t="shared" si="111"/>
        <v>0.77121765455929514</v>
      </c>
      <c r="K382" s="46">
        <f t="shared" si="111"/>
        <v>0.73812535114681255</v>
      </c>
      <c r="L382" s="46">
        <f t="shared" si="111"/>
        <v>0.68820946283882978</v>
      </c>
      <c r="M382" s="46">
        <f t="shared" si="111"/>
        <v>0.65086099832561084</v>
      </c>
      <c r="N382" s="46">
        <f t="shared" si="111"/>
        <v>0.70231917118905274</v>
      </c>
      <c r="O382" s="62">
        <f>AVERAGE(C382:N382)</f>
        <v>0.72460667071776041</v>
      </c>
      <c r="Q382" s="47" t="s">
        <v>183</v>
      </c>
    </row>
    <row r="383" spans="1:19" ht="15.75" thickBot="1" x14ac:dyDescent="0.3">
      <c r="A383" s="133"/>
      <c r="B383" s="45" t="s">
        <v>184</v>
      </c>
      <c r="C383" s="2">
        <f>LN(C$106/C$100)/LN($P$106/$P$100)</f>
        <v>1.8922034728166466</v>
      </c>
      <c r="D383" s="2">
        <f t="shared" ref="D383:N383" si="112">LN(D$106/D$100)/LN($P$106/$P$100)</f>
        <v>2.0500274281650634</v>
      </c>
      <c r="E383" s="2">
        <f t="shared" si="112"/>
        <v>2.1243275122175787</v>
      </c>
      <c r="F383" s="2">
        <f t="shared" si="112"/>
        <v>2.321494367287162</v>
      </c>
      <c r="G383" s="2">
        <f t="shared" si="112"/>
        <v>1.9451606835998472</v>
      </c>
      <c r="H383" s="2">
        <f t="shared" si="112"/>
        <v>1.8653593652515432</v>
      </c>
      <c r="I383" s="2">
        <f t="shared" si="112"/>
        <v>2.1319833672655522</v>
      </c>
      <c r="J383" s="2">
        <f t="shared" si="112"/>
        <v>2.2490454220285989</v>
      </c>
      <c r="K383" s="2">
        <f t="shared" si="112"/>
        <v>2.0567658739318513</v>
      </c>
      <c r="L383" s="2">
        <f t="shared" si="112"/>
        <v>1.8084501419973704</v>
      </c>
      <c r="M383" s="2">
        <f t="shared" si="112"/>
        <v>1.6474208873791958</v>
      </c>
      <c r="N383" s="2">
        <f t="shared" si="112"/>
        <v>1.8743624646265966</v>
      </c>
      <c r="O383" s="48">
        <f t="shared" si="105"/>
        <v>1.9972167488805834</v>
      </c>
      <c r="Q383" s="49">
        <v>1.94</v>
      </c>
    </row>
    <row r="384" spans="1:19" x14ac:dyDescent="0.25">
      <c r="A384" s="133"/>
      <c r="B384" s="45" t="s">
        <v>185</v>
      </c>
      <c r="C384" s="2">
        <f>C$100*($P$106/$P$100)^$O383</f>
        <v>13.510978546371556</v>
      </c>
      <c r="D384" s="2">
        <f t="shared" ref="D384:N384" si="113">D$100*($P$106/$P$100)^$O383</f>
        <v>10.512607215845859</v>
      </c>
      <c r="E384" s="2">
        <f t="shared" si="113"/>
        <v>9.1456428100702372</v>
      </c>
      <c r="F384" s="2">
        <f t="shared" si="113"/>
        <v>8.7428765119399188</v>
      </c>
      <c r="G384" s="2">
        <f t="shared" si="113"/>
        <v>17.892587668455914</v>
      </c>
      <c r="H384" s="2">
        <f t="shared" si="113"/>
        <v>19.670455065253378</v>
      </c>
      <c r="I384" s="2">
        <f t="shared" si="113"/>
        <v>14.072410355886543</v>
      </c>
      <c r="J384" s="2">
        <f t="shared" si="113"/>
        <v>13.681849097093506</v>
      </c>
      <c r="K384" s="2">
        <f t="shared" si="113"/>
        <v>19.621634907904248</v>
      </c>
      <c r="L384" s="2">
        <f t="shared" si="113"/>
        <v>26.627327487504314</v>
      </c>
      <c r="M384" s="2">
        <f t="shared" si="113"/>
        <v>31.159465428081823</v>
      </c>
      <c r="N384" s="2">
        <f t="shared" si="113"/>
        <v>18.270943887911667</v>
      </c>
      <c r="O384" s="44">
        <f t="shared" si="105"/>
        <v>16.909064915193248</v>
      </c>
    </row>
    <row r="385" spans="1:19" x14ac:dyDescent="0.25">
      <c r="A385" s="133"/>
      <c r="B385" s="45" t="s">
        <v>177</v>
      </c>
      <c r="C385" s="46">
        <f t="shared" ref="C385:N385" si="114">ABS((C384-C376)/C376)</f>
        <v>7.6571995726817124E-2</v>
      </c>
      <c r="D385" s="46">
        <f t="shared" si="114"/>
        <v>3.6424636494421694E-2</v>
      </c>
      <c r="E385" s="46">
        <f t="shared" si="114"/>
        <v>8.5435718992976278E-2</v>
      </c>
      <c r="F385" s="46">
        <f t="shared" si="114"/>
        <v>0.20374530856649195</v>
      </c>
      <c r="G385" s="46">
        <f t="shared" si="114"/>
        <v>3.7251459040922523E-2</v>
      </c>
      <c r="H385" s="46">
        <f t="shared" si="114"/>
        <v>9.7069440337611751E-2</v>
      </c>
      <c r="I385" s="46">
        <f t="shared" si="114"/>
        <v>9.0341929160533782E-2</v>
      </c>
      <c r="J385" s="46">
        <f t="shared" si="114"/>
        <v>0.16216478278668048</v>
      </c>
      <c r="K385" s="46">
        <f t="shared" si="114"/>
        <v>4.0975810952871596E-2</v>
      </c>
      <c r="L385" s="46">
        <f t="shared" si="114"/>
        <v>0.14182364869229475</v>
      </c>
      <c r="M385" s="46">
        <f t="shared" si="114"/>
        <v>0.27859931998694387</v>
      </c>
      <c r="N385" s="46">
        <f t="shared" si="114"/>
        <v>9.0151783288285506E-2</v>
      </c>
      <c r="O385" s="62">
        <f>AVERAGE(C385:N385)</f>
        <v>0.11171298616890428</v>
      </c>
    </row>
    <row r="386" spans="1:19" x14ac:dyDescent="0.25">
      <c r="A386" s="133"/>
      <c r="B386" s="42" t="s">
        <v>186</v>
      </c>
      <c r="C386" s="4">
        <f>C$100*($P$106/$P$100)^$Q383</f>
        <v>12.978606106556276</v>
      </c>
      <c r="D386" s="4">
        <f t="shared" ref="D386:N386" si="115">D$100*($P$106/$P$100)^$Q383</f>
        <v>10.098379457796272</v>
      </c>
      <c r="E386" s="4">
        <f t="shared" si="115"/>
        <v>8.7852774849558894</v>
      </c>
      <c r="F386" s="4">
        <f t="shared" si="115"/>
        <v>8.3983813679582759</v>
      </c>
      <c r="G386" s="4">
        <f t="shared" si="115"/>
        <v>17.187566894499998</v>
      </c>
      <c r="H386" s="4">
        <f t="shared" si="115"/>
        <v>18.895381067509664</v>
      </c>
      <c r="I386" s="4">
        <f t="shared" si="115"/>
        <v>13.517915845401433</v>
      </c>
      <c r="J386" s="4">
        <f t="shared" si="115"/>
        <v>13.142743853161322</v>
      </c>
      <c r="K386" s="4">
        <f t="shared" si="115"/>
        <v>18.848484568479652</v>
      </c>
      <c r="L386" s="4">
        <f t="shared" si="115"/>
        <v>25.578132179286605</v>
      </c>
      <c r="M386" s="4">
        <f t="shared" si="115"/>
        <v>29.931690505906207</v>
      </c>
      <c r="N386" s="4">
        <f t="shared" si="115"/>
        <v>17.551014761982604</v>
      </c>
      <c r="O386" s="51">
        <f>AVERAGE(C386:N386)</f>
        <v>16.242797841124517</v>
      </c>
    </row>
    <row r="387" spans="1:19" ht="15.75" thickBot="1" x14ac:dyDescent="0.3">
      <c r="A387" s="134"/>
      <c r="B387" s="52" t="s">
        <v>177</v>
      </c>
      <c r="C387" s="53">
        <f t="shared" ref="C387:N387" si="116">ABS((C386-C376)/C376)</f>
        <v>3.4151881000500012E-2</v>
      </c>
      <c r="D387" s="53">
        <f t="shared" si="116"/>
        <v>7.4392350339480162E-2</v>
      </c>
      <c r="E387" s="53">
        <f t="shared" si="116"/>
        <v>0.12147225150441106</v>
      </c>
      <c r="F387" s="53">
        <f t="shared" si="116"/>
        <v>0.23512009399287107</v>
      </c>
      <c r="G387" s="53">
        <f t="shared" si="116"/>
        <v>3.6193104637682336E-3</v>
      </c>
      <c r="H387" s="53">
        <f t="shared" si="116"/>
        <v>5.3841665784141908E-2</v>
      </c>
      <c r="I387" s="53">
        <f t="shared" si="116"/>
        <v>0.12618514250798757</v>
      </c>
      <c r="J387" s="53">
        <f t="shared" si="116"/>
        <v>0.19517796367658766</v>
      </c>
      <c r="K387" s="53">
        <f t="shared" si="116"/>
        <v>7.8764195088971117E-2</v>
      </c>
      <c r="L387" s="53">
        <f t="shared" si="116"/>
        <v>9.6832426212976191E-2</v>
      </c>
      <c r="M387" s="53">
        <f t="shared" si="116"/>
        <v>0.22821873228995512</v>
      </c>
      <c r="N387" s="53">
        <f t="shared" si="116"/>
        <v>4.7196584843830665E-2</v>
      </c>
      <c r="O387" s="63">
        <f>AVERAGE(C387:N387)</f>
        <v>0.10791438314212341</v>
      </c>
    </row>
    <row r="388" spans="1:19" x14ac:dyDescent="0.25">
      <c r="A388"/>
      <c r="B388" s="54"/>
      <c r="C388" s="55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 s="54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 s="54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 s="54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 s="54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 s="54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 s="5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 s="54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 s="54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x14ac:dyDescent="0.25">
      <c r="A397"/>
      <c r="B397" s="54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x14ac:dyDescent="0.25">
      <c r="A398"/>
      <c r="B398" s="54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x14ac:dyDescent="0.25">
      <c r="A399"/>
      <c r="B399" s="54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x14ac:dyDescent="0.25">
      <c r="A400"/>
      <c r="B400" s="54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x14ac:dyDescent="0.25">
      <c r="A401"/>
      <c r="B401" s="54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x14ac:dyDescent="0.25">
      <c r="A402"/>
      <c r="B402" s="54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x14ac:dyDescent="0.25">
      <c r="A403"/>
      <c r="B403" s="54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x14ac:dyDescent="0.25">
      <c r="A404"/>
      <c r="B404" s="5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x14ac:dyDescent="0.25">
      <c r="A405"/>
      <c r="B405" s="54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x14ac:dyDescent="0.25">
      <c r="A406"/>
      <c r="B406" s="54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ht="15.75" thickBot="1" x14ac:dyDescent="0.3"/>
    <row r="408" spans="1:19" x14ac:dyDescent="0.25">
      <c r="A408" s="41" t="s">
        <v>175</v>
      </c>
      <c r="B408" s="18" t="s">
        <v>176</v>
      </c>
      <c r="C408" s="22" t="s">
        <v>162</v>
      </c>
      <c r="D408" s="22" t="s">
        <v>163</v>
      </c>
      <c r="E408" s="22" t="s">
        <v>91</v>
      </c>
      <c r="F408" s="22" t="s">
        <v>164</v>
      </c>
      <c r="G408" s="22" t="s">
        <v>165</v>
      </c>
      <c r="H408" s="22" t="s">
        <v>166</v>
      </c>
      <c r="I408" s="22" t="s">
        <v>167</v>
      </c>
      <c r="J408" s="22" t="s">
        <v>168</v>
      </c>
      <c r="K408" s="22" t="s">
        <v>169</v>
      </c>
      <c r="L408" s="22" t="s">
        <v>170</v>
      </c>
      <c r="M408" s="22" t="s">
        <v>171</v>
      </c>
      <c r="N408" s="22" t="s">
        <v>172</v>
      </c>
      <c r="O408" s="23" t="s">
        <v>179</v>
      </c>
    </row>
    <row r="409" spans="1:19" x14ac:dyDescent="0.25">
      <c r="A409" s="132" t="s">
        <v>157</v>
      </c>
      <c r="B409" s="42" t="s">
        <v>182</v>
      </c>
      <c r="C409" s="43">
        <f>C$107</f>
        <v>10.6</v>
      </c>
      <c r="D409" s="43">
        <f t="shared" ref="D409:N409" si="117">D$107</f>
        <v>8.9909999999999997</v>
      </c>
      <c r="E409" s="43">
        <f t="shared" si="117"/>
        <v>8.4350000000000005</v>
      </c>
      <c r="F409" s="43">
        <f t="shared" si="117"/>
        <v>9.6579999999999995</v>
      </c>
      <c r="G409" s="43">
        <f t="shared" si="117"/>
        <v>15.37</v>
      </c>
      <c r="H409" s="43">
        <f t="shared" si="117"/>
        <v>16.420000000000002</v>
      </c>
      <c r="I409" s="43">
        <f t="shared" si="117"/>
        <v>14.19</v>
      </c>
      <c r="J409" s="43">
        <f t="shared" si="117"/>
        <v>15.09</v>
      </c>
      <c r="K409" s="43">
        <f t="shared" si="117"/>
        <v>19.55</v>
      </c>
      <c r="L409" s="43">
        <f t="shared" si="117"/>
        <v>23.05</v>
      </c>
      <c r="M409" s="43">
        <f t="shared" si="117"/>
        <v>22.68</v>
      </c>
      <c r="N409" s="43">
        <f t="shared" si="117"/>
        <v>16.54</v>
      </c>
      <c r="O409" s="44">
        <f t="shared" ref="O409:O417" si="118">AVERAGE(C409:N409)</f>
        <v>15.047833333333335</v>
      </c>
    </row>
    <row r="410" spans="1:19" x14ac:dyDescent="0.25">
      <c r="A410" s="133"/>
      <c r="B410" s="45">
        <v>3</v>
      </c>
      <c r="C410" s="2">
        <f>C$100*($P$107/$P$100)</f>
        <v>6.950278481012659</v>
      </c>
      <c r="D410" s="2">
        <f t="shared" ref="D410:N410" si="119">D$100*($P$107/$P$100)</f>
        <v>5.4078649789029543</v>
      </c>
      <c r="E410" s="2">
        <f t="shared" si="119"/>
        <v>4.7046751054852329</v>
      </c>
      <c r="F410" s="2">
        <f t="shared" si="119"/>
        <v>4.4974852320675112</v>
      </c>
      <c r="G410" s="2">
        <f t="shared" si="119"/>
        <v>9.2042531645569614</v>
      </c>
      <c r="H410" s="2">
        <f t="shared" si="119"/>
        <v>10.118818565400845</v>
      </c>
      <c r="I410" s="2">
        <f t="shared" si="119"/>
        <v>7.2390886075949377</v>
      </c>
      <c r="J410" s="2">
        <f t="shared" si="119"/>
        <v>7.038177215189874</v>
      </c>
      <c r="K410" s="2">
        <f t="shared" si="119"/>
        <v>10.093704641350213</v>
      </c>
      <c r="L410" s="2">
        <f t="shared" si="119"/>
        <v>13.697552742616034</v>
      </c>
      <c r="M410" s="2">
        <f t="shared" si="119"/>
        <v>16.028962025316456</v>
      </c>
      <c r="N410" s="2">
        <f t="shared" si="119"/>
        <v>9.3988860759493669</v>
      </c>
      <c r="O410" s="44">
        <f t="shared" si="118"/>
        <v>8.6983122362869203</v>
      </c>
    </row>
    <row r="411" spans="1:19" x14ac:dyDescent="0.25">
      <c r="A411" s="133"/>
      <c r="B411" s="45" t="s">
        <v>177</v>
      </c>
      <c r="C411" s="46">
        <f t="shared" ref="C411:N411" si="120">ABS((C410-C409)/C409)</f>
        <v>0.34431335084786235</v>
      </c>
      <c r="D411" s="46">
        <f t="shared" si="120"/>
        <v>0.39852463809332062</v>
      </c>
      <c r="E411" s="46">
        <f t="shared" si="120"/>
        <v>0.44224361523589417</v>
      </c>
      <c r="F411" s="46">
        <f t="shared" si="120"/>
        <v>0.53432540566706244</v>
      </c>
      <c r="G411" s="46">
        <f t="shared" si="120"/>
        <v>0.4011546412129498</v>
      </c>
      <c r="H411" s="46">
        <f t="shared" si="120"/>
        <v>0.38375039187570986</v>
      </c>
      <c r="I411" s="46">
        <f t="shared" si="120"/>
        <v>0.48984576408774222</v>
      </c>
      <c r="J411" s="46">
        <f t="shared" si="120"/>
        <v>0.53358666566004809</v>
      </c>
      <c r="K411" s="46">
        <f t="shared" si="120"/>
        <v>0.48369797230945205</v>
      </c>
      <c r="L411" s="46">
        <f t="shared" si="120"/>
        <v>0.40574608491904407</v>
      </c>
      <c r="M411" s="46">
        <f t="shared" si="120"/>
        <v>0.29325564262273118</v>
      </c>
      <c r="N411" s="46">
        <f t="shared" si="120"/>
        <v>0.43174812116388345</v>
      </c>
      <c r="O411" s="62">
        <f>AVERAGE(C411:N411)</f>
        <v>0.42851602447464171</v>
      </c>
    </row>
    <row r="412" spans="1:19" x14ac:dyDescent="0.25">
      <c r="A412" s="133"/>
      <c r="B412" s="45">
        <v>4</v>
      </c>
      <c r="C412" s="2">
        <f>C$100*TAN($P$107/$P$100)</f>
        <v>-5.7730280958142899</v>
      </c>
      <c r="D412" s="2">
        <f t="shared" ref="D412:N412" si="121">D$100*TAN($P$107/$P$100)</f>
        <v>-4.4918713036989235</v>
      </c>
      <c r="E412" s="2">
        <f t="shared" si="121"/>
        <v>-3.9077889669950392</v>
      </c>
      <c r="F412" s="2">
        <f t="shared" si="121"/>
        <v>-3.7356932785019299</v>
      </c>
      <c r="G412" s="2">
        <f t="shared" si="121"/>
        <v>-7.6452205857847773</v>
      </c>
      <c r="H412" s="2">
        <f t="shared" si="121"/>
        <v>-8.4048752915573903</v>
      </c>
      <c r="I412" s="2">
        <f t="shared" si="121"/>
        <v>-6.0129190555319569</v>
      </c>
      <c r="J412" s="2">
        <f t="shared" si="121"/>
        <v>-5.8460383879022757</v>
      </c>
      <c r="K412" s="2">
        <f t="shared" si="121"/>
        <v>-8.3840152081036798</v>
      </c>
      <c r="L412" s="2">
        <f t="shared" si="121"/>
        <v>-11.377437183711089</v>
      </c>
      <c r="M412" s="2">
        <f t="shared" si="121"/>
        <v>-13.313948264330516</v>
      </c>
      <c r="N412" s="2">
        <f t="shared" si="121"/>
        <v>-7.8068862325510313</v>
      </c>
      <c r="O412" s="44">
        <f t="shared" si="118"/>
        <v>-7.2249768212069094</v>
      </c>
    </row>
    <row r="413" spans="1:19" x14ac:dyDescent="0.25">
      <c r="A413" s="133"/>
      <c r="B413" s="45" t="s">
        <v>177</v>
      </c>
      <c r="C413" s="46">
        <f t="shared" ref="C413:N413" si="122">ABS((C412-C409)/C409)</f>
        <v>1.544625292057952</v>
      </c>
      <c r="D413" s="46">
        <f t="shared" si="122"/>
        <v>1.4995964079300326</v>
      </c>
      <c r="E413" s="46">
        <f t="shared" si="122"/>
        <v>1.4632826279780722</v>
      </c>
      <c r="F413" s="46">
        <f t="shared" si="122"/>
        <v>1.3867978130567333</v>
      </c>
      <c r="G413" s="46">
        <f t="shared" si="122"/>
        <v>1.4974118793614037</v>
      </c>
      <c r="H413" s="46">
        <f t="shared" si="122"/>
        <v>1.5118681663555047</v>
      </c>
      <c r="I413" s="46">
        <f t="shared" si="122"/>
        <v>1.4237434147661705</v>
      </c>
      <c r="J413" s="46">
        <f t="shared" si="122"/>
        <v>1.3874114239829209</v>
      </c>
      <c r="K413" s="46">
        <f t="shared" si="122"/>
        <v>1.4288498827674516</v>
      </c>
      <c r="L413" s="46">
        <f t="shared" si="122"/>
        <v>1.4935981424603511</v>
      </c>
      <c r="M413" s="46">
        <f t="shared" si="122"/>
        <v>1.5870347559228621</v>
      </c>
      <c r="N413" s="46">
        <f t="shared" si="122"/>
        <v>1.4720003768168699</v>
      </c>
      <c r="O413" s="62">
        <f>AVERAGE(C413:N413)</f>
        <v>1.4746850152880271</v>
      </c>
    </row>
    <row r="414" spans="1:19" ht="15.75" thickBot="1" x14ac:dyDescent="0.3">
      <c r="A414" s="133"/>
      <c r="B414" s="45">
        <v>5</v>
      </c>
      <c r="C414" s="2">
        <f>C$100*ATAN($P$107/$P$100)</f>
        <v>3.7362828751924018</v>
      </c>
      <c r="D414" s="2">
        <f t="shared" ref="D414:N414" si="123">D$100*ATAN($P$107/$P$100)</f>
        <v>2.9071228393547623</v>
      </c>
      <c r="E414" s="2">
        <f t="shared" si="123"/>
        <v>2.5291068664355674</v>
      </c>
      <c r="F414" s="2">
        <f t="shared" si="123"/>
        <v>2.4177271601290187</v>
      </c>
      <c r="G414" s="2">
        <f t="shared" si="123"/>
        <v>4.9479590741030357</v>
      </c>
      <c r="H414" s="2">
        <f t="shared" si="123"/>
        <v>5.4396048484056791</v>
      </c>
      <c r="I414" s="2">
        <f t="shared" si="123"/>
        <v>3.8915394354984998</v>
      </c>
      <c r="J414" s="2">
        <f t="shared" si="123"/>
        <v>3.783534871807301</v>
      </c>
      <c r="K414" s="2">
        <f t="shared" si="123"/>
        <v>5.4261042779442796</v>
      </c>
      <c r="L414" s="2">
        <f t="shared" si="123"/>
        <v>7.3634361391551542</v>
      </c>
      <c r="M414" s="2">
        <f t="shared" si="123"/>
        <v>8.6167390969884377</v>
      </c>
      <c r="N414" s="2">
        <f t="shared" si="123"/>
        <v>5.0525884951788838</v>
      </c>
      <c r="O414" s="44">
        <f t="shared" si="118"/>
        <v>4.6759788316827517</v>
      </c>
    </row>
    <row r="415" spans="1:19" x14ac:dyDescent="0.25">
      <c r="A415" s="133"/>
      <c r="B415" s="45" t="s">
        <v>177</v>
      </c>
      <c r="C415" s="46">
        <f t="shared" ref="C415:N415" si="124">ABS((C414-C409)/C409)</f>
        <v>0.64752048347241498</v>
      </c>
      <c r="D415" s="46">
        <f t="shared" si="124"/>
        <v>0.67666301419700114</v>
      </c>
      <c r="E415" s="46">
        <f t="shared" si="124"/>
        <v>0.70016516106276616</v>
      </c>
      <c r="F415" s="46">
        <f t="shared" si="124"/>
        <v>0.74966585627158633</v>
      </c>
      <c r="G415" s="46">
        <f t="shared" si="124"/>
        <v>0.6780768331748187</v>
      </c>
      <c r="H415" s="46">
        <f t="shared" si="124"/>
        <v>0.66872077658917917</v>
      </c>
      <c r="I415" s="46">
        <f t="shared" si="124"/>
        <v>0.72575479665267795</v>
      </c>
      <c r="J415" s="46">
        <f t="shared" si="124"/>
        <v>0.74926872950249823</v>
      </c>
      <c r="K415" s="46">
        <f t="shared" si="124"/>
        <v>0.72244990905655859</v>
      </c>
      <c r="L415" s="46">
        <f t="shared" si="124"/>
        <v>0.6805450698848089</v>
      </c>
      <c r="M415" s="46">
        <f t="shared" si="124"/>
        <v>0.6200732320551835</v>
      </c>
      <c r="N415" s="46">
        <f t="shared" si="124"/>
        <v>0.69452306558773369</v>
      </c>
      <c r="O415" s="62">
        <f>AVERAGE(C415:N415)</f>
        <v>0.69278557729226897</v>
      </c>
      <c r="Q415" s="47" t="s">
        <v>183</v>
      </c>
    </row>
    <row r="416" spans="1:19" ht="15.75" thickBot="1" x14ac:dyDescent="0.3">
      <c r="A416" s="133"/>
      <c r="B416" s="45" t="s">
        <v>184</v>
      </c>
      <c r="C416" s="2">
        <f>LN(C$107/C$100)/LN($P$107/$P$100)</f>
        <v>1.5715142199655738</v>
      </c>
      <c r="D416" s="2">
        <f t="shared" ref="D416:N416" si="125">LN(D$107/D$100)/LN($P$107/$P$100)</f>
        <v>1.6883667423391471</v>
      </c>
      <c r="E416" s="2">
        <f t="shared" si="125"/>
        <v>1.7905491118384524</v>
      </c>
      <c r="F416" s="2">
        <f t="shared" si="125"/>
        <v>2.0348704782130249</v>
      </c>
      <c r="G416" s="2">
        <f t="shared" si="125"/>
        <v>1.6943005008601717</v>
      </c>
      <c r="H416" s="2">
        <f t="shared" si="125"/>
        <v>1.6555082490790793</v>
      </c>
      <c r="I416" s="2">
        <f t="shared" si="125"/>
        <v>1.9113443324567743</v>
      </c>
      <c r="J416" s="2">
        <f t="shared" si="125"/>
        <v>2.0327241059887862</v>
      </c>
      <c r="K416" s="2">
        <f t="shared" si="125"/>
        <v>1.8951242108207647</v>
      </c>
      <c r="L416" s="2">
        <f t="shared" si="125"/>
        <v>1.7047223561719205</v>
      </c>
      <c r="M416" s="2">
        <f t="shared" si="125"/>
        <v>1.4699781279084063</v>
      </c>
      <c r="N416" s="2">
        <f t="shared" si="125"/>
        <v>1.7653059297151967</v>
      </c>
      <c r="O416" s="48">
        <f t="shared" si="118"/>
        <v>1.7678590304464414</v>
      </c>
      <c r="Q416" s="49">
        <v>1.7</v>
      </c>
    </row>
    <row r="417" spans="1:19" x14ac:dyDescent="0.25">
      <c r="A417" s="133"/>
      <c r="B417" s="45" t="s">
        <v>185</v>
      </c>
      <c r="C417" s="2">
        <f>C$100*($P$107/$P$100)^$O416</f>
        <v>12.254065298962196</v>
      </c>
      <c r="D417" s="2">
        <f t="shared" ref="D417:N417" si="126">D$100*($P$107/$P$100)^$O416</f>
        <v>9.5346295490871178</v>
      </c>
      <c r="E417" s="2">
        <f t="shared" si="126"/>
        <v>8.2948325179364701</v>
      </c>
      <c r="F417" s="2">
        <f t="shared" si="126"/>
        <v>7.9295351784010117</v>
      </c>
      <c r="G417" s="2">
        <f t="shared" si="126"/>
        <v>16.228057568454002</v>
      </c>
      <c r="H417" s="2">
        <f t="shared" si="126"/>
        <v>17.840531683373147</v>
      </c>
      <c r="I417" s="2">
        <f t="shared" si="126"/>
        <v>12.763267651041927</v>
      </c>
      <c r="J417" s="2">
        <f t="shared" si="126"/>
        <v>12.409039927856027</v>
      </c>
      <c r="K417" s="2">
        <f t="shared" si="126"/>
        <v>17.796253217974911</v>
      </c>
      <c r="L417" s="2">
        <f t="shared" si="126"/>
        <v>24.150213002621975</v>
      </c>
      <c r="M417" s="2">
        <f t="shared" si="126"/>
        <v>28.260730540425012</v>
      </c>
      <c r="N417" s="2">
        <f t="shared" si="126"/>
        <v>16.57121567529034</v>
      </c>
      <c r="O417" s="44">
        <f t="shared" si="118"/>
        <v>15.336030984285346</v>
      </c>
    </row>
    <row r="418" spans="1:19" x14ac:dyDescent="0.25">
      <c r="A418" s="133"/>
      <c r="B418" s="45" t="s">
        <v>177</v>
      </c>
      <c r="C418" s="46">
        <f t="shared" ref="C418:N418" si="127">ABS((C417-C409)/C409)</f>
        <v>0.15604389612850911</v>
      </c>
      <c r="D418" s="46">
        <f t="shared" si="127"/>
        <v>6.0463746978880899E-2</v>
      </c>
      <c r="E418" s="46">
        <f t="shared" si="127"/>
        <v>1.6617365982635489E-2</v>
      </c>
      <c r="F418" s="46">
        <f t="shared" si="127"/>
        <v>0.17896715899761728</v>
      </c>
      <c r="G418" s="46">
        <f t="shared" si="127"/>
        <v>5.5826777388028798E-2</v>
      </c>
      <c r="H418" s="46">
        <f t="shared" si="127"/>
        <v>8.6512282787645861E-2</v>
      </c>
      <c r="I418" s="46">
        <f t="shared" si="127"/>
        <v>0.10054491535997692</v>
      </c>
      <c r="J418" s="46">
        <f t="shared" si="127"/>
        <v>0.17766468337600883</v>
      </c>
      <c r="K418" s="46">
        <f t="shared" si="127"/>
        <v>8.9705717750643968E-2</v>
      </c>
      <c r="L418" s="46">
        <f t="shared" si="127"/>
        <v>4.7731583627851362E-2</v>
      </c>
      <c r="M418" s="46">
        <f t="shared" si="127"/>
        <v>0.24606395680886298</v>
      </c>
      <c r="N418" s="46">
        <f t="shared" si="127"/>
        <v>1.8872838748694395E-3</v>
      </c>
      <c r="O418" s="62">
        <f>AVERAGE(C418:N418)</f>
        <v>0.10150244742179425</v>
      </c>
    </row>
    <row r="419" spans="1:19" x14ac:dyDescent="0.25">
      <c r="A419" s="133"/>
      <c r="B419" s="42" t="s">
        <v>186</v>
      </c>
      <c r="C419" s="4">
        <f>C$100*($P$107/$P$100)^$Q416</f>
        <v>11.655087475876494</v>
      </c>
      <c r="D419" s="4">
        <f t="shared" ref="D419:N419" si="128">D$100*($P$107/$P$100)^$Q416</f>
        <v>9.0685775482278999</v>
      </c>
      <c r="E419" s="4">
        <f t="shared" si="128"/>
        <v>7.8893817060434683</v>
      </c>
      <c r="F419" s="4">
        <f t="shared" si="128"/>
        <v>7.5419400739712685</v>
      </c>
      <c r="G419" s="4">
        <f t="shared" si="128"/>
        <v>15.434831291449807</v>
      </c>
      <c r="H419" s="4">
        <f t="shared" si="128"/>
        <v>16.968487788576585</v>
      </c>
      <c r="I419" s="4">
        <f t="shared" si="128"/>
        <v>12.139400053916528</v>
      </c>
      <c r="J419" s="4">
        <f t="shared" si="128"/>
        <v>11.802486956149547</v>
      </c>
      <c r="K419" s="4">
        <f t="shared" si="128"/>
        <v>16.926373651355714</v>
      </c>
      <c r="L419" s="4">
        <f t="shared" si="128"/>
        <v>22.96975234255093</v>
      </c>
      <c r="M419" s="4">
        <f t="shared" si="128"/>
        <v>26.879348081221938</v>
      </c>
      <c r="N419" s="4">
        <f t="shared" si="128"/>
        <v>15.761215854911569</v>
      </c>
      <c r="O419" s="51">
        <f>AVERAGE(C419:N419)</f>
        <v>14.586406902020981</v>
      </c>
    </row>
    <row r="420" spans="1:19" ht="15.75" thickBot="1" x14ac:dyDescent="0.3">
      <c r="A420" s="134"/>
      <c r="B420" s="52" t="s">
        <v>177</v>
      </c>
      <c r="C420" s="53">
        <f t="shared" ref="C420:N420" si="129">ABS((C419-C409)/C409)</f>
        <v>9.953655432797115E-2</v>
      </c>
      <c r="D420" s="53">
        <f t="shared" si="129"/>
        <v>8.6283559368146145E-3</v>
      </c>
      <c r="E420" s="53">
        <f t="shared" si="129"/>
        <v>6.4685037813459648E-2</v>
      </c>
      <c r="F420" s="53">
        <f t="shared" si="129"/>
        <v>0.21909918472030762</v>
      </c>
      <c r="G420" s="53">
        <f t="shared" si="129"/>
        <v>4.2180410832666328E-3</v>
      </c>
      <c r="H420" s="53">
        <f t="shared" si="129"/>
        <v>3.3403641204420416E-2</v>
      </c>
      <c r="I420" s="53">
        <f t="shared" si="129"/>
        <v>0.14451021466409242</v>
      </c>
      <c r="J420" s="53">
        <f t="shared" si="129"/>
        <v>0.21786037401262112</v>
      </c>
      <c r="K420" s="53">
        <f t="shared" si="129"/>
        <v>0.13420083624778958</v>
      </c>
      <c r="L420" s="53">
        <f t="shared" si="129"/>
        <v>3.4814601930182707E-3</v>
      </c>
      <c r="M420" s="53">
        <f t="shared" si="129"/>
        <v>0.18515644097098494</v>
      </c>
      <c r="N420" s="53">
        <f t="shared" si="129"/>
        <v>4.7084893898937732E-2</v>
      </c>
      <c r="O420" s="63">
        <f>AVERAGE(C420:N420)</f>
        <v>9.6822086256140347E-2</v>
      </c>
    </row>
    <row r="421" spans="1:19" x14ac:dyDescent="0.25">
      <c r="A421"/>
      <c r="B421" s="54"/>
      <c r="C421" s="55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 s="54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 s="54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 s="5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 s="54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 s="54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 s="54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 s="54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 s="54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x14ac:dyDescent="0.25">
      <c r="A430"/>
      <c r="B430" s="54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x14ac:dyDescent="0.25">
      <c r="A431"/>
      <c r="B431" s="54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x14ac:dyDescent="0.25">
      <c r="A432"/>
      <c r="B432" s="54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x14ac:dyDescent="0.25">
      <c r="A433"/>
      <c r="B433" s="54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x14ac:dyDescent="0.25">
      <c r="A434"/>
      <c r="B434" s="5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x14ac:dyDescent="0.25">
      <c r="A435"/>
      <c r="B435" s="54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x14ac:dyDescent="0.25">
      <c r="A436"/>
      <c r="B436" s="54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x14ac:dyDescent="0.25">
      <c r="A437"/>
      <c r="B437" s="54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x14ac:dyDescent="0.25">
      <c r="A438"/>
      <c r="B438" s="54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x14ac:dyDescent="0.25">
      <c r="A439"/>
      <c r="B439" s="54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ht="15.75" thickBot="1" x14ac:dyDescent="0.3"/>
    <row r="441" spans="1:19" x14ac:dyDescent="0.25">
      <c r="A441" s="41" t="s">
        <v>175</v>
      </c>
      <c r="B441" s="18" t="s">
        <v>176</v>
      </c>
      <c r="C441" s="22" t="s">
        <v>162</v>
      </c>
      <c r="D441" s="22" t="s">
        <v>163</v>
      </c>
      <c r="E441" s="22" t="s">
        <v>91</v>
      </c>
      <c r="F441" s="22" t="s">
        <v>164</v>
      </c>
      <c r="G441" s="22" t="s">
        <v>165</v>
      </c>
      <c r="H441" s="22" t="s">
        <v>166</v>
      </c>
      <c r="I441" s="22" t="s">
        <v>167</v>
      </c>
      <c r="J441" s="22" t="s">
        <v>168</v>
      </c>
      <c r="K441" s="22" t="s">
        <v>169</v>
      </c>
      <c r="L441" s="22" t="s">
        <v>170</v>
      </c>
      <c r="M441" s="22" t="s">
        <v>171</v>
      </c>
      <c r="N441" s="22" t="s">
        <v>172</v>
      </c>
      <c r="O441" s="23" t="s">
        <v>179</v>
      </c>
    </row>
    <row r="442" spans="1:19" x14ac:dyDescent="0.25">
      <c r="A442" s="132" t="s">
        <v>158</v>
      </c>
      <c r="B442" s="42" t="s">
        <v>182</v>
      </c>
      <c r="C442" s="43">
        <f>C$108</f>
        <v>6.8330000000000002</v>
      </c>
      <c r="D442" s="43">
        <f t="shared" ref="D442:N442" si="130">D$108</f>
        <v>5.58</v>
      </c>
      <c r="E442" s="43">
        <f t="shared" si="130"/>
        <v>4.9059999999999997</v>
      </c>
      <c r="F442" s="43">
        <f t="shared" si="130"/>
        <v>5.4740000000000002</v>
      </c>
      <c r="G442" s="43">
        <f t="shared" si="130"/>
        <v>9.6460000000000008</v>
      </c>
      <c r="H442" s="43">
        <f t="shared" si="130"/>
        <v>11.16</v>
      </c>
      <c r="I442" s="43">
        <f t="shared" si="130"/>
        <v>9.2430000000000003</v>
      </c>
      <c r="J442" s="43">
        <f t="shared" si="130"/>
        <v>10.39</v>
      </c>
      <c r="K442" s="43">
        <f t="shared" si="130"/>
        <v>13.63</v>
      </c>
      <c r="L442" s="43">
        <f t="shared" si="130"/>
        <v>16.72</v>
      </c>
      <c r="M442" s="43">
        <f t="shared" si="130"/>
        <v>16.07</v>
      </c>
      <c r="N442" s="43">
        <f t="shared" si="130"/>
        <v>9.6219999999999999</v>
      </c>
      <c r="O442" s="44">
        <f t="shared" ref="O442:O450" si="131">AVERAGE(C442:N442)</f>
        <v>9.9395000000000007</v>
      </c>
    </row>
    <row r="443" spans="1:19" x14ac:dyDescent="0.25">
      <c r="A443" s="133"/>
      <c r="B443" s="45">
        <v>3</v>
      </c>
      <c r="C443" s="2">
        <f>C$100*($P$108/$P$100)</f>
        <v>4.9394620253164554</v>
      </c>
      <c r="D443" s="2">
        <f t="shared" ref="D443:N443" si="132">D$100*($P$108/$P$100)</f>
        <v>3.8432911392405065</v>
      </c>
      <c r="E443" s="2">
        <f t="shared" si="132"/>
        <v>3.3435443037974686</v>
      </c>
      <c r="F443" s="2">
        <f t="shared" si="132"/>
        <v>3.1962974683544303</v>
      </c>
      <c r="G443" s="2">
        <f t="shared" si="132"/>
        <v>6.5413291139240499</v>
      </c>
      <c r="H443" s="2">
        <f t="shared" si="132"/>
        <v>7.1912974683544304</v>
      </c>
      <c r="I443" s="2">
        <f t="shared" si="132"/>
        <v>5.144715189873418</v>
      </c>
      <c r="J443" s="2">
        <f t="shared" si="132"/>
        <v>5.0019303797468355</v>
      </c>
      <c r="K443" s="2">
        <f t="shared" si="132"/>
        <v>7.1734493670886081</v>
      </c>
      <c r="L443" s="2">
        <f t="shared" si="132"/>
        <v>9.7346518987341764</v>
      </c>
      <c r="M443" s="2">
        <f t="shared" si="132"/>
        <v>11.391550632911391</v>
      </c>
      <c r="N443" s="2">
        <f t="shared" si="132"/>
        <v>6.6796518987341766</v>
      </c>
      <c r="O443" s="44">
        <f t="shared" si="131"/>
        <v>6.1817642405063298</v>
      </c>
    </row>
    <row r="444" spans="1:19" x14ac:dyDescent="0.25">
      <c r="A444" s="133"/>
      <c r="B444" s="45" t="s">
        <v>177</v>
      </c>
      <c r="C444" s="46">
        <f t="shared" ref="C444:N444" si="133">ABS((C443-C442)/C442)</f>
        <v>0.27711663613106174</v>
      </c>
      <c r="D444" s="46">
        <f t="shared" si="133"/>
        <v>0.31123814708951497</v>
      </c>
      <c r="E444" s="46">
        <f t="shared" si="133"/>
        <v>0.31847853571188978</v>
      </c>
      <c r="F444" s="46">
        <f t="shared" si="133"/>
        <v>0.41609472627796307</v>
      </c>
      <c r="G444" s="46">
        <f t="shared" si="133"/>
        <v>0.32186096683350102</v>
      </c>
      <c r="H444" s="46">
        <f t="shared" si="133"/>
        <v>0.35561850641985393</v>
      </c>
      <c r="I444" s="46">
        <f t="shared" si="133"/>
        <v>0.44339335823072401</v>
      </c>
      <c r="J444" s="46">
        <f t="shared" si="133"/>
        <v>0.51858225411483783</v>
      </c>
      <c r="K444" s="46">
        <f t="shared" si="133"/>
        <v>0.47370144041903101</v>
      </c>
      <c r="L444" s="46">
        <f t="shared" si="133"/>
        <v>0.41778397734843437</v>
      </c>
      <c r="M444" s="46">
        <f t="shared" si="133"/>
        <v>0.29112939434278834</v>
      </c>
      <c r="N444" s="46">
        <f t="shared" si="133"/>
        <v>0.30579381638597208</v>
      </c>
      <c r="O444" s="62">
        <f>AVERAGE(C444:N444)</f>
        <v>0.37089931327546433</v>
      </c>
    </row>
    <row r="445" spans="1:19" x14ac:dyDescent="0.25">
      <c r="A445" s="133"/>
      <c r="B445" s="45">
        <v>4</v>
      </c>
      <c r="C445" s="2">
        <f>C$100*TAN($P$108/$P$100)</f>
        <v>39.701686150231644</v>
      </c>
      <c r="D445" s="2">
        <f t="shared" ref="D445:N445" si="134">D$100*TAN($P$108/$P$100)</f>
        <v>30.891043966335012</v>
      </c>
      <c r="E445" s="2">
        <f t="shared" si="134"/>
        <v>26.874251871641295</v>
      </c>
      <c r="F445" s="2">
        <f t="shared" si="134"/>
        <v>25.690732772311897</v>
      </c>
      <c r="G445" s="2">
        <f t="shared" si="134"/>
        <v>52.576939382330252</v>
      </c>
      <c r="H445" s="2">
        <f t="shared" si="134"/>
        <v>57.801160053107502</v>
      </c>
      <c r="I445" s="2">
        <f t="shared" si="134"/>
        <v>41.351440046266568</v>
      </c>
      <c r="J445" s="2">
        <f t="shared" si="134"/>
        <v>40.203785162068357</v>
      </c>
      <c r="K445" s="2">
        <f t="shared" si="134"/>
        <v>57.65770319258273</v>
      </c>
      <c r="L445" s="2">
        <f t="shared" si="134"/>
        <v>78.243762677888014</v>
      </c>
      <c r="M445" s="2">
        <f t="shared" si="134"/>
        <v>91.561341229938023</v>
      </c>
      <c r="N445" s="2">
        <f t="shared" si="134"/>
        <v>53.688730051397265</v>
      </c>
      <c r="O445" s="44">
        <f t="shared" si="131"/>
        <v>49.68688137967488</v>
      </c>
    </row>
    <row r="446" spans="1:19" x14ac:dyDescent="0.25">
      <c r="A446" s="133"/>
      <c r="B446" s="45" t="s">
        <v>177</v>
      </c>
      <c r="C446" s="46">
        <f t="shared" ref="C446:N446" si="135">ABS((C445-C442)/C442)</f>
        <v>4.8102862798524288</v>
      </c>
      <c r="D446" s="46">
        <f t="shared" si="135"/>
        <v>4.5360293846478514</v>
      </c>
      <c r="E446" s="46">
        <f t="shared" si="135"/>
        <v>4.4778336468897875</v>
      </c>
      <c r="F446" s="46">
        <f t="shared" si="135"/>
        <v>3.6932284932977524</v>
      </c>
      <c r="G446" s="46">
        <f t="shared" si="135"/>
        <v>4.4506468362357712</v>
      </c>
      <c r="H446" s="46">
        <f t="shared" si="135"/>
        <v>4.1793154169451165</v>
      </c>
      <c r="I446" s="46">
        <f t="shared" si="135"/>
        <v>3.473811538057618</v>
      </c>
      <c r="J446" s="46">
        <f t="shared" si="135"/>
        <v>2.8694692167534508</v>
      </c>
      <c r="K446" s="46">
        <f t="shared" si="135"/>
        <v>3.2302056634323351</v>
      </c>
      <c r="L446" s="46">
        <f t="shared" si="135"/>
        <v>3.6796508778641162</v>
      </c>
      <c r="M446" s="46">
        <f t="shared" si="135"/>
        <v>4.6976565793365292</v>
      </c>
      <c r="N446" s="46">
        <f t="shared" si="135"/>
        <v>4.5797890304923365</v>
      </c>
      <c r="O446" s="62">
        <f>AVERAGE(C446:N446)</f>
        <v>4.056493580317091</v>
      </c>
    </row>
    <row r="447" spans="1:19" ht="15.75" thickBot="1" x14ac:dyDescent="0.3">
      <c r="A447" s="133"/>
      <c r="B447" s="45">
        <v>5</v>
      </c>
      <c r="C447" s="2">
        <f>C$100*ATAN($P$108/$P$100)</f>
        <v>3.2508472477182222</v>
      </c>
      <c r="D447" s="2">
        <f t="shared" ref="D447:N447" si="136">D$100*ATAN($P$108/$P$100)</f>
        <v>2.529415624240857</v>
      </c>
      <c r="E447" s="2">
        <f t="shared" si="136"/>
        <v>2.2005132830082998</v>
      </c>
      <c r="F447" s="2">
        <f t="shared" si="136"/>
        <v>2.1036045574665638</v>
      </c>
      <c r="G447" s="2">
        <f t="shared" si="136"/>
        <v>4.3050967164904366</v>
      </c>
      <c r="H447" s="2">
        <f t="shared" si="136"/>
        <v>4.7328655352958755</v>
      </c>
      <c r="I447" s="2">
        <f t="shared" si="136"/>
        <v>3.3859321378673082</v>
      </c>
      <c r="J447" s="2">
        <f t="shared" si="136"/>
        <v>3.2919600403722917</v>
      </c>
      <c r="K447" s="2">
        <f t="shared" si="136"/>
        <v>4.721119023108999</v>
      </c>
      <c r="L447" s="2">
        <f t="shared" si="136"/>
        <v>6.4067435219258542</v>
      </c>
      <c r="M447" s="2">
        <f t="shared" si="136"/>
        <v>7.4972114032742736</v>
      </c>
      <c r="N447" s="2">
        <f t="shared" si="136"/>
        <v>4.3961321859387334</v>
      </c>
      <c r="O447" s="44">
        <f t="shared" si="131"/>
        <v>4.0684534397256424</v>
      </c>
    </row>
    <row r="448" spans="1:19" x14ac:dyDescent="0.25">
      <c r="A448" s="133"/>
      <c r="B448" s="45" t="s">
        <v>177</v>
      </c>
      <c r="C448" s="46">
        <f t="shared" ref="C448:N448" si="137">ABS((C447-C442)/C442)</f>
        <v>0.52424304877532235</v>
      </c>
      <c r="D448" s="46">
        <f t="shared" si="137"/>
        <v>0.54669970891740916</v>
      </c>
      <c r="E448" s="46">
        <f t="shared" si="137"/>
        <v>0.55146488320254794</v>
      </c>
      <c r="F448" s="46">
        <f t="shared" si="137"/>
        <v>0.61570979951286742</v>
      </c>
      <c r="G448" s="46">
        <f t="shared" si="137"/>
        <v>0.55369098937482519</v>
      </c>
      <c r="H448" s="46">
        <f t="shared" si="137"/>
        <v>0.57590810615628352</v>
      </c>
      <c r="I448" s="46">
        <f t="shared" si="137"/>
        <v>0.63367606427920498</v>
      </c>
      <c r="J448" s="46">
        <f t="shared" si="137"/>
        <v>0.6831607275868824</v>
      </c>
      <c r="K448" s="46">
        <f t="shared" si="137"/>
        <v>0.65362296235443884</v>
      </c>
      <c r="L448" s="46">
        <f t="shared" si="137"/>
        <v>0.61682155969342978</v>
      </c>
      <c r="M448" s="46">
        <f t="shared" si="137"/>
        <v>0.53346537627415846</v>
      </c>
      <c r="N448" s="46">
        <f t="shared" si="137"/>
        <v>0.54311658844951849</v>
      </c>
      <c r="O448" s="62">
        <f>AVERAGE(C448:N448)</f>
        <v>0.58596498454807411</v>
      </c>
      <c r="Q448" s="47" t="s">
        <v>183</v>
      </c>
    </row>
    <row r="449" spans="1:19" ht="15.75" thickBot="1" x14ac:dyDescent="0.3">
      <c r="A449" s="133"/>
      <c r="B449" s="45" t="s">
        <v>184</v>
      </c>
      <c r="C449" s="2">
        <f>LN(C$108/C$100)/LN($P$108/$P$100)</f>
        <v>1.8174185722882474</v>
      </c>
      <c r="D449" s="2">
        <f t="shared" ref="D449:N449" si="138">LN(D$108/D$100)/LN($P$108/$P$100)</f>
        <v>1.9392157421668843</v>
      </c>
      <c r="E449" s="2">
        <f t="shared" si="138"/>
        <v>1.9658355827793066</v>
      </c>
      <c r="F449" s="2">
        <f t="shared" si="138"/>
        <v>2.3552378140827481</v>
      </c>
      <c r="G449" s="2">
        <f t="shared" si="138"/>
        <v>1.9783684165524402</v>
      </c>
      <c r="H449" s="2">
        <f t="shared" si="138"/>
        <v>2.1069896328345079</v>
      </c>
      <c r="I449" s="2">
        <f t="shared" si="138"/>
        <v>2.4758452030426881</v>
      </c>
      <c r="J449" s="2">
        <f t="shared" si="138"/>
        <v>2.8414040789557706</v>
      </c>
      <c r="K449" s="2">
        <f t="shared" si="138"/>
        <v>2.6168816483912836</v>
      </c>
      <c r="L449" s="2">
        <f t="shared" si="138"/>
        <v>2.3625357606945285</v>
      </c>
      <c r="M449" s="2">
        <f t="shared" si="138"/>
        <v>1.866726755605002</v>
      </c>
      <c r="N449" s="2">
        <f t="shared" si="138"/>
        <v>1.9193829207877771</v>
      </c>
      <c r="O449" s="48">
        <f t="shared" si="131"/>
        <v>2.1871535106817652</v>
      </c>
      <c r="Q449" s="49">
        <v>1.98</v>
      </c>
    </row>
    <row r="450" spans="1:19" x14ac:dyDescent="0.25">
      <c r="A450" s="133"/>
      <c r="B450" s="45" t="s">
        <v>185</v>
      </c>
      <c r="C450" s="2">
        <f>C$100*($P$108/$P$100)^$O449</f>
        <v>7.9133014138907605</v>
      </c>
      <c r="D450" s="2">
        <f t="shared" ref="D450:N450" si="139">D$100*($P$108/$P$100)^$O449</f>
        <v>6.1571727953910642</v>
      </c>
      <c r="E450" s="2">
        <f t="shared" si="139"/>
        <v>5.3565497074454775</v>
      </c>
      <c r="F450" s="2">
        <f t="shared" si="139"/>
        <v>5.1206518333186519</v>
      </c>
      <c r="G450" s="2">
        <f t="shared" si="139"/>
        <v>10.479584347573489</v>
      </c>
      <c r="H450" s="2">
        <f t="shared" si="139"/>
        <v>11.520870923264626</v>
      </c>
      <c r="I450" s="2">
        <f t="shared" si="139"/>
        <v>8.2421287535826977</v>
      </c>
      <c r="J450" s="2">
        <f t="shared" si="139"/>
        <v>8.0133792998839581</v>
      </c>
      <c r="K450" s="2">
        <f t="shared" si="139"/>
        <v>11.492277241552285</v>
      </c>
      <c r="L450" s="2">
        <f t="shared" si="139"/>
        <v>15.595470567273418</v>
      </c>
      <c r="M450" s="2">
        <f t="shared" si="139"/>
        <v>18.249917352902539</v>
      </c>
      <c r="N450" s="2">
        <f t="shared" si="139"/>
        <v>10.701185380844143</v>
      </c>
      <c r="O450" s="44">
        <f t="shared" si="131"/>
        <v>9.9035408014102604</v>
      </c>
    </row>
    <row r="451" spans="1:19" x14ac:dyDescent="0.25">
      <c r="A451" s="133"/>
      <c r="B451" s="45" t="s">
        <v>177</v>
      </c>
      <c r="C451" s="46">
        <f t="shared" ref="C451:N451" si="140">ABS((C450-C442)/C442)</f>
        <v>0.15810060206216306</v>
      </c>
      <c r="D451" s="46">
        <f t="shared" si="140"/>
        <v>0.10343598483710827</v>
      </c>
      <c r="E451" s="46">
        <f t="shared" si="140"/>
        <v>9.1836467070011793E-2</v>
      </c>
      <c r="F451" s="46">
        <f t="shared" si="140"/>
        <v>6.4550267935942318E-2</v>
      </c>
      <c r="G451" s="46">
        <f t="shared" si="140"/>
        <v>8.6417618450496392E-2</v>
      </c>
      <c r="H451" s="46">
        <f t="shared" si="140"/>
        <v>3.2336104235181531E-2</v>
      </c>
      <c r="I451" s="46">
        <f t="shared" si="140"/>
        <v>0.10828424174156687</v>
      </c>
      <c r="J451" s="46">
        <f t="shared" si="140"/>
        <v>0.22874116459249685</v>
      </c>
      <c r="K451" s="46">
        <f t="shared" si="140"/>
        <v>0.15683952739895196</v>
      </c>
      <c r="L451" s="46">
        <f t="shared" si="140"/>
        <v>6.7256545019532335E-2</v>
      </c>
      <c r="M451" s="46">
        <f t="shared" si="140"/>
        <v>0.13565135985703416</v>
      </c>
      <c r="N451" s="46">
        <f t="shared" si="140"/>
        <v>0.11215811482479139</v>
      </c>
      <c r="O451" s="62">
        <f>AVERAGE(C451:N451)</f>
        <v>0.11213399983543976</v>
      </c>
    </row>
    <row r="452" spans="1:19" x14ac:dyDescent="0.25">
      <c r="A452" s="133"/>
      <c r="B452" s="42" t="s">
        <v>186</v>
      </c>
      <c r="C452" s="4">
        <f>C$100*($P$108/$P$100)^$Q449</f>
        <v>7.2885680127708232</v>
      </c>
      <c r="D452" s="4">
        <f t="shared" ref="D452:N452" si="141">D$100*($P$108/$P$100)^$Q449</f>
        <v>5.6710809229147259</v>
      </c>
      <c r="E452" s="4">
        <f t="shared" si="141"/>
        <v>4.9336648276750408</v>
      </c>
      <c r="F452" s="4">
        <f t="shared" si="141"/>
        <v>4.7163904424704901</v>
      </c>
      <c r="G452" s="4">
        <f t="shared" si="141"/>
        <v>9.6522499609051717</v>
      </c>
      <c r="H452" s="4">
        <f t="shared" si="141"/>
        <v>10.611329822868692</v>
      </c>
      <c r="I452" s="4">
        <f t="shared" si="141"/>
        <v>7.5914353376014079</v>
      </c>
      <c r="J452" s="4">
        <f t="shared" si="141"/>
        <v>7.3807450246757833</v>
      </c>
      <c r="K452" s="4">
        <f t="shared" si="141"/>
        <v>10.584993533752989</v>
      </c>
      <c r="L452" s="4">
        <f t="shared" si="141"/>
        <v>14.364251021856377</v>
      </c>
      <c r="M452" s="4">
        <f t="shared" si="141"/>
        <v>16.809136528097479</v>
      </c>
      <c r="N452" s="4">
        <f t="shared" si="141"/>
        <v>9.8563562015518702</v>
      </c>
      <c r="O452" s="51">
        <f>AVERAGE(C452:N452)</f>
        <v>9.1216834697617379</v>
      </c>
    </row>
    <row r="453" spans="1:19" ht="15.75" thickBot="1" x14ac:dyDescent="0.3">
      <c r="A453" s="134"/>
      <c r="B453" s="52" t="s">
        <v>177</v>
      </c>
      <c r="C453" s="53">
        <f t="shared" ref="C453:N453" si="142">ABS((C452-C442)/C442)</f>
        <v>6.6671741953874292E-2</v>
      </c>
      <c r="D453" s="53">
        <f t="shared" si="142"/>
        <v>1.6322746042065555E-2</v>
      </c>
      <c r="E453" s="53">
        <f t="shared" si="142"/>
        <v>5.6389783275664664E-3</v>
      </c>
      <c r="F453" s="53">
        <f t="shared" si="142"/>
        <v>0.13840145369556267</v>
      </c>
      <c r="G453" s="53">
        <f t="shared" si="142"/>
        <v>6.4793291573408008E-4</v>
      </c>
      <c r="H453" s="53">
        <f t="shared" si="142"/>
        <v>4.9163994366604687E-2</v>
      </c>
      <c r="I453" s="53">
        <f t="shared" si="142"/>
        <v>0.17868275044883614</v>
      </c>
      <c r="J453" s="53">
        <f t="shared" si="142"/>
        <v>0.28962993025257144</v>
      </c>
      <c r="K453" s="53">
        <f t="shared" si="142"/>
        <v>0.2234047297319891</v>
      </c>
      <c r="L453" s="53">
        <f t="shared" si="142"/>
        <v>0.14089407764016876</v>
      </c>
      <c r="M453" s="53">
        <f t="shared" si="142"/>
        <v>4.5994805731019217E-2</v>
      </c>
      <c r="N453" s="53">
        <f t="shared" si="142"/>
        <v>2.4356287835363782E-2</v>
      </c>
      <c r="O453" s="63">
        <f>AVERAGE(C453:N453)</f>
        <v>9.8317452411779679E-2</v>
      </c>
    </row>
    <row r="454" spans="1:19" x14ac:dyDescent="0.25">
      <c r="A454"/>
      <c r="B454" s="54"/>
      <c r="C454" s="55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 s="54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 s="54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 s="54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 s="54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 s="54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 s="54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 s="54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 s="54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x14ac:dyDescent="0.25">
      <c r="A463"/>
      <c r="B463" s="54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x14ac:dyDescent="0.25">
      <c r="A464"/>
      <c r="B464" s="5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x14ac:dyDescent="0.25">
      <c r="A465"/>
      <c r="B465" s="54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x14ac:dyDescent="0.25">
      <c r="A466"/>
      <c r="B466" s="54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x14ac:dyDescent="0.25">
      <c r="A467"/>
      <c r="B467" s="54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x14ac:dyDescent="0.25">
      <c r="A468"/>
      <c r="B468" s="54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x14ac:dyDescent="0.25">
      <c r="A469"/>
      <c r="B469" s="54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x14ac:dyDescent="0.25">
      <c r="A470"/>
      <c r="B470" s="54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x14ac:dyDescent="0.25">
      <c r="A471"/>
      <c r="B471" s="54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x14ac:dyDescent="0.25">
      <c r="A472"/>
      <c r="B472" s="54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</sheetData>
  <mergeCells count="13">
    <mergeCell ref="A442:A453"/>
    <mergeCell ref="A244:A255"/>
    <mergeCell ref="A277:A288"/>
    <mergeCell ref="A310:A321"/>
    <mergeCell ref="A343:A354"/>
    <mergeCell ref="A376:A387"/>
    <mergeCell ref="A409:A420"/>
    <mergeCell ref="A211:A222"/>
    <mergeCell ref="A95:O95"/>
    <mergeCell ref="P95:P96"/>
    <mergeCell ref="A112:A123"/>
    <mergeCell ref="A145:A156"/>
    <mergeCell ref="A178:A189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65"/>
  <sheetViews>
    <sheetView topLeftCell="A64" workbookViewId="0">
      <selection activeCell="O83" sqref="O83"/>
    </sheetView>
  </sheetViews>
  <sheetFormatPr baseColWidth="10" defaultRowHeight="15" x14ac:dyDescent="0.25"/>
  <cols>
    <col min="1" max="1" width="14.42578125" style="3" bestFit="1" customWidth="1"/>
    <col min="2" max="2" width="22.85546875" style="3" bestFit="1" customWidth="1"/>
    <col min="3" max="3" width="8.140625" style="3" customWidth="1"/>
    <col min="4" max="4" width="8" style="3" bestFit="1" customWidth="1"/>
    <col min="5" max="5" width="8.28515625" style="3" bestFit="1" customWidth="1"/>
    <col min="6" max="6" width="10.7109375" style="3" bestFit="1" customWidth="1"/>
    <col min="7" max="7" width="8" style="3" bestFit="1" customWidth="1"/>
    <col min="8" max="8" width="9.140625" style="3" bestFit="1" customWidth="1"/>
    <col min="9" max="10" width="9.5703125" style="3" bestFit="1" customWidth="1"/>
    <col min="11" max="11" width="8.85546875" style="3" bestFit="1" customWidth="1"/>
    <col min="12" max="12" width="8" style="3" bestFit="1" customWidth="1"/>
    <col min="13" max="13" width="9.85546875" style="3" bestFit="1" customWidth="1"/>
    <col min="14" max="14" width="11.28515625" style="3" bestFit="1" customWidth="1"/>
    <col min="15" max="16384" width="11.425781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280270</v>
      </c>
      <c r="M5" s="3" t="s">
        <v>108</v>
      </c>
      <c r="N5" s="3" t="s">
        <v>109</v>
      </c>
    </row>
    <row r="7" spans="1:14" x14ac:dyDescent="0.25">
      <c r="A7" s="3" t="s">
        <v>28</v>
      </c>
      <c r="B7" s="3">
        <v>1005</v>
      </c>
      <c r="D7" s="3" t="s">
        <v>29</v>
      </c>
      <c r="E7" s="3" t="s">
        <v>30</v>
      </c>
      <c r="F7" s="3" t="s">
        <v>31</v>
      </c>
      <c r="H7" s="3" t="s">
        <v>32</v>
      </c>
      <c r="I7" s="3" t="s">
        <v>33</v>
      </c>
      <c r="J7" s="3" t="s">
        <v>34</v>
      </c>
      <c r="L7" s="3" t="s">
        <v>35</v>
      </c>
      <c r="M7" s="3" t="s">
        <v>36</v>
      </c>
      <c r="N7" s="3" t="s">
        <v>110</v>
      </c>
    </row>
    <row r="8" spans="1:14" x14ac:dyDescent="0.25">
      <c r="A8" s="3" t="s">
        <v>5</v>
      </c>
      <c r="B8" s="3">
        <v>7314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111</v>
      </c>
      <c r="J8" s="3" t="s">
        <v>112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112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50</v>
      </c>
      <c r="H9" s="3" t="s">
        <v>51</v>
      </c>
      <c r="I9" s="3" t="s">
        <v>92</v>
      </c>
      <c r="J9" s="3" t="s">
        <v>113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1965</v>
      </c>
      <c r="B15" s="3">
        <v>0.94</v>
      </c>
      <c r="C15" s="3">
        <v>0.27</v>
      </c>
      <c r="D15" s="3">
        <v>0.27</v>
      </c>
      <c r="E15" s="3">
        <v>0.27</v>
      </c>
      <c r="F15" s="3">
        <v>0.27</v>
      </c>
      <c r="G15" s="3">
        <v>0.27</v>
      </c>
      <c r="H15" s="3">
        <v>0.24</v>
      </c>
      <c r="I15" s="3">
        <v>0.23</v>
      </c>
      <c r="J15" s="3">
        <v>0.27</v>
      </c>
      <c r="K15" s="3">
        <v>0.27</v>
      </c>
      <c r="L15" s="3">
        <v>0.27</v>
      </c>
      <c r="M15" s="3">
        <v>0.27</v>
      </c>
      <c r="N15" s="3">
        <v>0.23</v>
      </c>
    </row>
    <row r="16" spans="1:14" x14ac:dyDescent="0.25">
      <c r="A16" s="3">
        <v>1966</v>
      </c>
      <c r="B16" s="3">
        <v>0.24</v>
      </c>
      <c r="C16" s="3">
        <v>0.19</v>
      </c>
      <c r="D16" s="3">
        <v>0.16</v>
      </c>
      <c r="E16" s="3">
        <v>0.16</v>
      </c>
      <c r="F16" s="3">
        <v>0.16</v>
      </c>
      <c r="G16" s="3">
        <v>0.37</v>
      </c>
      <c r="H16" s="3">
        <v>0.27</v>
      </c>
      <c r="I16" s="3">
        <v>0.46</v>
      </c>
      <c r="J16" s="3">
        <v>0.85</v>
      </c>
      <c r="K16" s="3">
        <v>1.03</v>
      </c>
      <c r="L16" s="3">
        <v>9.4</v>
      </c>
      <c r="M16" s="3">
        <v>11.32</v>
      </c>
      <c r="N16" s="3">
        <v>0.16</v>
      </c>
    </row>
    <row r="17" spans="1:14" x14ac:dyDescent="0.25">
      <c r="A17" s="3">
        <v>1968</v>
      </c>
      <c r="B17" s="3">
        <v>0.19</v>
      </c>
      <c r="C17" s="3">
        <v>0.19</v>
      </c>
      <c r="D17" s="3">
        <v>0.19</v>
      </c>
      <c r="E17" s="3">
        <v>0.19</v>
      </c>
      <c r="F17" s="3">
        <v>0.35499999999999998</v>
      </c>
      <c r="G17" s="3">
        <v>0.35499999999999998</v>
      </c>
      <c r="H17" s="3">
        <v>0.15</v>
      </c>
      <c r="I17" s="3">
        <v>0.36499999999999999</v>
      </c>
      <c r="J17" s="3">
        <v>0.38200000000000001</v>
      </c>
      <c r="K17" s="3">
        <v>2.16</v>
      </c>
      <c r="L17" s="3">
        <v>2.1</v>
      </c>
      <c r="M17" s="3">
        <v>0.71</v>
      </c>
      <c r="N17" s="3">
        <v>0.15</v>
      </c>
    </row>
    <row r="18" spans="1:14" x14ac:dyDescent="0.25">
      <c r="A18" s="3">
        <v>1969</v>
      </c>
      <c r="B18" s="3">
        <v>0.22</v>
      </c>
      <c r="C18" s="3">
        <v>0.22</v>
      </c>
      <c r="D18" s="3">
        <v>0.49</v>
      </c>
      <c r="E18" s="3">
        <v>0.46</v>
      </c>
      <c r="F18" s="3">
        <v>2.88</v>
      </c>
      <c r="G18" s="3">
        <v>2.17</v>
      </c>
      <c r="H18" s="3">
        <v>1.04</v>
      </c>
      <c r="I18" s="3">
        <v>1.18</v>
      </c>
      <c r="J18" s="3">
        <v>1.69</v>
      </c>
      <c r="K18" s="3">
        <v>3.1</v>
      </c>
      <c r="L18" s="3">
        <v>8.85</v>
      </c>
      <c r="M18" s="3">
        <v>1.5</v>
      </c>
      <c r="N18" s="3">
        <v>0.22</v>
      </c>
    </row>
    <row r="19" spans="1:14" x14ac:dyDescent="0.25">
      <c r="A19" s="3">
        <v>1970</v>
      </c>
      <c r="B19" s="3">
        <v>0.57799999999999996</v>
      </c>
      <c r="C19" s="3">
        <v>0.33100000000000002</v>
      </c>
      <c r="D19" s="3">
        <v>0.27200000000000002</v>
      </c>
      <c r="E19" s="3">
        <v>0.254</v>
      </c>
      <c r="F19" s="3">
        <v>0.48399999999999999</v>
      </c>
      <c r="G19" s="3">
        <v>0.76600000000000001</v>
      </c>
      <c r="H19" s="3">
        <v>0.48</v>
      </c>
      <c r="I19" s="3">
        <v>0.40500000000000003</v>
      </c>
      <c r="J19" s="3">
        <v>0.59499999999999997</v>
      </c>
      <c r="K19" s="3">
        <v>3.35</v>
      </c>
      <c r="L19" s="3">
        <v>2.9649999999999999</v>
      </c>
      <c r="M19" s="3">
        <v>1.9</v>
      </c>
      <c r="N19" s="3">
        <v>0.25</v>
      </c>
    </row>
    <row r="20" spans="1:14" x14ac:dyDescent="0.25">
      <c r="A20" s="3">
        <v>1971</v>
      </c>
      <c r="B20" s="3">
        <v>0.59399999999999997</v>
      </c>
      <c r="C20" s="3">
        <v>0.26300000000000001</v>
      </c>
      <c r="D20" s="3">
        <v>0.16900000000000001</v>
      </c>
      <c r="E20" s="3">
        <v>0.33700000000000002</v>
      </c>
      <c r="F20" s="3">
        <v>3.49</v>
      </c>
      <c r="G20" s="3">
        <v>0.95</v>
      </c>
      <c r="H20" s="3">
        <v>0.41899999999999998</v>
      </c>
      <c r="I20" s="3">
        <v>0.42499999999999999</v>
      </c>
      <c r="J20" s="3">
        <v>1.3</v>
      </c>
      <c r="K20" s="3">
        <v>1.54</v>
      </c>
      <c r="L20" s="3">
        <v>1.73</v>
      </c>
      <c r="M20" s="3">
        <v>0.40300000000000002</v>
      </c>
      <c r="N20" s="3">
        <v>0.17</v>
      </c>
    </row>
    <row r="21" spans="1:14" x14ac:dyDescent="0.25">
      <c r="A21" s="3">
        <v>1972</v>
      </c>
      <c r="B21" s="3">
        <v>0.26</v>
      </c>
      <c r="C21" s="3">
        <v>0.16</v>
      </c>
      <c r="D21" s="3">
        <v>0.2</v>
      </c>
      <c r="E21" s="3">
        <v>0.32</v>
      </c>
      <c r="F21" s="3">
        <v>0.85</v>
      </c>
      <c r="G21" s="3">
        <v>1.23</v>
      </c>
      <c r="H21" s="3">
        <v>0.46</v>
      </c>
      <c r="I21" s="3">
        <v>0.6</v>
      </c>
      <c r="J21" s="3">
        <v>0.7</v>
      </c>
      <c r="K21" s="3">
        <v>0.56999999999999995</v>
      </c>
      <c r="L21" s="3">
        <v>0.55000000000000004</v>
      </c>
      <c r="M21" s="3">
        <v>0.47</v>
      </c>
      <c r="N21" s="3">
        <v>0.16</v>
      </c>
    </row>
    <row r="22" spans="1:14" x14ac:dyDescent="0.25">
      <c r="A22" s="3">
        <v>1973</v>
      </c>
      <c r="B22" s="3">
        <v>0.57999999999999996</v>
      </c>
      <c r="C22" s="3">
        <v>0.52</v>
      </c>
      <c r="D22" s="3">
        <v>0.46</v>
      </c>
      <c r="E22" s="3">
        <v>0.41</v>
      </c>
      <c r="F22" s="3">
        <v>3.0350000000000001</v>
      </c>
      <c r="G22" s="3">
        <v>0.63</v>
      </c>
      <c r="H22" s="3">
        <v>0.43</v>
      </c>
      <c r="I22" s="3">
        <v>0.72</v>
      </c>
      <c r="J22" s="3">
        <v>1.91</v>
      </c>
      <c r="K22" s="3">
        <v>1.42</v>
      </c>
      <c r="L22" s="3">
        <v>2.59</v>
      </c>
      <c r="M22" s="3">
        <v>0.56000000000000005</v>
      </c>
      <c r="N22" s="3">
        <v>0.41</v>
      </c>
    </row>
    <row r="23" spans="1:14" x14ac:dyDescent="0.25">
      <c r="A23" s="3">
        <v>1974</v>
      </c>
      <c r="B23" s="3">
        <v>0.62</v>
      </c>
      <c r="C23" s="3">
        <v>0.56999999999999995</v>
      </c>
      <c r="D23" s="3">
        <v>0.38</v>
      </c>
      <c r="E23" s="3">
        <v>0.44</v>
      </c>
      <c r="F23" s="3">
        <v>3.6</v>
      </c>
      <c r="G23" s="3">
        <v>1.73</v>
      </c>
      <c r="H23" s="3">
        <v>1.26</v>
      </c>
      <c r="I23" s="3">
        <v>1.1000000000000001</v>
      </c>
      <c r="J23" s="3">
        <v>1.4</v>
      </c>
      <c r="K23" s="3">
        <v>3.02</v>
      </c>
      <c r="L23" s="3">
        <v>4.43</v>
      </c>
      <c r="M23" s="3">
        <v>1.57</v>
      </c>
      <c r="N23" s="3">
        <v>0.38</v>
      </c>
    </row>
    <row r="24" spans="1:14" x14ac:dyDescent="0.25">
      <c r="A24" s="3">
        <v>1975</v>
      </c>
      <c r="B24" s="3">
        <v>0.84</v>
      </c>
      <c r="C24" s="3">
        <v>0.72</v>
      </c>
      <c r="D24" s="3">
        <v>0.3</v>
      </c>
      <c r="E24" s="3">
        <v>0.43</v>
      </c>
      <c r="F24" s="3">
        <v>2.02</v>
      </c>
      <c r="G24" s="3">
        <v>0.72</v>
      </c>
      <c r="H24" s="3">
        <v>1.65</v>
      </c>
      <c r="I24" s="3">
        <v>1.75</v>
      </c>
      <c r="J24" s="3">
        <v>2.04</v>
      </c>
      <c r="K24" s="3">
        <v>2.41</v>
      </c>
      <c r="L24" s="3">
        <v>2.73</v>
      </c>
      <c r="M24" s="3">
        <v>3.57</v>
      </c>
      <c r="N24" s="3">
        <v>0.3</v>
      </c>
    </row>
    <row r="25" spans="1:14" x14ac:dyDescent="0.25">
      <c r="A25" s="3">
        <v>1976</v>
      </c>
      <c r="B25" s="3">
        <v>1.54</v>
      </c>
      <c r="C25" s="3">
        <v>1.03</v>
      </c>
      <c r="D25" s="3">
        <v>0.56999999999999995</v>
      </c>
      <c r="E25" s="3">
        <v>0.41</v>
      </c>
      <c r="F25" s="3">
        <v>1.1499999999999999</v>
      </c>
      <c r="G25" s="3">
        <v>1.05</v>
      </c>
      <c r="H25" s="3">
        <v>0.67</v>
      </c>
      <c r="I25" s="3">
        <v>0.64</v>
      </c>
      <c r="J25" s="3">
        <v>0.52</v>
      </c>
      <c r="K25" s="3">
        <v>0.86</v>
      </c>
      <c r="L25" s="3">
        <v>1.65</v>
      </c>
      <c r="M25" s="3">
        <v>0.88</v>
      </c>
      <c r="N25" s="3">
        <v>0.41</v>
      </c>
    </row>
    <row r="26" spans="1:14" x14ac:dyDescent="0.25">
      <c r="A26" s="3">
        <v>1977</v>
      </c>
      <c r="B26" s="3">
        <v>0.64</v>
      </c>
      <c r="C26" s="3">
        <v>0.56000000000000005</v>
      </c>
      <c r="D26" s="3">
        <v>0.36</v>
      </c>
      <c r="E26" s="3">
        <v>0.69</v>
      </c>
      <c r="F26" s="3">
        <v>0.81</v>
      </c>
      <c r="G26" s="3">
        <v>4.5199999999999996</v>
      </c>
      <c r="H26" s="3">
        <v>3.02</v>
      </c>
      <c r="I26" s="3">
        <v>1.81</v>
      </c>
      <c r="J26" s="3">
        <v>1.29</v>
      </c>
      <c r="K26" s="3">
        <v>1.51</v>
      </c>
      <c r="L26" s="3">
        <v>3.1</v>
      </c>
      <c r="M26" s="3">
        <v>1.1000000000000001</v>
      </c>
      <c r="N26" s="3">
        <v>0.36</v>
      </c>
    </row>
    <row r="27" spans="1:14" x14ac:dyDescent="0.25">
      <c r="A27" s="3">
        <v>1978</v>
      </c>
      <c r="B27" s="3">
        <v>0.88</v>
      </c>
      <c r="C27" s="3">
        <v>0.72</v>
      </c>
      <c r="D27" s="3">
        <v>0.36</v>
      </c>
      <c r="E27" s="3">
        <v>2.48</v>
      </c>
      <c r="F27" s="3">
        <v>5.28</v>
      </c>
      <c r="G27" s="3">
        <v>2.2999999999999998</v>
      </c>
      <c r="H27" s="3">
        <v>0.18</v>
      </c>
      <c r="I27" s="3">
        <v>0.1</v>
      </c>
      <c r="J27" s="3">
        <v>0.32</v>
      </c>
      <c r="K27" s="3">
        <v>0.9</v>
      </c>
      <c r="L27" s="3">
        <v>1.23</v>
      </c>
      <c r="M27" s="3">
        <v>0.56000000000000005</v>
      </c>
      <c r="N27" s="3">
        <v>0.1</v>
      </c>
    </row>
    <row r="28" spans="1:14" x14ac:dyDescent="0.25">
      <c r="A28" s="3">
        <v>1979</v>
      </c>
      <c r="B28" s="3">
        <v>1.1000000000000001</v>
      </c>
      <c r="C28" s="3">
        <v>0.16</v>
      </c>
      <c r="D28" s="3">
        <v>0.26</v>
      </c>
      <c r="E28" s="3">
        <v>0.18</v>
      </c>
      <c r="F28" s="3">
        <v>2.82</v>
      </c>
      <c r="G28" s="3">
        <v>3.97</v>
      </c>
      <c r="H28" s="3">
        <v>1.73</v>
      </c>
      <c r="I28" s="3">
        <v>1.59</v>
      </c>
      <c r="J28" s="3">
        <v>4.01</v>
      </c>
      <c r="K28" s="3">
        <v>3.28</v>
      </c>
      <c r="L28" s="3">
        <v>5.92</v>
      </c>
      <c r="M28" s="3">
        <v>2.93</v>
      </c>
      <c r="N28" s="3">
        <v>0.16</v>
      </c>
    </row>
    <row r="29" spans="1:14" x14ac:dyDescent="0.25">
      <c r="A29" s="3">
        <v>1980</v>
      </c>
      <c r="B29" s="3">
        <v>1.1000000000000001</v>
      </c>
      <c r="C29" s="3">
        <v>0.59</v>
      </c>
      <c r="D29" s="3">
        <v>0.32</v>
      </c>
      <c r="E29" s="3">
        <v>0.46</v>
      </c>
      <c r="F29" s="3">
        <v>1.48</v>
      </c>
      <c r="G29" s="3">
        <v>1.42</v>
      </c>
      <c r="H29" s="3">
        <v>0.97</v>
      </c>
      <c r="I29" s="3">
        <v>0.81</v>
      </c>
      <c r="J29" s="3">
        <v>0.77</v>
      </c>
      <c r="K29" s="3">
        <v>0.64</v>
      </c>
      <c r="L29" s="3">
        <v>0.54</v>
      </c>
      <c r="M29" s="3">
        <v>0.51</v>
      </c>
      <c r="N29" s="3">
        <v>0.32</v>
      </c>
    </row>
    <row r="30" spans="1:14" x14ac:dyDescent="0.25">
      <c r="A30" s="3">
        <v>1981</v>
      </c>
      <c r="B30" s="3">
        <v>0.26</v>
      </c>
      <c r="C30" s="3">
        <v>0.4</v>
      </c>
      <c r="D30" s="3">
        <v>0.4</v>
      </c>
      <c r="E30" s="3">
        <v>0.31</v>
      </c>
      <c r="F30" s="3">
        <v>11.21</v>
      </c>
      <c r="G30" s="3">
        <v>7.45</v>
      </c>
      <c r="H30" s="3">
        <v>3.24</v>
      </c>
      <c r="I30" s="3">
        <v>2.4900000000000002</v>
      </c>
      <c r="J30" s="3">
        <v>3.48</v>
      </c>
      <c r="K30" s="3">
        <v>2.65</v>
      </c>
      <c r="L30" s="3">
        <v>3.28</v>
      </c>
      <c r="M30" s="3">
        <v>1.88</v>
      </c>
      <c r="N30" s="3">
        <v>0.26</v>
      </c>
    </row>
    <row r="31" spans="1:14" x14ac:dyDescent="0.25">
      <c r="A31" s="3">
        <v>1982</v>
      </c>
      <c r="B31" s="3">
        <v>0.82</v>
      </c>
      <c r="C31" s="3">
        <v>0.67</v>
      </c>
      <c r="D31" s="3">
        <v>0.7</v>
      </c>
      <c r="E31" s="3">
        <v>1.03</v>
      </c>
      <c r="F31" s="3">
        <v>7.16</v>
      </c>
      <c r="G31" s="3">
        <v>4.1500000000000004</v>
      </c>
      <c r="H31" s="3">
        <v>1.55</v>
      </c>
      <c r="I31" s="3">
        <v>0.73</v>
      </c>
      <c r="J31" s="3">
        <v>0.88</v>
      </c>
      <c r="K31" s="3">
        <v>1.74</v>
      </c>
      <c r="L31" s="3">
        <v>1.18</v>
      </c>
      <c r="M31" s="3">
        <v>0.57999999999999996</v>
      </c>
      <c r="N31" s="3">
        <v>0.57999999999999996</v>
      </c>
    </row>
    <row r="32" spans="1:14" x14ac:dyDescent="0.25">
      <c r="A32" s="3">
        <v>1983</v>
      </c>
      <c r="B32" s="3">
        <v>0.12</v>
      </c>
      <c r="C32" s="3">
        <v>0.13</v>
      </c>
      <c r="D32" s="3">
        <v>0.01</v>
      </c>
      <c r="E32" s="3">
        <v>0.01</v>
      </c>
      <c r="F32" s="3">
        <v>2.2999999999999998</v>
      </c>
      <c r="G32" s="3">
        <v>2.37</v>
      </c>
      <c r="H32" s="3">
        <v>0.49</v>
      </c>
      <c r="I32" s="3">
        <v>0.37</v>
      </c>
      <c r="J32" s="3">
        <v>0.4</v>
      </c>
      <c r="K32" s="3">
        <v>0.1</v>
      </c>
      <c r="L32" s="3">
        <v>0.28000000000000003</v>
      </c>
      <c r="M32" s="3">
        <v>0.03</v>
      </c>
      <c r="N32" s="3">
        <v>0.01</v>
      </c>
    </row>
    <row r="33" spans="1:14" x14ac:dyDescent="0.25">
      <c r="A33" s="3">
        <v>1984</v>
      </c>
      <c r="B33" s="3">
        <v>0.02</v>
      </c>
      <c r="C33" s="3">
        <v>0.02</v>
      </c>
      <c r="D33" s="3">
        <v>0.03</v>
      </c>
      <c r="E33" s="3">
        <v>0.03</v>
      </c>
      <c r="F33" s="3">
        <v>0.03</v>
      </c>
      <c r="G33" s="3">
        <v>0.03</v>
      </c>
      <c r="H33" s="3">
        <v>0.03</v>
      </c>
      <c r="I33" s="3">
        <v>0.31</v>
      </c>
      <c r="J33" s="3">
        <v>2.12</v>
      </c>
      <c r="K33" s="3">
        <v>5.05</v>
      </c>
      <c r="L33" s="3">
        <v>3.52</v>
      </c>
      <c r="M33" s="3">
        <v>0.88</v>
      </c>
      <c r="N33" s="3">
        <v>0.02</v>
      </c>
    </row>
    <row r="34" spans="1:14" x14ac:dyDescent="0.25">
      <c r="A34" s="3">
        <v>1985</v>
      </c>
      <c r="B34" s="3">
        <v>0.25</v>
      </c>
      <c r="C34" s="3">
        <v>0.3</v>
      </c>
      <c r="D34" s="3">
        <v>0.27</v>
      </c>
      <c r="E34" s="3">
        <v>0.33</v>
      </c>
      <c r="F34" s="3">
        <v>2.2999999999999998</v>
      </c>
      <c r="G34" s="3">
        <v>0.55000000000000004</v>
      </c>
      <c r="H34" s="3">
        <v>0.4</v>
      </c>
      <c r="I34" s="3">
        <v>0.7</v>
      </c>
      <c r="J34" s="3">
        <v>0.94</v>
      </c>
      <c r="K34" s="3">
        <v>1.0900000000000001</v>
      </c>
      <c r="L34" s="3">
        <v>3.56</v>
      </c>
      <c r="M34" s="3">
        <v>1.57</v>
      </c>
      <c r="N34" s="3">
        <v>0.25</v>
      </c>
    </row>
    <row r="35" spans="1:14" x14ac:dyDescent="0.25">
      <c r="A35" s="3">
        <v>1986</v>
      </c>
      <c r="B35" s="3">
        <v>0.21</v>
      </c>
      <c r="C35" s="3">
        <v>0.15</v>
      </c>
      <c r="D35" s="3">
        <v>0.3</v>
      </c>
      <c r="E35" s="3">
        <v>1.39</v>
      </c>
      <c r="F35" s="3">
        <v>6.2</v>
      </c>
      <c r="G35" s="3">
        <v>4.51</v>
      </c>
      <c r="H35" s="3">
        <v>1.6</v>
      </c>
      <c r="I35" s="3">
        <v>0.97</v>
      </c>
      <c r="J35" s="3">
        <v>1.48</v>
      </c>
      <c r="K35" s="3">
        <v>3.59</v>
      </c>
      <c r="L35" s="3">
        <v>4.1500000000000004</v>
      </c>
      <c r="M35" s="3">
        <v>1.67</v>
      </c>
      <c r="N35" s="3">
        <v>0.15</v>
      </c>
    </row>
    <row r="36" spans="1:14" x14ac:dyDescent="0.25">
      <c r="A36" s="3">
        <v>1987</v>
      </c>
      <c r="B36" s="3">
        <v>0.67</v>
      </c>
      <c r="C36" s="3">
        <v>0.61</v>
      </c>
      <c r="D36" s="3">
        <v>0.69</v>
      </c>
      <c r="E36" s="3">
        <v>2.29</v>
      </c>
      <c r="F36" s="3">
        <v>3.85</v>
      </c>
      <c r="G36" s="3">
        <v>3.46</v>
      </c>
      <c r="H36" s="3">
        <v>1.1299999999999999</v>
      </c>
      <c r="I36" s="3">
        <v>1.38</v>
      </c>
      <c r="J36" s="3">
        <v>0.76</v>
      </c>
      <c r="K36" s="3">
        <v>0.77</v>
      </c>
      <c r="L36" s="3">
        <v>3.33</v>
      </c>
      <c r="M36" s="3">
        <v>1.25</v>
      </c>
      <c r="N36" s="3">
        <v>0.61</v>
      </c>
    </row>
    <row r="37" spans="1:14" x14ac:dyDescent="0.25">
      <c r="A37" s="3">
        <v>1988</v>
      </c>
      <c r="B37" s="3">
        <v>0.88</v>
      </c>
      <c r="C37" s="3">
        <v>0.88</v>
      </c>
      <c r="D37" s="3">
        <v>0.64</v>
      </c>
      <c r="E37" s="3">
        <v>1.19</v>
      </c>
      <c r="F37" s="3">
        <v>2.74</v>
      </c>
      <c r="G37" s="3">
        <v>1.55</v>
      </c>
      <c r="H37" s="3">
        <v>2.59</v>
      </c>
      <c r="I37" s="3">
        <v>2.65</v>
      </c>
      <c r="J37" s="3">
        <v>11.63</v>
      </c>
      <c r="K37" s="3">
        <v>10.86</v>
      </c>
      <c r="L37" s="3">
        <v>14.54</v>
      </c>
      <c r="M37" s="3">
        <v>6.9</v>
      </c>
      <c r="N37" s="3">
        <v>0.64</v>
      </c>
    </row>
    <row r="38" spans="1:14" x14ac:dyDescent="0.25">
      <c r="A38" s="3">
        <v>1989</v>
      </c>
      <c r="B38" s="3">
        <v>1.05</v>
      </c>
      <c r="C38" s="3">
        <v>0.78</v>
      </c>
      <c r="D38" s="3">
        <v>1.46</v>
      </c>
      <c r="E38" s="3">
        <v>1.76</v>
      </c>
      <c r="F38" s="3">
        <v>1.82</v>
      </c>
      <c r="G38" s="3">
        <v>1.51</v>
      </c>
      <c r="H38" s="3">
        <v>1.1000000000000001</v>
      </c>
      <c r="I38" s="3">
        <v>1.1499999999999999</v>
      </c>
      <c r="J38" s="3">
        <v>1.75</v>
      </c>
      <c r="K38" s="3">
        <v>2.35</v>
      </c>
      <c r="L38" s="3">
        <v>1.22</v>
      </c>
      <c r="M38" s="3">
        <v>1.1299999999999999</v>
      </c>
      <c r="N38" s="3">
        <v>0.78</v>
      </c>
    </row>
    <row r="39" spans="1:14" x14ac:dyDescent="0.25">
      <c r="A39" s="3">
        <v>1990</v>
      </c>
      <c r="B39" s="3">
        <v>0.96</v>
      </c>
      <c r="C39" s="3">
        <v>0.84</v>
      </c>
      <c r="D39" s="3">
        <v>0.81</v>
      </c>
      <c r="E39" s="3">
        <v>0.96</v>
      </c>
      <c r="F39" s="3">
        <v>2.4</v>
      </c>
      <c r="G39" s="3">
        <v>1.9</v>
      </c>
      <c r="H39" s="3">
        <v>0.97</v>
      </c>
      <c r="I39" s="3">
        <v>0.97</v>
      </c>
      <c r="J39" s="3">
        <v>0.97</v>
      </c>
      <c r="K39" s="3">
        <v>1.6</v>
      </c>
      <c r="L39" s="3">
        <v>3.64</v>
      </c>
      <c r="M39" s="3">
        <v>1.9</v>
      </c>
      <c r="N39" s="3">
        <v>0.81</v>
      </c>
    </row>
    <row r="40" spans="1:14" x14ac:dyDescent="0.25">
      <c r="A40" s="3">
        <v>1991</v>
      </c>
      <c r="B40" s="3">
        <v>0.42</v>
      </c>
      <c r="C40" s="3">
        <v>0.24</v>
      </c>
      <c r="D40" s="3">
        <v>0.38</v>
      </c>
      <c r="E40" s="3">
        <v>0.35</v>
      </c>
      <c r="F40" s="3">
        <v>0.75</v>
      </c>
      <c r="G40" s="3">
        <v>0.2</v>
      </c>
      <c r="H40" s="3">
        <v>0.12</v>
      </c>
      <c r="I40" s="3">
        <v>0.48</v>
      </c>
      <c r="J40" s="3">
        <v>0.42</v>
      </c>
      <c r="K40" s="3">
        <v>0.42</v>
      </c>
      <c r="L40" s="3">
        <v>0.31</v>
      </c>
      <c r="M40" s="3">
        <v>0.03</v>
      </c>
      <c r="N40" s="3">
        <v>0.03</v>
      </c>
    </row>
    <row r="41" spans="1:14" x14ac:dyDescent="0.25">
      <c r="A41" s="3">
        <v>1992</v>
      </c>
      <c r="B41" s="3" t="s">
        <v>72</v>
      </c>
      <c r="C41" s="3" t="s">
        <v>72</v>
      </c>
      <c r="D41" s="3" t="s">
        <v>72</v>
      </c>
      <c r="E41" s="3" t="s">
        <v>72</v>
      </c>
      <c r="F41" s="3">
        <v>1.1599999999999999</v>
      </c>
      <c r="G41" s="3">
        <v>0.64</v>
      </c>
      <c r="H41" s="3">
        <v>0.22</v>
      </c>
      <c r="I41" s="3">
        <v>0.28999999999999998</v>
      </c>
      <c r="J41" s="3">
        <v>0.24</v>
      </c>
      <c r="K41" s="3">
        <v>0.38</v>
      </c>
      <c r="L41" s="3">
        <v>0.33</v>
      </c>
      <c r="M41" s="3">
        <v>0.38</v>
      </c>
      <c r="N41" s="3" t="s">
        <v>72</v>
      </c>
    </row>
    <row r="42" spans="1:14" x14ac:dyDescent="0.25">
      <c r="A42" s="3">
        <v>1993</v>
      </c>
      <c r="B42" s="3">
        <v>0.36</v>
      </c>
      <c r="C42" s="3">
        <v>0.3</v>
      </c>
      <c r="D42" s="3">
        <v>0.3</v>
      </c>
      <c r="E42" s="3">
        <v>0.3</v>
      </c>
      <c r="F42" s="3">
        <v>11.5</v>
      </c>
      <c r="G42" s="3">
        <v>1.42</v>
      </c>
      <c r="H42" s="3">
        <v>0.66</v>
      </c>
      <c r="I42" s="3">
        <v>0.6</v>
      </c>
      <c r="J42" s="3">
        <v>0.74</v>
      </c>
      <c r="K42" s="3">
        <v>0.6</v>
      </c>
      <c r="L42" s="3">
        <v>0.47</v>
      </c>
      <c r="M42" s="3">
        <v>0.26</v>
      </c>
      <c r="N42" s="3">
        <v>0.26</v>
      </c>
    </row>
    <row r="43" spans="1:14" x14ac:dyDescent="0.25">
      <c r="A43" s="3">
        <v>1994</v>
      </c>
      <c r="B43" s="3">
        <v>0.23</v>
      </c>
      <c r="C43" s="3">
        <v>0.22</v>
      </c>
      <c r="D43" s="3">
        <v>0.23</v>
      </c>
      <c r="E43" s="3">
        <v>0.1</v>
      </c>
      <c r="F43" s="3">
        <v>4.38</v>
      </c>
      <c r="G43" s="3">
        <v>2.5499999999999998</v>
      </c>
      <c r="H43" s="3">
        <v>0.3</v>
      </c>
      <c r="I43" s="3">
        <v>0.26</v>
      </c>
      <c r="J43" s="3">
        <v>0.3</v>
      </c>
      <c r="K43" s="3">
        <v>2.2000000000000002</v>
      </c>
      <c r="L43" s="3">
        <v>1.99</v>
      </c>
      <c r="M43" s="3">
        <v>1.27</v>
      </c>
      <c r="N43" s="3">
        <v>0.1</v>
      </c>
    </row>
    <row r="44" spans="1:14" x14ac:dyDescent="0.25">
      <c r="A44" s="3">
        <v>1995</v>
      </c>
      <c r="B44" s="3">
        <v>0</v>
      </c>
      <c r="C44" s="3">
        <v>0</v>
      </c>
      <c r="D44" s="3">
        <v>0</v>
      </c>
      <c r="E44" s="3">
        <v>1</v>
      </c>
      <c r="F44" s="3">
        <v>2</v>
      </c>
      <c r="G44" s="3">
        <v>2</v>
      </c>
      <c r="H44" s="3">
        <v>2</v>
      </c>
      <c r="I44" s="3">
        <v>3</v>
      </c>
      <c r="J44" s="3">
        <v>3</v>
      </c>
      <c r="K44" s="3">
        <v>4</v>
      </c>
      <c r="L44" s="3">
        <v>1</v>
      </c>
      <c r="M44" s="3">
        <v>1</v>
      </c>
      <c r="N44" s="3">
        <v>0</v>
      </c>
    </row>
    <row r="45" spans="1:14" x14ac:dyDescent="0.25">
      <c r="A45" s="3">
        <v>1996</v>
      </c>
      <c r="B45" s="3">
        <v>0.26</v>
      </c>
      <c r="C45" s="3">
        <v>0.3</v>
      </c>
      <c r="D45" s="3">
        <v>0.82</v>
      </c>
      <c r="E45" s="3">
        <v>0.7</v>
      </c>
      <c r="F45" s="3">
        <v>2.31</v>
      </c>
      <c r="G45" s="3">
        <v>1.42</v>
      </c>
      <c r="H45" s="3">
        <v>1.23</v>
      </c>
      <c r="I45" s="3">
        <v>1.27</v>
      </c>
      <c r="J45" s="3">
        <v>2.17</v>
      </c>
      <c r="K45" s="3">
        <v>3.39</v>
      </c>
      <c r="L45" s="3">
        <v>3.15</v>
      </c>
      <c r="M45" s="3">
        <v>1.45</v>
      </c>
      <c r="N45" s="3">
        <v>0.26</v>
      </c>
    </row>
    <row r="46" spans="1:14" x14ac:dyDescent="0.25">
      <c r="A46" s="3">
        <v>1997</v>
      </c>
      <c r="B46" s="3">
        <v>0.35</v>
      </c>
      <c r="C46" s="3">
        <v>0.28000000000000003</v>
      </c>
      <c r="D46" s="3">
        <v>0.16</v>
      </c>
      <c r="E46" s="3">
        <v>0.18</v>
      </c>
      <c r="F46" s="3">
        <v>0.24</v>
      </c>
      <c r="G46" s="3">
        <v>3.43</v>
      </c>
      <c r="H46" s="3">
        <v>0.21</v>
      </c>
      <c r="I46" s="3">
        <v>0.22</v>
      </c>
      <c r="J46" s="3">
        <v>0.25</v>
      </c>
      <c r="K46" s="3">
        <v>0.82</v>
      </c>
      <c r="L46" s="3">
        <v>1.25</v>
      </c>
      <c r="M46" s="3">
        <v>0.25</v>
      </c>
      <c r="N46" s="3">
        <v>0.16</v>
      </c>
    </row>
    <row r="47" spans="1:14" x14ac:dyDescent="0.25">
      <c r="A47" s="3">
        <v>1998</v>
      </c>
      <c r="B47" s="3">
        <v>0.18</v>
      </c>
      <c r="C47" s="3">
        <v>0.18</v>
      </c>
      <c r="D47" s="3">
        <v>0.1</v>
      </c>
      <c r="E47" s="3">
        <v>0.68</v>
      </c>
      <c r="F47" s="3">
        <v>0.64</v>
      </c>
      <c r="G47" s="3">
        <v>1.47</v>
      </c>
      <c r="H47" s="3">
        <v>0.6</v>
      </c>
      <c r="I47" s="3">
        <v>0.5</v>
      </c>
      <c r="J47" s="3">
        <v>1.42</v>
      </c>
      <c r="K47" s="3">
        <v>2.31</v>
      </c>
      <c r="L47" s="3">
        <v>1.36</v>
      </c>
      <c r="M47" s="3">
        <v>2.2799999999999998</v>
      </c>
      <c r="N47" s="3">
        <v>0.1</v>
      </c>
    </row>
    <row r="48" spans="1:14" x14ac:dyDescent="0.25">
      <c r="A48" s="3">
        <v>1999</v>
      </c>
      <c r="B48" s="3">
        <v>0.6</v>
      </c>
      <c r="C48" s="3">
        <v>0.47</v>
      </c>
      <c r="D48" s="3">
        <v>0.33</v>
      </c>
      <c r="E48" s="3">
        <v>1.61</v>
      </c>
      <c r="F48" s="3">
        <v>1.83</v>
      </c>
      <c r="G48" s="3">
        <v>1.42</v>
      </c>
      <c r="H48" s="3">
        <v>1.56</v>
      </c>
      <c r="I48" s="3">
        <v>1.36</v>
      </c>
      <c r="J48" s="3">
        <v>7.07</v>
      </c>
      <c r="K48" s="3">
        <v>4.78</v>
      </c>
      <c r="L48" s="3">
        <v>10.8</v>
      </c>
      <c r="M48" s="3">
        <v>3.39</v>
      </c>
      <c r="N48" s="3">
        <v>0.33</v>
      </c>
    </row>
    <row r="49" spans="1:14" x14ac:dyDescent="0.25">
      <c r="A49" s="3">
        <v>2000</v>
      </c>
      <c r="B49" s="3">
        <v>0.32600000000000001</v>
      </c>
      <c r="C49" s="3">
        <v>0.15</v>
      </c>
      <c r="D49" s="3">
        <v>0.105</v>
      </c>
      <c r="E49" s="3">
        <v>0.11799999999999999</v>
      </c>
      <c r="F49" s="3">
        <v>0.25</v>
      </c>
      <c r="G49" s="3">
        <v>0.29899999999999999</v>
      </c>
      <c r="H49" s="3">
        <v>0.13500000000000001</v>
      </c>
      <c r="I49" s="3">
        <v>0.123</v>
      </c>
      <c r="J49" s="3">
        <v>0.13</v>
      </c>
      <c r="K49" s="3">
        <v>0.308</v>
      </c>
      <c r="L49" s="3">
        <v>0.69499999999999995</v>
      </c>
      <c r="M49" s="3">
        <v>0.115</v>
      </c>
      <c r="N49" s="3">
        <v>0.11</v>
      </c>
    </row>
    <row r="50" spans="1:14" x14ac:dyDescent="0.25">
      <c r="A50" s="3">
        <v>2001</v>
      </c>
      <c r="B50" s="3">
        <v>1.1100000000000001</v>
      </c>
      <c r="C50" s="3">
        <v>0.6</v>
      </c>
      <c r="D50" s="3">
        <v>0.24</v>
      </c>
      <c r="E50" s="3">
        <v>0.24</v>
      </c>
      <c r="F50" s="3">
        <v>1.42</v>
      </c>
      <c r="G50" s="3">
        <v>0.31</v>
      </c>
      <c r="H50" s="3" t="s">
        <v>72</v>
      </c>
      <c r="I50" s="3" t="s">
        <v>72</v>
      </c>
      <c r="J50" s="3" t="s">
        <v>72</v>
      </c>
      <c r="N50" s="3" t="s">
        <v>72</v>
      </c>
    </row>
    <row r="51" spans="1:14" x14ac:dyDescent="0.25">
      <c r="A51" s="3">
        <v>2002</v>
      </c>
      <c r="D51" s="3" t="s">
        <v>55</v>
      </c>
      <c r="E51" s="3">
        <v>1.42</v>
      </c>
      <c r="F51" s="3">
        <v>1.72</v>
      </c>
      <c r="G51" s="3">
        <v>9.19</v>
      </c>
      <c r="H51" s="3">
        <v>2.5499999999999998</v>
      </c>
      <c r="I51" s="3">
        <v>2.52</v>
      </c>
      <c r="J51" s="3">
        <v>2.99</v>
      </c>
      <c r="K51" s="3">
        <v>2.08</v>
      </c>
      <c r="L51" s="3">
        <v>0.2</v>
      </c>
      <c r="M51" s="3" t="s">
        <v>72</v>
      </c>
      <c r="N51" s="3" t="s">
        <v>72</v>
      </c>
    </row>
    <row r="52" spans="1:14" x14ac:dyDescent="0.25">
      <c r="A52" s="3">
        <v>2003</v>
      </c>
      <c r="E52" s="3">
        <v>2.08</v>
      </c>
      <c r="F52" s="3">
        <v>3.94</v>
      </c>
      <c r="G52" s="3">
        <v>4.29</v>
      </c>
      <c r="H52" s="3">
        <v>2.83</v>
      </c>
      <c r="I52" s="3">
        <v>2.83</v>
      </c>
      <c r="J52" s="3">
        <v>2.75</v>
      </c>
      <c r="K52" s="3">
        <v>4.16</v>
      </c>
      <c r="L52" s="3">
        <v>7.34</v>
      </c>
      <c r="M52" s="3">
        <v>1.56</v>
      </c>
      <c r="N52" s="3">
        <v>1.56</v>
      </c>
    </row>
    <row r="53" spans="1:14" x14ac:dyDescent="0.25">
      <c r="A53" s="3">
        <v>2004</v>
      </c>
      <c r="B53" s="3">
        <v>2.4900000000000002</v>
      </c>
      <c r="C53" s="3">
        <v>2.37</v>
      </c>
      <c r="D53" s="3">
        <v>2.5499999999999998</v>
      </c>
      <c r="E53" s="3">
        <v>2.79</v>
      </c>
      <c r="F53" s="3">
        <v>4.03</v>
      </c>
      <c r="G53" s="3">
        <v>3.61</v>
      </c>
      <c r="H53" s="3">
        <v>3.65</v>
      </c>
      <c r="I53" s="3">
        <v>3.27</v>
      </c>
      <c r="J53" s="3">
        <v>3.35</v>
      </c>
      <c r="K53" s="3">
        <v>4.92</v>
      </c>
      <c r="L53" s="3">
        <v>11.64</v>
      </c>
      <c r="M53" s="3">
        <v>3.77</v>
      </c>
      <c r="N53" s="3">
        <v>2.37</v>
      </c>
    </row>
    <row r="54" spans="1:14" x14ac:dyDescent="0.25">
      <c r="A54" s="3">
        <v>2005</v>
      </c>
      <c r="B54" s="3">
        <v>0.69</v>
      </c>
      <c r="C54" s="3">
        <v>0.61</v>
      </c>
      <c r="D54" s="3">
        <v>0.39</v>
      </c>
      <c r="E54" s="3">
        <v>0.49</v>
      </c>
      <c r="F54" s="3">
        <v>0.82</v>
      </c>
      <c r="G54" s="3">
        <v>2.25</v>
      </c>
      <c r="H54" s="3">
        <v>1.69</v>
      </c>
      <c r="I54" s="3">
        <v>0.91</v>
      </c>
      <c r="J54" s="3">
        <v>0.83</v>
      </c>
      <c r="K54" s="3" t="s">
        <v>55</v>
      </c>
      <c r="L54" s="3" t="s">
        <v>55</v>
      </c>
      <c r="M54" s="3">
        <v>1.89</v>
      </c>
      <c r="N54" s="3">
        <v>0.39</v>
      </c>
    </row>
    <row r="55" spans="1:14" x14ac:dyDescent="0.25">
      <c r="A55" s="3">
        <v>2010</v>
      </c>
      <c r="B55" s="3">
        <v>0.39700000000000002</v>
      </c>
      <c r="C55" s="3">
        <v>0.39700000000000002</v>
      </c>
      <c r="D55" s="3">
        <v>0.221</v>
      </c>
      <c r="E55" s="3">
        <v>0.27100000000000002</v>
      </c>
      <c r="F55" s="3">
        <v>0.248</v>
      </c>
      <c r="G55" s="3">
        <v>0.64600000000000002</v>
      </c>
      <c r="H55" s="3">
        <v>0.64600000000000002</v>
      </c>
      <c r="I55" s="3">
        <v>0.30299999999999999</v>
      </c>
      <c r="J55" s="3">
        <v>1.345</v>
      </c>
      <c r="K55" s="3">
        <v>3.6819999999999999</v>
      </c>
      <c r="L55" s="3">
        <v>5.84</v>
      </c>
      <c r="M55" s="3">
        <v>6.62</v>
      </c>
      <c r="N55" s="3">
        <v>0.22</v>
      </c>
    </row>
    <row r="56" spans="1:14" x14ac:dyDescent="0.25">
      <c r="A56" s="3">
        <v>2011</v>
      </c>
      <c r="B56" s="3">
        <v>0.58299999999999996</v>
      </c>
      <c r="C56" s="3">
        <v>0.73599999999999999</v>
      </c>
      <c r="D56" s="3">
        <v>0.88</v>
      </c>
      <c r="E56" s="3">
        <v>1.2250000000000001</v>
      </c>
      <c r="F56" s="3">
        <v>5.577</v>
      </c>
      <c r="G56" s="3">
        <v>3.069</v>
      </c>
      <c r="H56" s="3">
        <v>1.62</v>
      </c>
      <c r="I56" s="3">
        <v>0.79</v>
      </c>
      <c r="J56" s="3">
        <v>1.0900000000000001</v>
      </c>
      <c r="K56" s="3">
        <v>2.6890000000000001</v>
      </c>
      <c r="L56" s="3">
        <v>4.5019999999999998</v>
      </c>
      <c r="M56" s="3" t="s">
        <v>55</v>
      </c>
      <c r="N56" s="3">
        <v>0.57999999999999996</v>
      </c>
    </row>
    <row r="57" spans="1:14" x14ac:dyDescent="0.25">
      <c r="A57" s="3">
        <v>2012</v>
      </c>
      <c r="B57" s="3">
        <v>1.0900000000000001</v>
      </c>
      <c r="C57" s="3">
        <v>1.0900000000000001</v>
      </c>
      <c r="D57" s="3">
        <v>0.79</v>
      </c>
      <c r="E57" s="3">
        <v>1.24</v>
      </c>
      <c r="F57" s="3">
        <v>1.1499999999999999</v>
      </c>
      <c r="G57" s="3">
        <v>1.85</v>
      </c>
      <c r="H57" s="3">
        <v>1.24</v>
      </c>
      <c r="I57" s="3">
        <v>1.528</v>
      </c>
      <c r="J57" s="3">
        <v>0.43</v>
      </c>
      <c r="K57" s="3">
        <v>0.628</v>
      </c>
      <c r="L57" s="3">
        <v>2.379</v>
      </c>
      <c r="M57" s="3">
        <v>1.39</v>
      </c>
      <c r="N57" s="3">
        <v>0.43</v>
      </c>
    </row>
    <row r="58" spans="1:14" x14ac:dyDescent="0.25">
      <c r="A58" s="3">
        <v>2013</v>
      </c>
      <c r="B58" s="3">
        <v>1.1499999999999999</v>
      </c>
      <c r="C58" s="3">
        <v>1.1499999999999999</v>
      </c>
      <c r="D58" s="3">
        <v>1.1499999999999999</v>
      </c>
      <c r="E58" s="3">
        <v>0.79</v>
      </c>
      <c r="F58" s="3">
        <v>1.482</v>
      </c>
      <c r="G58" s="3">
        <v>0.86499999999999999</v>
      </c>
      <c r="H58" s="3">
        <v>0.94</v>
      </c>
      <c r="I58" s="3">
        <v>0.79</v>
      </c>
      <c r="J58" s="3">
        <v>1</v>
      </c>
      <c r="K58" s="3">
        <v>1.0900000000000001</v>
      </c>
      <c r="L58" s="3">
        <v>1.0900000000000001</v>
      </c>
      <c r="M58" s="3">
        <v>0.79</v>
      </c>
      <c r="N58" s="3">
        <v>0.79</v>
      </c>
    </row>
    <row r="59" spans="1:14" ht="15.75" thickBot="1" x14ac:dyDescent="0.3"/>
    <row r="60" spans="1:14" ht="15.75" thickBot="1" x14ac:dyDescent="0.3">
      <c r="A60" s="14" t="s">
        <v>159</v>
      </c>
      <c r="B60" s="19" t="s">
        <v>162</v>
      </c>
      <c r="C60" s="20" t="s">
        <v>163</v>
      </c>
      <c r="D60" s="20" t="s">
        <v>91</v>
      </c>
      <c r="E60" s="20" t="s">
        <v>164</v>
      </c>
      <c r="F60" s="20" t="s">
        <v>165</v>
      </c>
      <c r="G60" s="20" t="s">
        <v>166</v>
      </c>
      <c r="H60" s="20" t="s">
        <v>167</v>
      </c>
      <c r="I60" s="20" t="s">
        <v>168</v>
      </c>
      <c r="J60" s="20" t="s">
        <v>169</v>
      </c>
      <c r="K60" s="20" t="s">
        <v>170</v>
      </c>
      <c r="L60" s="20" t="s">
        <v>171</v>
      </c>
      <c r="M60" s="20" t="s">
        <v>172</v>
      </c>
      <c r="N60" s="21" t="s">
        <v>161</v>
      </c>
    </row>
    <row r="61" spans="1:14" x14ac:dyDescent="0.25">
      <c r="A61" s="12" t="s">
        <v>73</v>
      </c>
      <c r="B61" s="9">
        <v>0.61399999999999999</v>
      </c>
      <c r="C61" s="4">
        <v>0.48499999999999999</v>
      </c>
      <c r="D61" s="4">
        <v>0.44600000000000001</v>
      </c>
      <c r="E61" s="4">
        <v>0.73599999999999999</v>
      </c>
      <c r="F61" s="4">
        <v>2.5939999999999999</v>
      </c>
      <c r="G61" s="4">
        <v>2.0649999999999999</v>
      </c>
      <c r="H61" s="4">
        <v>1.097</v>
      </c>
      <c r="I61" s="4">
        <v>1.022</v>
      </c>
      <c r="J61" s="4">
        <v>1.6359999999999999</v>
      </c>
      <c r="K61" s="4">
        <v>2.246</v>
      </c>
      <c r="L61" s="4">
        <v>3.36</v>
      </c>
      <c r="M61" s="4">
        <v>1.726</v>
      </c>
      <c r="N61" s="8">
        <v>1.5</v>
      </c>
    </row>
    <row r="62" spans="1:14" x14ac:dyDescent="0.25">
      <c r="A62" s="11" t="s">
        <v>74</v>
      </c>
      <c r="B62" s="6">
        <v>2.4900000000000002</v>
      </c>
      <c r="C62" s="2">
        <v>2.37</v>
      </c>
      <c r="D62" s="2">
        <v>2.5499999999999998</v>
      </c>
      <c r="E62" s="2">
        <v>2.79</v>
      </c>
      <c r="F62" s="2">
        <v>11.5</v>
      </c>
      <c r="G62" s="2">
        <v>9.19</v>
      </c>
      <c r="H62" s="2">
        <v>3.65</v>
      </c>
      <c r="I62" s="2">
        <v>3.27</v>
      </c>
      <c r="J62" s="2">
        <v>11.63</v>
      </c>
      <c r="K62" s="2">
        <v>10.86</v>
      </c>
      <c r="L62" s="2">
        <v>14.54</v>
      </c>
      <c r="M62" s="2">
        <v>11.32</v>
      </c>
      <c r="N62" s="7">
        <v>14.54</v>
      </c>
    </row>
    <row r="63" spans="1:14" x14ac:dyDescent="0.25">
      <c r="A63" s="11" t="s">
        <v>75</v>
      </c>
      <c r="B63" s="6" t="s">
        <v>72</v>
      </c>
      <c r="C63" s="2" t="s">
        <v>72</v>
      </c>
      <c r="D63" s="2" t="s">
        <v>72</v>
      </c>
      <c r="E63" s="2" t="s">
        <v>72</v>
      </c>
      <c r="F63" s="2">
        <v>0.03</v>
      </c>
      <c r="G63" s="2">
        <v>0.03</v>
      </c>
      <c r="H63" s="2" t="s">
        <v>72</v>
      </c>
      <c r="I63" s="2" t="s">
        <v>72</v>
      </c>
      <c r="J63" s="2" t="s">
        <v>72</v>
      </c>
      <c r="K63" s="2">
        <v>0.1</v>
      </c>
      <c r="L63" s="2">
        <v>0.2</v>
      </c>
      <c r="M63" s="2" t="s">
        <v>72</v>
      </c>
      <c r="N63" s="7" t="s">
        <v>72</v>
      </c>
    </row>
    <row r="64" spans="1:14" ht="15.75" thickBot="1" x14ac:dyDescent="0.3">
      <c r="A64" s="10" t="s">
        <v>160</v>
      </c>
      <c r="B64" s="15">
        <f>B61/'AREA DE DRENAJE'!$D$6</f>
        <v>1.646112600536193E-3</v>
      </c>
      <c r="C64" s="15">
        <f>C61/'AREA DE DRENAJE'!$D$6</f>
        <v>1.3002680965147452E-3</v>
      </c>
      <c r="D64" s="15">
        <f>D61/'AREA DE DRENAJE'!$D$6</f>
        <v>1.1957104557640751E-3</v>
      </c>
      <c r="E64" s="15">
        <f>E61/'AREA DE DRENAJE'!$D$6</f>
        <v>1.973190348525469E-3</v>
      </c>
      <c r="F64" s="15">
        <f>F61/'AREA DE DRENAJE'!$D$6</f>
        <v>6.954423592493297E-3</v>
      </c>
      <c r="G64" s="15">
        <f>G61/'AREA DE DRENAJE'!$D$6</f>
        <v>5.5361930294906166E-3</v>
      </c>
      <c r="H64" s="15">
        <f>H61/'AREA DE DRENAJE'!$D$6</f>
        <v>2.941018766756032E-3</v>
      </c>
      <c r="I64" s="15">
        <f>I61/'AREA DE DRENAJE'!$D$6</f>
        <v>2.7399463806970512E-3</v>
      </c>
      <c r="J64" s="15">
        <f>J61/'AREA DE DRENAJE'!$D$6</f>
        <v>4.3860589812332439E-3</v>
      </c>
      <c r="K64" s="15">
        <f>K61/'AREA DE DRENAJE'!$D$6</f>
        <v>6.0214477211796248E-3</v>
      </c>
      <c r="L64" s="15">
        <f>L61/'AREA DE DRENAJE'!$D$6</f>
        <v>9.0080428954423582E-3</v>
      </c>
      <c r="M64" s="15">
        <f>M61/'AREA DE DRENAJE'!$D$6</f>
        <v>4.6273458445040211E-3</v>
      </c>
      <c r="N64" s="24">
        <f>N61/'AREA DE DRENAJE'!$D$6</f>
        <v>4.0214477211796247E-3</v>
      </c>
    </row>
    <row r="87" spans="1:16" ht="15.75" thickBot="1" x14ac:dyDescent="0.3"/>
    <row r="88" spans="1:16" ht="15.75" thickBot="1" x14ac:dyDescent="0.3">
      <c r="A88" s="124" t="s">
        <v>188</v>
      </c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6"/>
      <c r="P88" s="127" t="s">
        <v>181</v>
      </c>
    </row>
    <row r="89" spans="1:16" ht="15.75" thickBot="1" x14ac:dyDescent="0.3">
      <c r="A89" s="25" t="s">
        <v>144</v>
      </c>
      <c r="B89" s="18" t="s">
        <v>173</v>
      </c>
      <c r="C89" s="22" t="s">
        <v>162</v>
      </c>
      <c r="D89" s="22" t="s">
        <v>163</v>
      </c>
      <c r="E89" s="22" t="s">
        <v>91</v>
      </c>
      <c r="F89" s="22" t="s">
        <v>164</v>
      </c>
      <c r="G89" s="22" t="s">
        <v>165</v>
      </c>
      <c r="H89" s="22" t="s">
        <v>166</v>
      </c>
      <c r="I89" s="22" t="s">
        <v>167</v>
      </c>
      <c r="J89" s="22" t="s">
        <v>168</v>
      </c>
      <c r="K89" s="22" t="s">
        <v>169</v>
      </c>
      <c r="L89" s="22" t="s">
        <v>170</v>
      </c>
      <c r="M89" s="22" t="s">
        <v>171</v>
      </c>
      <c r="N89" s="22" t="s">
        <v>172</v>
      </c>
      <c r="O89" s="23" t="s">
        <v>161</v>
      </c>
      <c r="P89" s="128"/>
    </row>
    <row r="90" spans="1:16" x14ac:dyDescent="0.25">
      <c r="A90" s="64">
        <v>2502708</v>
      </c>
      <c r="B90" s="65" t="s">
        <v>147</v>
      </c>
      <c r="C90" s="66">
        <v>1.268</v>
      </c>
      <c r="D90" s="67">
        <v>0.89600000000000002</v>
      </c>
      <c r="E90" s="67">
        <v>0.63</v>
      </c>
      <c r="F90" s="67">
        <v>0.59799999999999998</v>
      </c>
      <c r="G90" s="67">
        <v>1.2290000000000001</v>
      </c>
      <c r="H90" s="67">
        <v>1.298</v>
      </c>
      <c r="I90" s="67">
        <v>0.88500000000000001</v>
      </c>
      <c r="J90" s="67">
        <v>1.069</v>
      </c>
      <c r="K90" s="67">
        <v>2.7040000000000002</v>
      </c>
      <c r="L90" s="67">
        <v>3.9830000000000001</v>
      </c>
      <c r="M90" s="67">
        <v>5.5960000000000001</v>
      </c>
      <c r="N90" s="67">
        <v>3.137</v>
      </c>
      <c r="O90" s="68">
        <v>1.94</v>
      </c>
      <c r="P90" s="69">
        <v>425</v>
      </c>
    </row>
    <row r="91" spans="1:16" x14ac:dyDescent="0.25">
      <c r="A91" s="64">
        <v>2502763</v>
      </c>
      <c r="B91" s="65" t="s">
        <v>148</v>
      </c>
      <c r="C91" s="66">
        <v>2041</v>
      </c>
      <c r="D91" s="67">
        <v>1798</v>
      </c>
      <c r="E91" s="67">
        <v>1850</v>
      </c>
      <c r="F91" s="67">
        <v>2177</v>
      </c>
      <c r="G91" s="67">
        <v>2881</v>
      </c>
      <c r="H91" s="67">
        <v>3025</v>
      </c>
      <c r="I91" s="67">
        <v>2606</v>
      </c>
      <c r="J91" s="67">
        <v>2440</v>
      </c>
      <c r="K91" s="67">
        <v>2558</v>
      </c>
      <c r="L91" s="67">
        <v>2981</v>
      </c>
      <c r="M91" s="67">
        <v>3493</v>
      </c>
      <c r="N91" s="67">
        <v>2868</v>
      </c>
      <c r="O91" s="68">
        <v>2559.75</v>
      </c>
      <c r="P91" s="72">
        <v>163542</v>
      </c>
    </row>
    <row r="92" spans="1:16" s="70" customFormat="1" x14ac:dyDescent="0.25">
      <c r="A92" s="64">
        <v>2502768</v>
      </c>
      <c r="B92" s="65" t="s">
        <v>149</v>
      </c>
      <c r="C92" s="66">
        <v>4066</v>
      </c>
      <c r="D92" s="67">
        <v>3298</v>
      </c>
      <c r="E92" s="67">
        <v>3009</v>
      </c>
      <c r="F92" s="67">
        <v>3377</v>
      </c>
      <c r="G92" s="67">
        <v>4706</v>
      </c>
      <c r="H92" s="67">
        <v>5722</v>
      </c>
      <c r="I92" s="67">
        <v>5418</v>
      </c>
      <c r="J92" s="67">
        <v>5226</v>
      </c>
      <c r="K92" s="67">
        <v>5415</v>
      </c>
      <c r="L92" s="67">
        <v>6038</v>
      </c>
      <c r="M92" s="67">
        <v>6946</v>
      </c>
      <c r="N92" s="67">
        <v>6321</v>
      </c>
      <c r="O92" s="68">
        <v>4961.84</v>
      </c>
      <c r="P92" s="72">
        <v>246771</v>
      </c>
    </row>
    <row r="93" spans="1:16" s="70" customFormat="1" x14ac:dyDescent="0.25">
      <c r="A93" s="64">
        <v>2801711</v>
      </c>
      <c r="B93" s="65" t="s">
        <v>150</v>
      </c>
      <c r="C93" s="66">
        <v>3.3210000000000002</v>
      </c>
      <c r="D93" s="67">
        <v>2.5840000000000001</v>
      </c>
      <c r="E93" s="67">
        <v>2.2480000000000002</v>
      </c>
      <c r="F93" s="67">
        <v>2.149</v>
      </c>
      <c r="G93" s="67">
        <v>4.3979999999999997</v>
      </c>
      <c r="H93" s="67">
        <v>4.835</v>
      </c>
      <c r="I93" s="67">
        <v>3.4590000000000001</v>
      </c>
      <c r="J93" s="67">
        <v>3.363</v>
      </c>
      <c r="K93" s="67">
        <v>4.8230000000000004</v>
      </c>
      <c r="L93" s="67">
        <v>6.5449999999999999</v>
      </c>
      <c r="M93" s="67">
        <v>7.6589999999999998</v>
      </c>
      <c r="N93" s="67">
        <v>4.4909999999999997</v>
      </c>
      <c r="O93" s="68">
        <v>4.16</v>
      </c>
      <c r="P93" s="72">
        <v>474</v>
      </c>
    </row>
    <row r="94" spans="1:16" x14ac:dyDescent="0.25">
      <c r="A94" s="56">
        <v>2802703</v>
      </c>
      <c r="B94" s="57" t="s">
        <v>151</v>
      </c>
      <c r="C94" s="58">
        <v>0.61399999999999999</v>
      </c>
      <c r="D94" s="59">
        <v>0.48499999999999999</v>
      </c>
      <c r="E94" s="59">
        <v>0.44600000000000001</v>
      </c>
      <c r="F94" s="59">
        <v>0.73599999999999999</v>
      </c>
      <c r="G94" s="59">
        <v>2.5939999999999999</v>
      </c>
      <c r="H94" s="59">
        <v>2.0649999999999999</v>
      </c>
      <c r="I94" s="59">
        <v>1.097</v>
      </c>
      <c r="J94" s="59">
        <v>1.022</v>
      </c>
      <c r="K94" s="59">
        <v>1.6359999999999999</v>
      </c>
      <c r="L94" s="59">
        <v>2.246</v>
      </c>
      <c r="M94" s="59">
        <v>3.36</v>
      </c>
      <c r="N94" s="59">
        <v>1.726</v>
      </c>
      <c r="O94" s="60">
        <v>1.5</v>
      </c>
      <c r="P94" s="71">
        <v>373</v>
      </c>
    </row>
    <row r="95" spans="1:16" x14ac:dyDescent="0.25">
      <c r="A95" s="30">
        <v>2803703</v>
      </c>
      <c r="B95" s="2" t="s">
        <v>152</v>
      </c>
      <c r="C95" s="9">
        <v>5.3940000000000001</v>
      </c>
      <c r="D95" s="4">
        <v>3.0720000000000001</v>
      </c>
      <c r="E95" s="4">
        <v>2.3860000000000001</v>
      </c>
      <c r="F95" s="4">
        <v>2.9569999999999999</v>
      </c>
      <c r="G95" s="4">
        <v>13.6</v>
      </c>
      <c r="H95" s="4">
        <v>15.53</v>
      </c>
      <c r="I95" s="4">
        <v>9.23</v>
      </c>
      <c r="J95" s="4">
        <v>10</v>
      </c>
      <c r="K95" s="4">
        <v>18.82</v>
      </c>
      <c r="L95" s="4">
        <v>28.5</v>
      </c>
      <c r="M95" s="4">
        <v>28.8</v>
      </c>
      <c r="N95" s="4">
        <v>14.25</v>
      </c>
      <c r="O95" s="8">
        <v>12.71</v>
      </c>
      <c r="P95" s="26">
        <v>3754</v>
      </c>
    </row>
    <row r="96" spans="1:16" x14ac:dyDescent="0.25">
      <c r="A96" s="30">
        <v>2803706</v>
      </c>
      <c r="B96" s="2" t="s">
        <v>153</v>
      </c>
      <c r="C96" s="9">
        <v>0.34599999999999997</v>
      </c>
      <c r="D96" s="4">
        <v>0.27700000000000002</v>
      </c>
      <c r="E96" s="4">
        <v>0.224</v>
      </c>
      <c r="F96" s="4">
        <v>0.26200000000000001</v>
      </c>
      <c r="G96" s="4">
        <v>0.48499999999999999</v>
      </c>
      <c r="H96" s="4">
        <v>0.54400000000000004</v>
      </c>
      <c r="I96" s="4">
        <v>0.439</v>
      </c>
      <c r="J96" s="4">
        <v>0.76200000000000001</v>
      </c>
      <c r="K96" s="4">
        <v>0.747</v>
      </c>
      <c r="L96" s="4">
        <v>0.9</v>
      </c>
      <c r="M96" s="4">
        <v>1.19</v>
      </c>
      <c r="N96" s="4">
        <v>0.85199999999999998</v>
      </c>
      <c r="O96" s="8">
        <v>0.59</v>
      </c>
      <c r="P96" s="26">
        <v>106</v>
      </c>
    </row>
    <row r="97" spans="1:17" x14ac:dyDescent="0.25">
      <c r="A97" s="30">
        <v>2803709</v>
      </c>
      <c r="B97" s="2" t="s">
        <v>154</v>
      </c>
      <c r="C97" s="9">
        <v>11.67</v>
      </c>
      <c r="D97" s="4">
        <v>7.657</v>
      </c>
      <c r="E97" s="4">
        <v>6.3730000000000002</v>
      </c>
      <c r="F97" s="4">
        <v>8.5399999999999991</v>
      </c>
      <c r="G97" s="4">
        <v>26.95</v>
      </c>
      <c r="H97" s="4">
        <v>42.78</v>
      </c>
      <c r="I97" s="4">
        <v>23.55</v>
      </c>
      <c r="J97" s="4">
        <v>24.92</v>
      </c>
      <c r="K97" s="4">
        <v>46.23</v>
      </c>
      <c r="L97" s="4">
        <v>73.150000000000006</v>
      </c>
      <c r="M97" s="4">
        <v>78.59</v>
      </c>
      <c r="N97" s="4">
        <v>33.43</v>
      </c>
      <c r="O97" s="8">
        <v>31.99</v>
      </c>
      <c r="P97" s="26">
        <v>10080</v>
      </c>
    </row>
    <row r="98" spans="1:17" x14ac:dyDescent="0.25">
      <c r="A98" s="30">
        <v>2903702</v>
      </c>
      <c r="B98" s="2" t="s">
        <v>155</v>
      </c>
      <c r="C98" s="9">
        <v>5145</v>
      </c>
      <c r="D98" s="4">
        <v>3854</v>
      </c>
      <c r="E98" s="4">
        <v>3619</v>
      </c>
      <c r="F98" s="4">
        <v>4085</v>
      </c>
      <c r="G98" s="4">
        <v>5857</v>
      </c>
      <c r="H98" s="4">
        <v>7533</v>
      </c>
      <c r="I98" s="4">
        <v>7283</v>
      </c>
      <c r="J98" s="4">
        <v>6832</v>
      </c>
      <c r="K98" s="4">
        <v>7001</v>
      </c>
      <c r="L98" s="4">
        <v>7806</v>
      </c>
      <c r="M98" s="4">
        <v>9222</v>
      </c>
      <c r="N98" s="4">
        <v>8614</v>
      </c>
      <c r="O98" s="8">
        <v>6404.08</v>
      </c>
      <c r="P98" s="26">
        <v>257438</v>
      </c>
    </row>
    <row r="99" spans="1:17" x14ac:dyDescent="0.25">
      <c r="A99" s="30">
        <v>2906706</v>
      </c>
      <c r="B99" s="2" t="s">
        <v>156</v>
      </c>
      <c r="C99" s="9">
        <v>12.55</v>
      </c>
      <c r="D99" s="4">
        <v>10.91</v>
      </c>
      <c r="E99" s="4">
        <v>10</v>
      </c>
      <c r="F99" s="4">
        <v>10.98</v>
      </c>
      <c r="G99" s="4">
        <v>17.25</v>
      </c>
      <c r="H99" s="4">
        <v>17.93</v>
      </c>
      <c r="I99" s="4">
        <v>15.47</v>
      </c>
      <c r="J99" s="4">
        <v>16.329999999999998</v>
      </c>
      <c r="K99" s="4">
        <v>20.46</v>
      </c>
      <c r="L99" s="4">
        <v>23.32</v>
      </c>
      <c r="M99" s="4">
        <v>24.37</v>
      </c>
      <c r="N99" s="4">
        <v>16.760000000000002</v>
      </c>
      <c r="O99" s="8">
        <v>16.36</v>
      </c>
      <c r="P99" s="26">
        <v>957</v>
      </c>
    </row>
    <row r="100" spans="1:17" x14ac:dyDescent="0.25">
      <c r="A100" s="30">
        <v>2906712</v>
      </c>
      <c r="B100" s="2" t="s">
        <v>157</v>
      </c>
      <c r="C100" s="9">
        <v>10.6</v>
      </c>
      <c r="D100" s="4">
        <v>8.9909999999999997</v>
      </c>
      <c r="E100" s="4">
        <v>8.4350000000000005</v>
      </c>
      <c r="F100" s="4">
        <v>9.6579999999999995</v>
      </c>
      <c r="G100" s="4">
        <v>15.37</v>
      </c>
      <c r="H100" s="4">
        <v>16.420000000000002</v>
      </c>
      <c r="I100" s="4">
        <v>14.19</v>
      </c>
      <c r="J100" s="4">
        <v>15.09</v>
      </c>
      <c r="K100" s="4">
        <v>19.55</v>
      </c>
      <c r="L100" s="4">
        <v>23.05</v>
      </c>
      <c r="M100" s="4">
        <v>22.68</v>
      </c>
      <c r="N100" s="4">
        <v>16.54</v>
      </c>
      <c r="O100" s="8">
        <v>15.05</v>
      </c>
      <c r="P100" s="26">
        <v>992</v>
      </c>
    </row>
    <row r="101" spans="1:17" ht="15.75" thickBot="1" x14ac:dyDescent="0.3">
      <c r="A101" s="31">
        <v>2906715</v>
      </c>
      <c r="B101" s="1" t="s">
        <v>158</v>
      </c>
      <c r="C101" s="38">
        <v>6.8330000000000002</v>
      </c>
      <c r="D101" s="39">
        <v>5.58</v>
      </c>
      <c r="E101" s="39">
        <v>4.9059999999999997</v>
      </c>
      <c r="F101" s="39">
        <v>5.4740000000000002</v>
      </c>
      <c r="G101" s="39">
        <v>9.6460000000000008</v>
      </c>
      <c r="H101" s="39">
        <v>11.16</v>
      </c>
      <c r="I101" s="39">
        <v>9.2430000000000003</v>
      </c>
      <c r="J101" s="39">
        <v>10.39</v>
      </c>
      <c r="K101" s="39">
        <v>13.63</v>
      </c>
      <c r="L101" s="39">
        <v>16.72</v>
      </c>
      <c r="M101" s="39">
        <v>16.07</v>
      </c>
      <c r="N101" s="39">
        <v>9.6219999999999999</v>
      </c>
      <c r="O101" s="40">
        <v>9.94</v>
      </c>
      <c r="P101" s="28">
        <v>705</v>
      </c>
    </row>
    <row r="103" spans="1:17" ht="15.75" thickBot="1" x14ac:dyDescent="0.3"/>
    <row r="104" spans="1:17" x14ac:dyDescent="0.25">
      <c r="A104" s="41" t="s">
        <v>175</v>
      </c>
      <c r="B104" s="18" t="s">
        <v>176</v>
      </c>
      <c r="C104" s="22" t="s">
        <v>162</v>
      </c>
      <c r="D104" s="22" t="s">
        <v>163</v>
      </c>
      <c r="E104" s="22" t="s">
        <v>91</v>
      </c>
      <c r="F104" s="22" t="s">
        <v>164</v>
      </c>
      <c r="G104" s="22" t="s">
        <v>165</v>
      </c>
      <c r="H104" s="22" t="s">
        <v>166</v>
      </c>
      <c r="I104" s="22" t="s">
        <v>167</v>
      </c>
      <c r="J104" s="22" t="s">
        <v>168</v>
      </c>
      <c r="K104" s="22" t="s">
        <v>169</v>
      </c>
      <c r="L104" s="22" t="s">
        <v>170</v>
      </c>
      <c r="M104" s="22" t="s">
        <v>171</v>
      </c>
      <c r="N104" s="22" t="s">
        <v>172</v>
      </c>
      <c r="O104" s="23" t="s">
        <v>179</v>
      </c>
    </row>
    <row r="105" spans="1:17" x14ac:dyDescent="0.25">
      <c r="A105" s="132" t="s">
        <v>147</v>
      </c>
      <c r="B105" s="42" t="s">
        <v>182</v>
      </c>
      <c r="C105" s="43">
        <f>C$90</f>
        <v>1.268</v>
      </c>
      <c r="D105" s="43">
        <f t="shared" ref="D105:N105" si="0">D$90</f>
        <v>0.89600000000000002</v>
      </c>
      <c r="E105" s="43">
        <f t="shared" si="0"/>
        <v>0.63</v>
      </c>
      <c r="F105" s="43">
        <f t="shared" si="0"/>
        <v>0.59799999999999998</v>
      </c>
      <c r="G105" s="43">
        <f t="shared" si="0"/>
        <v>1.2290000000000001</v>
      </c>
      <c r="H105" s="43">
        <f t="shared" si="0"/>
        <v>1.298</v>
      </c>
      <c r="I105" s="43">
        <f t="shared" si="0"/>
        <v>0.88500000000000001</v>
      </c>
      <c r="J105" s="43">
        <f t="shared" si="0"/>
        <v>1.069</v>
      </c>
      <c r="K105" s="43">
        <f t="shared" si="0"/>
        <v>2.7040000000000002</v>
      </c>
      <c r="L105" s="43">
        <f t="shared" si="0"/>
        <v>3.9830000000000001</v>
      </c>
      <c r="M105" s="43">
        <f t="shared" si="0"/>
        <v>5.5960000000000001</v>
      </c>
      <c r="N105" s="43">
        <f t="shared" si="0"/>
        <v>3.137</v>
      </c>
      <c r="O105" s="44">
        <f t="shared" ref="O105:O113" si="1">AVERAGE(C105:N105)</f>
        <v>1.9410833333333333</v>
      </c>
    </row>
    <row r="106" spans="1:17" x14ac:dyDescent="0.25">
      <c r="A106" s="133"/>
      <c r="B106" s="45">
        <v>3</v>
      </c>
      <c r="C106" s="2">
        <f>C$94*($P$90/$P$94)</f>
        <v>0.69959785522788209</v>
      </c>
      <c r="D106" s="2">
        <f t="shared" ref="D106:N106" si="2">D$94*($P$90/$P$94)</f>
        <v>0.55261394101876682</v>
      </c>
      <c r="E106" s="2">
        <f t="shared" si="2"/>
        <v>0.50817694369973199</v>
      </c>
      <c r="F106" s="2">
        <f t="shared" si="2"/>
        <v>0.83860589812332442</v>
      </c>
      <c r="G106" s="2">
        <f t="shared" si="2"/>
        <v>2.9556300268096516</v>
      </c>
      <c r="H106" s="2">
        <f t="shared" si="2"/>
        <v>2.352882037533512</v>
      </c>
      <c r="I106" s="2">
        <f t="shared" si="2"/>
        <v>1.2499329758713138</v>
      </c>
      <c r="J106" s="2">
        <f t="shared" si="2"/>
        <v>1.1644772117962467</v>
      </c>
      <c r="K106" s="2">
        <f t="shared" si="2"/>
        <v>1.8640750670241286</v>
      </c>
      <c r="L106" s="2">
        <f t="shared" si="2"/>
        <v>2.5591152815013407</v>
      </c>
      <c r="M106" s="2">
        <f t="shared" si="2"/>
        <v>3.828418230563003</v>
      </c>
      <c r="N106" s="2">
        <f t="shared" si="2"/>
        <v>1.9666219839142092</v>
      </c>
      <c r="O106" s="44">
        <f t="shared" si="1"/>
        <v>1.7116789544235924</v>
      </c>
    </row>
    <row r="107" spans="1:17" x14ac:dyDescent="0.25">
      <c r="A107" s="133"/>
      <c r="B107" s="45" t="s">
        <v>177</v>
      </c>
      <c r="C107" s="46">
        <f t="shared" ref="C107:N107" si="3">ABS((C106-C105)/C105)</f>
        <v>0.44826667568779016</v>
      </c>
      <c r="D107" s="46">
        <f t="shared" si="3"/>
        <v>0.38324336939869774</v>
      </c>
      <c r="E107" s="46">
        <f t="shared" si="3"/>
        <v>0.19336993063534605</v>
      </c>
      <c r="F107" s="46">
        <f t="shared" si="3"/>
        <v>0.40235100020622816</v>
      </c>
      <c r="G107" s="46">
        <f t="shared" si="3"/>
        <v>1.4049064498044357</v>
      </c>
      <c r="H107" s="46">
        <f t="shared" si="3"/>
        <v>0.81269802583475492</v>
      </c>
      <c r="I107" s="46">
        <f t="shared" si="3"/>
        <v>0.41235364505233196</v>
      </c>
      <c r="J107" s="46">
        <f t="shared" si="3"/>
        <v>8.9314510567115812E-2</v>
      </c>
      <c r="K107" s="46">
        <f t="shared" si="3"/>
        <v>0.31062312610054421</v>
      </c>
      <c r="L107" s="46">
        <f t="shared" si="3"/>
        <v>0.3574905143104844</v>
      </c>
      <c r="M107" s="46">
        <f t="shared" si="3"/>
        <v>0.31586521969924891</v>
      </c>
      <c r="N107" s="46">
        <f t="shared" si="3"/>
        <v>0.37308830605221255</v>
      </c>
      <c r="O107" s="62">
        <f>AVERAGE(C107:N107)</f>
        <v>0.4586308977790991</v>
      </c>
    </row>
    <row r="108" spans="1:17" x14ac:dyDescent="0.25">
      <c r="A108" s="133"/>
      <c r="B108" s="45">
        <v>4</v>
      </c>
      <c r="C108" s="2">
        <f>C$94*TAN($P$90/$P$94)</f>
        <v>1.3339132973009309</v>
      </c>
      <c r="D108" s="2">
        <f t="shared" ref="D108:N108" si="4">D$94*TAN($P$90/$P$94)</f>
        <v>1.0536611550341231</v>
      </c>
      <c r="E108" s="2">
        <f t="shared" si="4"/>
        <v>0.96893376318601832</v>
      </c>
      <c r="F108" s="2">
        <f t="shared" si="4"/>
        <v>1.5989579589796177</v>
      </c>
      <c r="G108" s="2">
        <f t="shared" si="4"/>
        <v>5.6354578065124024</v>
      </c>
      <c r="H108" s="2">
        <f t="shared" si="4"/>
        <v>4.4862067734958018</v>
      </c>
      <c r="I108" s="2">
        <f t="shared" si="4"/>
        <v>2.3832294578813049</v>
      </c>
      <c r="J108" s="2">
        <f t="shared" si="4"/>
        <v>2.2202921658657191</v>
      </c>
      <c r="K108" s="2">
        <f t="shared" si="4"/>
        <v>3.55420546316665</v>
      </c>
      <c r="L108" s="2">
        <f t="shared" si="4"/>
        <v>4.8794287715600833</v>
      </c>
      <c r="M108" s="2">
        <f t="shared" si="4"/>
        <v>7.2995906822982537</v>
      </c>
      <c r="N108" s="2">
        <f t="shared" si="4"/>
        <v>3.749730213585353</v>
      </c>
      <c r="O108" s="44">
        <f t="shared" si="1"/>
        <v>3.2636339590721879</v>
      </c>
    </row>
    <row r="109" spans="1:17" x14ac:dyDescent="0.25">
      <c r="A109" s="133"/>
      <c r="B109" s="45" t="s">
        <v>177</v>
      </c>
      <c r="C109" s="46">
        <f t="shared" ref="C109:N109" si="5">ABS((C108-C105)/C105)</f>
        <v>5.1982095663194693E-2</v>
      </c>
      <c r="D109" s="46">
        <f t="shared" si="5"/>
        <v>0.17596111052915517</v>
      </c>
      <c r="E109" s="46">
        <f t="shared" si="5"/>
        <v>0.53799010029526717</v>
      </c>
      <c r="F109" s="46">
        <f t="shared" si="5"/>
        <v>1.6738427407685914</v>
      </c>
      <c r="G109" s="46">
        <f t="shared" si="5"/>
        <v>3.5854009817025241</v>
      </c>
      <c r="H109" s="46">
        <f t="shared" si="5"/>
        <v>2.4562455882094003</v>
      </c>
      <c r="I109" s="46">
        <f t="shared" si="5"/>
        <v>1.6929146416737908</v>
      </c>
      <c r="J109" s="46">
        <f t="shared" si="5"/>
        <v>1.076980510632104</v>
      </c>
      <c r="K109" s="46">
        <f t="shared" si="5"/>
        <v>0.31442509732494445</v>
      </c>
      <c r="L109" s="46">
        <f t="shared" si="5"/>
        <v>0.2250637136731316</v>
      </c>
      <c r="M109" s="46">
        <f t="shared" si="5"/>
        <v>0.30443007189032406</v>
      </c>
      <c r="N109" s="46">
        <f t="shared" si="5"/>
        <v>0.19532362562491329</v>
      </c>
      <c r="O109" s="62">
        <f>AVERAGE(C109:N109)</f>
        <v>1.0242133564989453</v>
      </c>
    </row>
    <row r="110" spans="1:17" ht="15.75" thickBot="1" x14ac:dyDescent="0.3">
      <c r="A110" s="133"/>
      <c r="B110" s="45">
        <v>5</v>
      </c>
      <c r="C110" s="2">
        <f>C$94*ATAN($P$90/$P$94)</f>
        <v>0.52218801098143441</v>
      </c>
      <c r="D110" s="2">
        <f t="shared" ref="D110:N110" si="6">D$94*ATAN($P$90/$P$94)</f>
        <v>0.41247750053093762</v>
      </c>
      <c r="E110" s="2">
        <f t="shared" si="6"/>
        <v>0.37930920667381068</v>
      </c>
      <c r="F110" s="2">
        <f t="shared" si="6"/>
        <v>0.62594523791911361</v>
      </c>
      <c r="G110" s="2">
        <f t="shared" si="6"/>
        <v>2.2061167760355715</v>
      </c>
      <c r="H110" s="2">
        <f t="shared" si="6"/>
        <v>1.7562186362812087</v>
      </c>
      <c r="I110" s="2">
        <f t="shared" si="6"/>
        <v>0.93296457336585281</v>
      </c>
      <c r="J110" s="2">
        <f t="shared" si="6"/>
        <v>0.86917939287137791</v>
      </c>
      <c r="K110" s="2">
        <f t="shared" si="6"/>
        <v>1.3913674038528123</v>
      </c>
      <c r="L110" s="2">
        <f t="shared" si="6"/>
        <v>1.9101535385412081</v>
      </c>
      <c r="M110" s="2">
        <f t="shared" si="6"/>
        <v>2.8575760861524753</v>
      </c>
      <c r="N110" s="2">
        <f t="shared" si="6"/>
        <v>1.4679096204461821</v>
      </c>
      <c r="O110" s="44">
        <f t="shared" si="1"/>
        <v>1.277617165304332</v>
      </c>
    </row>
    <row r="111" spans="1:17" x14ac:dyDescent="0.25">
      <c r="A111" s="133"/>
      <c r="B111" s="45" t="s">
        <v>177</v>
      </c>
      <c r="C111" s="46">
        <f t="shared" ref="C111:N111" si="7">ABS((C110-C105)/C105)</f>
        <v>0.58817980206511478</v>
      </c>
      <c r="D111" s="46">
        <f t="shared" si="7"/>
        <v>0.53964564672886428</v>
      </c>
      <c r="E111" s="46">
        <f t="shared" si="7"/>
        <v>0.3979218941685545</v>
      </c>
      <c r="F111" s="46">
        <f t="shared" si="7"/>
        <v>4.6731167088818783E-2</v>
      </c>
      <c r="G111" s="46">
        <f t="shared" si="7"/>
        <v>0.79505026528524925</v>
      </c>
      <c r="H111" s="46">
        <f t="shared" si="7"/>
        <v>0.353018980185831</v>
      </c>
      <c r="I111" s="46">
        <f t="shared" si="7"/>
        <v>5.4197258040511641E-2</v>
      </c>
      <c r="J111" s="46">
        <f t="shared" si="7"/>
        <v>0.18692292528402438</v>
      </c>
      <c r="K111" s="46">
        <f t="shared" si="7"/>
        <v>0.48544104887100137</v>
      </c>
      <c r="L111" s="46">
        <f t="shared" si="7"/>
        <v>0.5204234148779292</v>
      </c>
      <c r="M111" s="46">
        <f t="shared" si="7"/>
        <v>0.4893538087647471</v>
      </c>
      <c r="N111" s="46">
        <f t="shared" si="7"/>
        <v>0.53206578882812172</v>
      </c>
      <c r="O111" s="62">
        <f>AVERAGE(C111:N111)</f>
        <v>0.41574600001573064</v>
      </c>
      <c r="Q111" s="47" t="s">
        <v>183</v>
      </c>
    </row>
    <row r="112" spans="1:17" ht="15.75" thickBot="1" x14ac:dyDescent="0.3">
      <c r="A112" s="133"/>
      <c r="B112" s="45" t="s">
        <v>184</v>
      </c>
      <c r="C112" s="2">
        <f>LN(C$90/C$94)/LN($P$90/$P$94)</f>
        <v>5.5566396702759562</v>
      </c>
      <c r="D112" s="2">
        <f t="shared" ref="D112:N112" si="8">LN(D$90/D$94)/LN($P$90/$P$94)</f>
        <v>4.7029959250159568</v>
      </c>
      <c r="E112" s="2">
        <f t="shared" si="8"/>
        <v>2.6465319467509447</v>
      </c>
      <c r="F112" s="2">
        <f t="shared" si="8"/>
        <v>-1.5909751949382704</v>
      </c>
      <c r="G112" s="2">
        <f t="shared" si="8"/>
        <v>-5.7236684290600852</v>
      </c>
      <c r="H112" s="2">
        <f t="shared" si="8"/>
        <v>-3.5576043405653066</v>
      </c>
      <c r="I112" s="2">
        <f t="shared" si="8"/>
        <v>-1.6454339313123529</v>
      </c>
      <c r="J112" s="2">
        <f t="shared" si="8"/>
        <v>0.34450909606476771</v>
      </c>
      <c r="K112" s="2">
        <f t="shared" si="8"/>
        <v>3.8500883855920751</v>
      </c>
      <c r="L112" s="2">
        <f t="shared" si="8"/>
        <v>4.3895575731585144</v>
      </c>
      <c r="M112" s="2">
        <f t="shared" si="8"/>
        <v>3.9085752372118434</v>
      </c>
      <c r="N112" s="2">
        <f t="shared" si="8"/>
        <v>4.5778630483742786</v>
      </c>
      <c r="O112" s="48">
        <f t="shared" si="1"/>
        <v>1.4549232488806936</v>
      </c>
      <c r="Q112" s="49">
        <v>-1.6</v>
      </c>
    </row>
    <row r="113" spans="1:19" x14ac:dyDescent="0.25">
      <c r="A113" s="133"/>
      <c r="B113" s="45" t="s">
        <v>185</v>
      </c>
      <c r="C113" s="2">
        <f>C$94*($P$90/$P$94)^$O112</f>
        <v>0.74239247955009857</v>
      </c>
      <c r="D113" s="2">
        <f t="shared" ref="D113:N113" si="9">D$94*($P$90/$P$94)^$O112</f>
        <v>0.58641751234820494</v>
      </c>
      <c r="E113" s="2">
        <f t="shared" si="9"/>
        <v>0.53926228970577195</v>
      </c>
      <c r="F113" s="2">
        <f t="shared" si="9"/>
        <v>0.88990368884181204</v>
      </c>
      <c r="G113" s="2">
        <f t="shared" si="9"/>
        <v>3.1364268598582341</v>
      </c>
      <c r="H113" s="2">
        <f t="shared" si="9"/>
        <v>2.4968085835031819</v>
      </c>
      <c r="I113" s="2">
        <f t="shared" si="9"/>
        <v>1.3263917753525378</v>
      </c>
      <c r="J113" s="2">
        <f t="shared" si="9"/>
        <v>1.2357086548863205</v>
      </c>
      <c r="K113" s="2">
        <f t="shared" si="9"/>
        <v>1.978101134436419</v>
      </c>
      <c r="L113" s="2">
        <f t="shared" si="9"/>
        <v>2.7156571808949863</v>
      </c>
      <c r="M113" s="2">
        <f t="shared" si="9"/>
        <v>4.0626037968865329</v>
      </c>
      <c r="N113" s="2">
        <f t="shared" si="9"/>
        <v>2.0869208789958797</v>
      </c>
      <c r="O113" s="44">
        <f t="shared" si="1"/>
        <v>1.8163829029383314</v>
      </c>
    </row>
    <row r="114" spans="1:19" x14ac:dyDescent="0.25">
      <c r="A114" s="133"/>
      <c r="B114" s="45" t="s">
        <v>177</v>
      </c>
      <c r="C114" s="46">
        <f t="shared" ref="C114:N114" si="10">ABS((C113-C105)/C105)</f>
        <v>0.41451697196364468</v>
      </c>
      <c r="D114" s="46">
        <f t="shared" si="10"/>
        <v>0.34551616925423556</v>
      </c>
      <c r="E114" s="46">
        <f t="shared" si="10"/>
        <v>0.14402811157813977</v>
      </c>
      <c r="F114" s="46">
        <f t="shared" si="10"/>
        <v>0.48813325893279613</v>
      </c>
      <c r="G114" s="46">
        <f t="shared" si="10"/>
        <v>1.5520153456942505</v>
      </c>
      <c r="H114" s="46">
        <f t="shared" si="10"/>
        <v>0.92358134322279029</v>
      </c>
      <c r="I114" s="46">
        <f t="shared" si="10"/>
        <v>0.49874776875992971</v>
      </c>
      <c r="J114" s="46">
        <f t="shared" si="10"/>
        <v>0.15594822720890608</v>
      </c>
      <c r="K114" s="46">
        <f t="shared" si="10"/>
        <v>0.2684537224717386</v>
      </c>
      <c r="L114" s="46">
        <f t="shared" si="10"/>
        <v>0.318188003792371</v>
      </c>
      <c r="M114" s="46">
        <f t="shared" si="10"/>
        <v>0.27401647661069822</v>
      </c>
      <c r="N114" s="46">
        <f t="shared" si="10"/>
        <v>0.33473991743835518</v>
      </c>
      <c r="O114" s="62">
        <f>AVERAGE(C114:N114)</f>
        <v>0.4764904430773213</v>
      </c>
    </row>
    <row r="115" spans="1:19" x14ac:dyDescent="0.25">
      <c r="A115" s="133"/>
      <c r="B115" s="42" t="s">
        <v>186</v>
      </c>
      <c r="C115" s="4">
        <f>C$94*($P$90/$P$94)^$Q112</f>
        <v>0.49828775393507246</v>
      </c>
      <c r="D115" s="4">
        <f t="shared" ref="D115:M115" si="11">D$94*($P$90/$P$94)^$Q112</f>
        <v>0.39359863299431619</v>
      </c>
      <c r="E115" s="4">
        <f t="shared" si="11"/>
        <v>0.36194843364013407</v>
      </c>
      <c r="F115" s="4">
        <f t="shared" si="11"/>
        <v>0.59729606986353967</v>
      </c>
      <c r="G115" s="4">
        <f t="shared" si="11"/>
        <v>2.1051440288397036</v>
      </c>
      <c r="H115" s="4">
        <f t="shared" si="11"/>
        <v>1.6758374786252845</v>
      </c>
      <c r="I115" s="4">
        <f>I$94*($P$90/$P$94)^$Q112</f>
        <v>0.89026329978302032</v>
      </c>
      <c r="J115" s="4">
        <f t="shared" si="11"/>
        <v>0.82939753179420861</v>
      </c>
      <c r="K115" s="4">
        <f t="shared" si="11"/>
        <v>1.3276852857292811</v>
      </c>
      <c r="L115" s="4">
        <f t="shared" si="11"/>
        <v>1.8227268653716169</v>
      </c>
      <c r="M115" s="4">
        <f t="shared" si="11"/>
        <v>2.7267864058987681</v>
      </c>
      <c r="N115" s="4">
        <f>N$94*($P$90/$P$94)^$Q112</f>
        <v>1.4007242073158552</v>
      </c>
      <c r="O115" s="51">
        <f>AVERAGE(C115:N115)</f>
        <v>1.2191413328159002</v>
      </c>
    </row>
    <row r="116" spans="1:19" ht="15.75" thickBot="1" x14ac:dyDescent="0.3">
      <c r="A116" s="134"/>
      <c r="B116" s="52" t="s">
        <v>177</v>
      </c>
      <c r="C116" s="53">
        <f t="shared" ref="C116:N116" si="12">ABS((C115-C105)/C105)</f>
        <v>0.60702858522470626</v>
      </c>
      <c r="D116" s="53">
        <f t="shared" si="12"/>
        <v>0.56071581139027216</v>
      </c>
      <c r="E116" s="53">
        <f t="shared" si="12"/>
        <v>0.42547867676169193</v>
      </c>
      <c r="F116" s="53">
        <f t="shared" si="12"/>
        <v>1.1771406964219177E-3</v>
      </c>
      <c r="G116" s="53">
        <f t="shared" si="12"/>
        <v>0.71289180540252517</v>
      </c>
      <c r="H116" s="53">
        <f t="shared" si="12"/>
        <v>0.29109204824752272</v>
      </c>
      <c r="I116" s="53">
        <f t="shared" si="12"/>
        <v>5.9472313932432928E-3</v>
      </c>
      <c r="J116" s="53">
        <f t="shared" si="12"/>
        <v>0.2241370142243137</v>
      </c>
      <c r="K116" s="53">
        <f t="shared" si="12"/>
        <v>0.50899212805869787</v>
      </c>
      <c r="L116" s="53">
        <f t="shared" si="12"/>
        <v>0.5423733704816428</v>
      </c>
      <c r="M116" s="53">
        <f t="shared" si="12"/>
        <v>0.51272580309171412</v>
      </c>
      <c r="N116" s="53">
        <f t="shared" si="12"/>
        <v>0.55348287940202257</v>
      </c>
      <c r="O116" s="63">
        <f>AVERAGE(C116:N116)</f>
        <v>0.41217020786456454</v>
      </c>
    </row>
    <row r="117" spans="1:19" x14ac:dyDescent="0.25">
      <c r="A117"/>
      <c r="B117" s="54"/>
      <c r="C117" s="55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 x14ac:dyDescent="0.25">
      <c r="A118"/>
      <c r="B118" s="54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 x14ac:dyDescent="0.25">
      <c r="A119"/>
      <c r="B119" s="54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x14ac:dyDescent="0.25">
      <c r="A120"/>
      <c r="B120" s="54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x14ac:dyDescent="0.25">
      <c r="A121"/>
      <c r="B121" s="54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x14ac:dyDescent="0.25">
      <c r="A122"/>
      <c r="B122" s="54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x14ac:dyDescent="0.25">
      <c r="A123"/>
      <c r="B123" s="54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x14ac:dyDescent="0.25">
      <c r="A124"/>
      <c r="B124" s="5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 s="54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 s="54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 s="54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x14ac:dyDescent="0.25">
      <c r="A128"/>
      <c r="B128" s="54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/>
      <c r="B129" s="54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x14ac:dyDescent="0.25">
      <c r="A130"/>
      <c r="B130" s="54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x14ac:dyDescent="0.25">
      <c r="A131"/>
      <c r="B131" s="54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x14ac:dyDescent="0.25">
      <c r="A132"/>
      <c r="B132" s="54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x14ac:dyDescent="0.25">
      <c r="A133"/>
      <c r="B133" s="54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x14ac:dyDescent="0.25">
      <c r="A134"/>
      <c r="B134" s="5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x14ac:dyDescent="0.25">
      <c r="A135"/>
      <c r="B135" s="54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ht="15.75" thickBot="1" x14ac:dyDescent="0.3"/>
    <row r="137" spans="1:19" x14ac:dyDescent="0.25">
      <c r="A137" s="41" t="s">
        <v>175</v>
      </c>
      <c r="B137" s="18" t="s">
        <v>176</v>
      </c>
      <c r="C137" s="22" t="s">
        <v>162</v>
      </c>
      <c r="D137" s="22" t="s">
        <v>163</v>
      </c>
      <c r="E137" s="22" t="s">
        <v>91</v>
      </c>
      <c r="F137" s="22" t="s">
        <v>164</v>
      </c>
      <c r="G137" s="22" t="s">
        <v>165</v>
      </c>
      <c r="H137" s="22" t="s">
        <v>166</v>
      </c>
      <c r="I137" s="22" t="s">
        <v>167</v>
      </c>
      <c r="J137" s="22" t="s">
        <v>168</v>
      </c>
      <c r="K137" s="22" t="s">
        <v>169</v>
      </c>
      <c r="L137" s="22" t="s">
        <v>170</v>
      </c>
      <c r="M137" s="22" t="s">
        <v>171</v>
      </c>
      <c r="N137" s="22" t="s">
        <v>172</v>
      </c>
      <c r="O137" s="23" t="s">
        <v>179</v>
      </c>
    </row>
    <row r="138" spans="1:19" x14ac:dyDescent="0.25">
      <c r="A138" s="132" t="s">
        <v>148</v>
      </c>
      <c r="B138" s="42" t="s">
        <v>182</v>
      </c>
      <c r="C138" s="43">
        <f>C$91</f>
        <v>2041</v>
      </c>
      <c r="D138" s="43">
        <f t="shared" ref="D138:N138" si="13">D$91</f>
        <v>1798</v>
      </c>
      <c r="E138" s="43">
        <f t="shared" si="13"/>
        <v>1850</v>
      </c>
      <c r="F138" s="43">
        <f t="shared" si="13"/>
        <v>2177</v>
      </c>
      <c r="G138" s="43">
        <f t="shared" si="13"/>
        <v>2881</v>
      </c>
      <c r="H138" s="43">
        <f t="shared" si="13"/>
        <v>3025</v>
      </c>
      <c r="I138" s="43">
        <f t="shared" si="13"/>
        <v>2606</v>
      </c>
      <c r="J138" s="43">
        <f t="shared" si="13"/>
        <v>2440</v>
      </c>
      <c r="K138" s="43">
        <f t="shared" si="13"/>
        <v>2558</v>
      </c>
      <c r="L138" s="43">
        <f t="shared" si="13"/>
        <v>2981</v>
      </c>
      <c r="M138" s="43">
        <f t="shared" si="13"/>
        <v>3493</v>
      </c>
      <c r="N138" s="43">
        <f t="shared" si="13"/>
        <v>2868</v>
      </c>
      <c r="O138" s="44">
        <f t="shared" ref="O138:O146" si="14">AVERAGE(C138:N138)</f>
        <v>2559.8333333333335</v>
      </c>
    </row>
    <row r="139" spans="1:19" x14ac:dyDescent="0.25">
      <c r="A139" s="133"/>
      <c r="B139" s="45">
        <v>3</v>
      </c>
      <c r="C139" s="2">
        <f>C$94*($P$91/$P$94)</f>
        <v>269.2085469168901</v>
      </c>
      <c r="D139" s="2">
        <f t="shared" ref="D139:N139" si="15">D$94*($P$91/$P$94)</f>
        <v>212.64844504021448</v>
      </c>
      <c r="E139" s="2">
        <f t="shared" si="15"/>
        <v>195.54887935656836</v>
      </c>
      <c r="F139" s="2">
        <f t="shared" si="15"/>
        <v>322.69949597855225</v>
      </c>
      <c r="G139" s="2">
        <f t="shared" si="15"/>
        <v>1137.3403431635388</v>
      </c>
      <c r="H139" s="2">
        <f t="shared" si="15"/>
        <v>905.40008042895442</v>
      </c>
      <c r="I139" s="2">
        <f t="shared" si="15"/>
        <v>480.98009115281502</v>
      </c>
      <c r="J139" s="2">
        <f t="shared" si="15"/>
        <v>448.09631099195713</v>
      </c>
      <c r="K139" s="2">
        <f t="shared" si="15"/>
        <v>717.30485790884711</v>
      </c>
      <c r="L139" s="2">
        <f t="shared" si="15"/>
        <v>984.7596032171582</v>
      </c>
      <c r="M139" s="2">
        <f t="shared" si="15"/>
        <v>1473.1933512064343</v>
      </c>
      <c r="N139" s="2">
        <f t="shared" si="15"/>
        <v>756.76539410187661</v>
      </c>
      <c r="O139" s="44">
        <f t="shared" si="14"/>
        <v>658.66211662198396</v>
      </c>
    </row>
    <row r="140" spans="1:19" x14ac:dyDescent="0.25">
      <c r="A140" s="133"/>
      <c r="B140" s="45" t="s">
        <v>177</v>
      </c>
      <c r="C140" s="46">
        <f t="shared" ref="C140:N140" si="16">ABS((C139-C138)/C138)</f>
        <v>0.86809968303925034</v>
      </c>
      <c r="D140" s="46">
        <f t="shared" si="16"/>
        <v>0.88173056449376275</v>
      </c>
      <c r="E140" s="46">
        <f t="shared" si="16"/>
        <v>0.89429790305050361</v>
      </c>
      <c r="F140" s="46">
        <f t="shared" si="16"/>
        <v>0.85176872026708672</v>
      </c>
      <c r="G140" s="46">
        <f t="shared" si="16"/>
        <v>0.60522723250137489</v>
      </c>
      <c r="H140" s="46">
        <f t="shared" si="16"/>
        <v>0.70069418828794894</v>
      </c>
      <c r="I140" s="46">
        <f t="shared" si="16"/>
        <v>0.81543357975717001</v>
      </c>
      <c r="J140" s="46">
        <f t="shared" si="16"/>
        <v>0.81635397090493556</v>
      </c>
      <c r="K140" s="46">
        <f t="shared" si="16"/>
        <v>0.71958371465643189</v>
      </c>
      <c r="L140" s="46">
        <f t="shared" si="16"/>
        <v>0.6696546114669043</v>
      </c>
      <c r="M140" s="46">
        <f t="shared" si="16"/>
        <v>0.57824410214530941</v>
      </c>
      <c r="N140" s="46">
        <f t="shared" si="16"/>
        <v>0.73613479982500818</v>
      </c>
      <c r="O140" s="62">
        <f>AVERAGE(C140:N140)</f>
        <v>0.76143525586630723</v>
      </c>
    </row>
    <row r="141" spans="1:19" x14ac:dyDescent="0.25">
      <c r="A141" s="133"/>
      <c r="B141" s="45">
        <v>4</v>
      </c>
      <c r="C141" s="2">
        <f>C$94*TAN($P$91/$P$94)</f>
        <v>-3.0567823278142443</v>
      </c>
      <c r="D141" s="2">
        <f t="shared" ref="D141:N141" si="17">D$94*TAN($P$91/$P$94)</f>
        <v>-2.4145593306024566</v>
      </c>
      <c r="E141" s="2">
        <f t="shared" si="17"/>
        <v>-2.2203988895849398</v>
      </c>
      <c r="F141" s="2">
        <f t="shared" si="17"/>
        <v>-3.6641560150998105</v>
      </c>
      <c r="G141" s="2">
        <f t="shared" si="17"/>
        <v>-12.914158564088192</v>
      </c>
      <c r="H141" s="2">
        <f t="shared" si="17"/>
        <v>-10.280546428235203</v>
      </c>
      <c r="I141" s="2">
        <f t="shared" si="17"/>
        <v>-5.4613847127234951</v>
      </c>
      <c r="J141" s="2">
        <f t="shared" si="17"/>
        <v>-5.08799924922827</v>
      </c>
      <c r="K141" s="2">
        <f t="shared" si="17"/>
        <v>-8.1447815770425134</v>
      </c>
      <c r="L141" s="2">
        <f t="shared" si="17"/>
        <v>-11.181650013470346</v>
      </c>
      <c r="M141" s="2">
        <f t="shared" si="17"/>
        <v>-16.727668764586092</v>
      </c>
      <c r="N141" s="2">
        <f t="shared" si="17"/>
        <v>-8.5928441332367846</v>
      </c>
      <c r="O141" s="44">
        <f t="shared" si="14"/>
        <v>-7.4789108338093628</v>
      </c>
    </row>
    <row r="142" spans="1:19" x14ac:dyDescent="0.25">
      <c r="A142" s="133"/>
      <c r="B142" s="45" t="s">
        <v>177</v>
      </c>
      <c r="C142" s="46">
        <f t="shared" ref="C142:N142" si="18">ABS((C141-C138)/C138)</f>
        <v>1.0014976885486597</v>
      </c>
      <c r="D142" s="46">
        <f t="shared" si="18"/>
        <v>1.0013429139769758</v>
      </c>
      <c r="E142" s="46">
        <f t="shared" si="18"/>
        <v>1.0012002156159918</v>
      </c>
      <c r="F142" s="46">
        <f t="shared" si="18"/>
        <v>1.0016831217340834</v>
      </c>
      <c r="G142" s="46">
        <f t="shared" si="18"/>
        <v>1.0044825264019743</v>
      </c>
      <c r="H142" s="46">
        <f t="shared" si="18"/>
        <v>1.0033985277448711</v>
      </c>
      <c r="I142" s="46">
        <f t="shared" si="18"/>
        <v>1.0020956963594487</v>
      </c>
      <c r="J142" s="46">
        <f t="shared" si="18"/>
        <v>1.002085245593946</v>
      </c>
      <c r="K142" s="46">
        <f t="shared" si="18"/>
        <v>1.0031840428369987</v>
      </c>
      <c r="L142" s="46">
        <f t="shared" si="18"/>
        <v>1.003750972832429</v>
      </c>
      <c r="M142" s="46">
        <f t="shared" si="18"/>
        <v>1.0047889117562514</v>
      </c>
      <c r="N142" s="46">
        <f t="shared" si="18"/>
        <v>1.0029961102277674</v>
      </c>
      <c r="O142" s="62">
        <f>AVERAGE(C142:N142)</f>
        <v>1.002708831135783</v>
      </c>
    </row>
    <row r="143" spans="1:19" ht="15.75" thickBot="1" x14ac:dyDescent="0.3">
      <c r="A143" s="133"/>
      <c r="B143" s="45">
        <v>5</v>
      </c>
      <c r="C143" s="2">
        <f>C$94*ATAN($P$91/$P$94)</f>
        <v>0.96306856063519364</v>
      </c>
      <c r="D143" s="2">
        <f t="shared" ref="D143:N143" si="19">D$94*ATAN($P$91/$P$94)</f>
        <v>0.76073005196753896</v>
      </c>
      <c r="E143" s="2">
        <f t="shared" si="19"/>
        <v>0.69955794469592247</v>
      </c>
      <c r="F143" s="2">
        <f t="shared" si="19"/>
        <v>1.1544274603053786</v>
      </c>
      <c r="G143" s="2">
        <f t="shared" si="19"/>
        <v>4.0687293913480325</v>
      </c>
      <c r="H143" s="2">
        <f t="shared" si="19"/>
        <v>3.2389846542535419</v>
      </c>
      <c r="I143" s="2">
        <f t="shared" si="19"/>
        <v>1.7206615814605983</v>
      </c>
      <c r="J143" s="2">
        <f t="shared" si="19"/>
        <v>1.6030229136305667</v>
      </c>
      <c r="K143" s="2">
        <f t="shared" si="19"/>
        <v>2.5660914742657601</v>
      </c>
      <c r="L143" s="2">
        <f t="shared" si="19"/>
        <v>3.5228859726166855</v>
      </c>
      <c r="M143" s="2">
        <f t="shared" si="19"/>
        <v>5.2702123187854246</v>
      </c>
      <c r="N143" s="2">
        <f t="shared" si="19"/>
        <v>2.7072578756617984</v>
      </c>
      <c r="O143" s="44">
        <f t="shared" si="14"/>
        <v>2.3563025166355369</v>
      </c>
    </row>
    <row r="144" spans="1:19" x14ac:dyDescent="0.25">
      <c r="A144" s="133"/>
      <c r="B144" s="45" t="s">
        <v>177</v>
      </c>
      <c r="C144" s="46">
        <f t="shared" ref="C144:N144" si="20">ABS((C143-C138)/C138)</f>
        <v>0.99952813887279013</v>
      </c>
      <c r="D144" s="46">
        <f t="shared" si="20"/>
        <v>0.99957690208455641</v>
      </c>
      <c r="E144" s="46">
        <f t="shared" si="20"/>
        <v>0.99962186057043467</v>
      </c>
      <c r="F144" s="46">
        <f t="shared" si="20"/>
        <v>0.99946971637101278</v>
      </c>
      <c r="G144" s="46">
        <f t="shared" si="20"/>
        <v>0.99858773710817494</v>
      </c>
      <c r="H144" s="46">
        <f t="shared" si="20"/>
        <v>0.99892926127132109</v>
      </c>
      <c r="I144" s="46">
        <f t="shared" si="20"/>
        <v>0.99933973078224836</v>
      </c>
      <c r="J144" s="46">
        <f t="shared" si="20"/>
        <v>0.99934302339605308</v>
      </c>
      <c r="K144" s="46">
        <f t="shared" si="20"/>
        <v>0.99899683679661233</v>
      </c>
      <c r="L144" s="46">
        <f t="shared" si="20"/>
        <v>0.99881822006956833</v>
      </c>
      <c r="M144" s="46">
        <f t="shared" si="20"/>
        <v>0.99849120746670894</v>
      </c>
      <c r="N144" s="46">
        <f t="shared" si="20"/>
        <v>0.99905604676580828</v>
      </c>
      <c r="O144" s="62">
        <f>AVERAGE(C144:N144)</f>
        <v>0.99914655679627395</v>
      </c>
      <c r="Q144" s="47" t="s">
        <v>183</v>
      </c>
    </row>
    <row r="145" spans="1:19" ht="15.75" thickBot="1" x14ac:dyDescent="0.3">
      <c r="A145" s="133"/>
      <c r="B145" s="45" t="s">
        <v>184</v>
      </c>
      <c r="C145" s="2">
        <f>LN(C$91/C$94)/LN($P$91/$P$94)</f>
        <v>1.3329979724613421</v>
      </c>
      <c r="D145" s="2">
        <f t="shared" ref="D145:N145" si="21">LN(D$91/D$94)/LN($P$91/$P$94)</f>
        <v>1.3509293658203554</v>
      </c>
      <c r="E145" s="2">
        <f t="shared" si="21"/>
        <v>1.3693965836640511</v>
      </c>
      <c r="F145" s="2">
        <f t="shared" si="21"/>
        <v>1.3138096511646717</v>
      </c>
      <c r="G145" s="2">
        <f t="shared" si="21"/>
        <v>1.1527876474519587</v>
      </c>
      <c r="H145" s="2">
        <f t="shared" si="21"/>
        <v>1.1982969796608631</v>
      </c>
      <c r="I145" s="2">
        <f t="shared" si="21"/>
        <v>1.2777704017308056</v>
      </c>
      <c r="J145" s="2">
        <f t="shared" si="21"/>
        <v>1.2785922079738694</v>
      </c>
      <c r="K145" s="2">
        <f t="shared" si="21"/>
        <v>1.209013395277202</v>
      </c>
      <c r="L145" s="2">
        <f t="shared" si="21"/>
        <v>1.1820765448177468</v>
      </c>
      <c r="M145" s="2">
        <f t="shared" si="21"/>
        <v>1.1419190469089981</v>
      </c>
      <c r="N145" s="2">
        <f t="shared" si="21"/>
        <v>1.2190141182670866</v>
      </c>
      <c r="O145" s="48">
        <f t="shared" si="14"/>
        <v>1.2522169929332458</v>
      </c>
      <c r="Q145" s="49">
        <v>1.2</v>
      </c>
    </row>
    <row r="146" spans="1:19" x14ac:dyDescent="0.25">
      <c r="A146" s="133"/>
      <c r="B146" s="45" t="s">
        <v>185</v>
      </c>
      <c r="C146" s="2">
        <f>C$94*($P$91/$P$94)^$O145</f>
        <v>1248.6079077252932</v>
      </c>
      <c r="D146" s="2">
        <f t="shared" ref="D146:N146" si="22">D$94*($P$91/$P$94)^$O145</f>
        <v>986.27823330092383</v>
      </c>
      <c r="E146" s="2">
        <f t="shared" si="22"/>
        <v>906.9692619633239</v>
      </c>
      <c r="F146" s="2">
        <f t="shared" si="22"/>
        <v>1496.7026385762474</v>
      </c>
      <c r="G146" s="2">
        <f t="shared" si="22"/>
        <v>5275.0633756342195</v>
      </c>
      <c r="H146" s="2">
        <f t="shared" si="22"/>
        <v>4199.3083541575415</v>
      </c>
      <c r="I146" s="2">
        <f t="shared" si="22"/>
        <v>2230.8190142909557</v>
      </c>
      <c r="J146" s="2">
        <f t="shared" si="22"/>
        <v>2078.3017617186479</v>
      </c>
      <c r="K146" s="2">
        <f t="shared" si="22"/>
        <v>3326.9096694439409</v>
      </c>
      <c r="L146" s="2">
        <f t="shared" si="22"/>
        <v>4567.3833236987111</v>
      </c>
      <c r="M146" s="2">
        <f t="shared" si="22"/>
        <v>6832.7729152393904</v>
      </c>
      <c r="N146" s="2">
        <f t="shared" si="22"/>
        <v>3509.9303725307104</v>
      </c>
      <c r="O146" s="44">
        <f t="shared" si="14"/>
        <v>3054.9205690233252</v>
      </c>
    </row>
    <row r="147" spans="1:19" x14ac:dyDescent="0.25">
      <c r="A147" s="133"/>
      <c r="B147" s="45" t="s">
        <v>177</v>
      </c>
      <c r="C147" s="46">
        <f t="shared" ref="C147:N147" si="23">ABS((C146-C138)/C138)</f>
        <v>0.38823718386805822</v>
      </c>
      <c r="D147" s="46">
        <f t="shared" si="23"/>
        <v>0.45145815722974203</v>
      </c>
      <c r="E147" s="46">
        <f t="shared" si="23"/>
        <v>0.50974634488468973</v>
      </c>
      <c r="F147" s="46">
        <f t="shared" si="23"/>
        <v>0.31249304612942241</v>
      </c>
      <c r="G147" s="46">
        <f t="shared" si="23"/>
        <v>0.83098346950163815</v>
      </c>
      <c r="H147" s="46">
        <f t="shared" si="23"/>
        <v>0.38820110881241043</v>
      </c>
      <c r="I147" s="46">
        <f t="shared" si="23"/>
        <v>0.14396814493823651</v>
      </c>
      <c r="J147" s="46">
        <f t="shared" si="23"/>
        <v>0.1482369829021935</v>
      </c>
      <c r="K147" s="46">
        <f t="shared" si="23"/>
        <v>0.30059017570130603</v>
      </c>
      <c r="L147" s="46">
        <f t="shared" si="23"/>
        <v>0.53216481841620633</v>
      </c>
      <c r="M147" s="46">
        <f t="shared" si="23"/>
        <v>0.95613309912378763</v>
      </c>
      <c r="N147" s="46">
        <f t="shared" si="23"/>
        <v>0.22382509502465497</v>
      </c>
      <c r="O147" s="62">
        <f>AVERAGE(C147:N147)</f>
        <v>0.43216980221102891</v>
      </c>
    </row>
    <row r="148" spans="1:19" x14ac:dyDescent="0.25">
      <c r="A148" s="133"/>
      <c r="B148" s="42" t="s">
        <v>186</v>
      </c>
      <c r="C148" s="4">
        <f>C$94*($P$91/$P$94)^$Q145</f>
        <v>908.80966796012069</v>
      </c>
      <c r="D148" s="4">
        <f t="shared" ref="D148:N148" si="24">D$94*($P$91/$P$94)^$Q145</f>
        <v>717.87082892615399</v>
      </c>
      <c r="E148" s="4">
        <f t="shared" si="24"/>
        <v>660.14513340425708</v>
      </c>
      <c r="F148" s="4">
        <f t="shared" si="24"/>
        <v>1089.3874847209265</v>
      </c>
      <c r="G148" s="4">
        <f t="shared" si="24"/>
        <v>3839.4988252256562</v>
      </c>
      <c r="H148" s="4">
        <f t="shared" si="24"/>
        <v>3056.5015705824908</v>
      </c>
      <c r="I148" s="4">
        <f t="shared" si="24"/>
        <v>1623.7202048082286</v>
      </c>
      <c r="J148" s="4">
        <f t="shared" si="24"/>
        <v>1512.7092518815039</v>
      </c>
      <c r="K148" s="4">
        <f t="shared" si="24"/>
        <v>2421.5189198416242</v>
      </c>
      <c r="L148" s="4">
        <f t="shared" si="24"/>
        <v>3324.4080036456535</v>
      </c>
      <c r="M148" s="4">
        <f t="shared" si="24"/>
        <v>4973.2906911172731</v>
      </c>
      <c r="N148" s="4">
        <f t="shared" si="24"/>
        <v>2554.7320633536942</v>
      </c>
      <c r="O148" s="51">
        <f>AVERAGE(C148:N148)</f>
        <v>2223.5493871222984</v>
      </c>
    </row>
    <row r="149" spans="1:19" ht="15.75" thickBot="1" x14ac:dyDescent="0.3">
      <c r="A149" s="134"/>
      <c r="B149" s="52" t="s">
        <v>177</v>
      </c>
      <c r="C149" s="53">
        <f t="shared" ref="C149:N149" si="25">ABS((C148-C138)/C138)</f>
        <v>0.55472333759915693</v>
      </c>
      <c r="D149" s="53">
        <f t="shared" si="25"/>
        <v>0.60073924976298443</v>
      </c>
      <c r="E149" s="53">
        <f t="shared" si="25"/>
        <v>0.64316479275445559</v>
      </c>
      <c r="F149" s="53">
        <f t="shared" si="25"/>
        <v>0.49959233591137964</v>
      </c>
      <c r="G149" s="53">
        <f t="shared" si="25"/>
        <v>0.33269657244903028</v>
      </c>
      <c r="H149" s="53">
        <f t="shared" si="25"/>
        <v>1.0413742341319268E-2</v>
      </c>
      <c r="I149" s="53">
        <f t="shared" si="25"/>
        <v>0.37693008257550709</v>
      </c>
      <c r="J149" s="53">
        <f t="shared" si="25"/>
        <v>0.3800371918518427</v>
      </c>
      <c r="K149" s="53">
        <f t="shared" si="25"/>
        <v>5.335460522219538E-2</v>
      </c>
      <c r="L149" s="53">
        <f t="shared" si="25"/>
        <v>0.11519892775768316</v>
      </c>
      <c r="M149" s="53">
        <f t="shared" si="25"/>
        <v>0.42378777300809423</v>
      </c>
      <c r="N149" s="53">
        <f t="shared" si="25"/>
        <v>0.10922870873302154</v>
      </c>
      <c r="O149" s="63">
        <f>AVERAGE(C149:N149)</f>
        <v>0.34165560999722255</v>
      </c>
    </row>
    <row r="150" spans="1:19" x14ac:dyDescent="0.25">
      <c r="A150"/>
      <c r="B150" s="54"/>
      <c r="C150" s="55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x14ac:dyDescent="0.25">
      <c r="A151"/>
      <c r="B151" s="54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x14ac:dyDescent="0.25">
      <c r="A152"/>
      <c r="B152" s="54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x14ac:dyDescent="0.25">
      <c r="A153"/>
      <c r="B153" s="54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x14ac:dyDescent="0.25">
      <c r="A154"/>
      <c r="B154" s="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x14ac:dyDescent="0.25">
      <c r="A155"/>
      <c r="B155" s="54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x14ac:dyDescent="0.25">
      <c r="A156"/>
      <c r="B156" s="54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x14ac:dyDescent="0.25">
      <c r="A157"/>
      <c r="B157" s="54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 s="54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 s="54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 s="54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 s="54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 s="54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 s="54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 s="5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x14ac:dyDescent="0.25">
      <c r="A165"/>
      <c r="B165" s="54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x14ac:dyDescent="0.25">
      <c r="A166"/>
      <c r="B166" s="54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x14ac:dyDescent="0.25">
      <c r="A167"/>
      <c r="B167" s="54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x14ac:dyDescent="0.25">
      <c r="A168"/>
      <c r="B168" s="54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ht="15.75" thickBot="1" x14ac:dyDescent="0.3"/>
    <row r="170" spans="1:19" x14ac:dyDescent="0.25">
      <c r="A170" s="41" t="s">
        <v>175</v>
      </c>
      <c r="B170" s="18" t="s">
        <v>176</v>
      </c>
      <c r="C170" s="22" t="s">
        <v>162</v>
      </c>
      <c r="D170" s="22" t="s">
        <v>163</v>
      </c>
      <c r="E170" s="22" t="s">
        <v>91</v>
      </c>
      <c r="F170" s="22" t="s">
        <v>164</v>
      </c>
      <c r="G170" s="22" t="s">
        <v>165</v>
      </c>
      <c r="H170" s="22" t="s">
        <v>166</v>
      </c>
      <c r="I170" s="22" t="s">
        <v>167</v>
      </c>
      <c r="J170" s="22" t="s">
        <v>168</v>
      </c>
      <c r="K170" s="22" t="s">
        <v>169</v>
      </c>
      <c r="L170" s="22" t="s">
        <v>170</v>
      </c>
      <c r="M170" s="22" t="s">
        <v>171</v>
      </c>
      <c r="N170" s="22" t="s">
        <v>172</v>
      </c>
      <c r="O170" s="23" t="s">
        <v>179</v>
      </c>
    </row>
    <row r="171" spans="1:19" x14ac:dyDescent="0.25">
      <c r="A171" s="132" t="s">
        <v>178</v>
      </c>
      <c r="B171" s="42" t="s">
        <v>182</v>
      </c>
      <c r="C171" s="43">
        <f>C$92</f>
        <v>4066</v>
      </c>
      <c r="D171" s="43">
        <f t="shared" ref="D171:N171" si="26">D$92</f>
        <v>3298</v>
      </c>
      <c r="E171" s="43">
        <f t="shared" si="26"/>
        <v>3009</v>
      </c>
      <c r="F171" s="43">
        <f t="shared" si="26"/>
        <v>3377</v>
      </c>
      <c r="G171" s="43">
        <f t="shared" si="26"/>
        <v>4706</v>
      </c>
      <c r="H171" s="43">
        <f t="shared" si="26"/>
        <v>5722</v>
      </c>
      <c r="I171" s="43">
        <f t="shared" si="26"/>
        <v>5418</v>
      </c>
      <c r="J171" s="43">
        <f t="shared" si="26"/>
        <v>5226</v>
      </c>
      <c r="K171" s="43">
        <f t="shared" si="26"/>
        <v>5415</v>
      </c>
      <c r="L171" s="43">
        <f t="shared" si="26"/>
        <v>6038</v>
      </c>
      <c r="M171" s="43">
        <f t="shared" si="26"/>
        <v>6946</v>
      </c>
      <c r="N171" s="43">
        <f t="shared" si="26"/>
        <v>6321</v>
      </c>
      <c r="O171" s="44">
        <f t="shared" ref="O171:O179" si="27">AVERAGE(C171:N171)</f>
        <v>4961.833333333333</v>
      </c>
    </row>
    <row r="172" spans="1:19" x14ac:dyDescent="0.25">
      <c r="A172" s="133"/>
      <c r="B172" s="45">
        <v>3</v>
      </c>
      <c r="C172" s="2">
        <f>C$94*($P$92/$P$94)</f>
        <v>406.21285254691685</v>
      </c>
      <c r="D172" s="2">
        <f t="shared" ref="D172:N172" si="28">D$94*($P$92/$P$94)</f>
        <v>320.86845844504018</v>
      </c>
      <c r="E172" s="2">
        <f t="shared" si="28"/>
        <v>295.06666487935655</v>
      </c>
      <c r="F172" s="2">
        <f t="shared" si="28"/>
        <v>486.92615549597849</v>
      </c>
      <c r="G172" s="2">
        <f t="shared" si="28"/>
        <v>1716.1500643431634</v>
      </c>
      <c r="H172" s="2">
        <f t="shared" si="28"/>
        <v>1366.1718900804287</v>
      </c>
      <c r="I172" s="2">
        <f t="shared" si="28"/>
        <v>725.75814209115276</v>
      </c>
      <c r="J172" s="2">
        <f t="shared" si="28"/>
        <v>676.13930831099196</v>
      </c>
      <c r="K172" s="2">
        <f t="shared" si="28"/>
        <v>1082.3521608579088</v>
      </c>
      <c r="L172" s="2">
        <f t="shared" si="28"/>
        <v>1485.918675603217</v>
      </c>
      <c r="M172" s="2">
        <f t="shared" si="28"/>
        <v>2222.9237533512064</v>
      </c>
      <c r="N172" s="2">
        <f t="shared" si="28"/>
        <v>1141.8947613941018</v>
      </c>
      <c r="O172" s="44">
        <f t="shared" si="27"/>
        <v>993.86524061662192</v>
      </c>
    </row>
    <row r="173" spans="1:19" x14ac:dyDescent="0.25">
      <c r="A173" s="133"/>
      <c r="B173" s="45" t="s">
        <v>177</v>
      </c>
      <c r="C173" s="46">
        <f t="shared" ref="C173:N173" si="29">ABS((C172-C171)/C171)</f>
        <v>0.90009521580252905</v>
      </c>
      <c r="D173" s="46">
        <f t="shared" si="29"/>
        <v>0.90270816905850815</v>
      </c>
      <c r="E173" s="46">
        <f t="shared" si="29"/>
        <v>0.90193862915275613</v>
      </c>
      <c r="F173" s="46">
        <f t="shared" si="29"/>
        <v>0.85581102887297056</v>
      </c>
      <c r="G173" s="46">
        <f t="shared" si="29"/>
        <v>0.6353272281463741</v>
      </c>
      <c r="H173" s="46">
        <f t="shared" si="29"/>
        <v>0.76124224220894288</v>
      </c>
      <c r="I173" s="46">
        <f t="shared" si="29"/>
        <v>0.86604685454205377</v>
      </c>
      <c r="J173" s="46">
        <f t="shared" si="29"/>
        <v>0.87062010939322765</v>
      </c>
      <c r="K173" s="46">
        <f t="shared" si="29"/>
        <v>0.80011963788404272</v>
      </c>
      <c r="L173" s="46">
        <f t="shared" si="29"/>
        <v>0.75390548598820528</v>
      </c>
      <c r="M173" s="46">
        <f t="shared" si="29"/>
        <v>0.67997066608822254</v>
      </c>
      <c r="N173" s="46">
        <f t="shared" si="29"/>
        <v>0.81934903316024332</v>
      </c>
      <c r="O173" s="62">
        <f>AVERAGE(C173:N173)</f>
        <v>0.81226119169150623</v>
      </c>
    </row>
    <row r="174" spans="1:19" x14ac:dyDescent="0.25">
      <c r="A174" s="133"/>
      <c r="B174" s="45">
        <v>4</v>
      </c>
      <c r="C174" s="2">
        <f>C$94*TAN($P$92/$P$94)</f>
        <v>-2.1417239798287508</v>
      </c>
      <c r="D174" s="2">
        <f t="shared" ref="D174:N174" si="30">D$94*TAN($P$92/$P$94)</f>
        <v>-1.6917526550764563</v>
      </c>
      <c r="E174" s="2">
        <f t="shared" si="30"/>
        <v>-1.5557148127094838</v>
      </c>
      <c r="F174" s="2">
        <f t="shared" si="30"/>
        <v>-2.5672782559510763</v>
      </c>
      <c r="G174" s="2">
        <f t="shared" si="30"/>
        <v>-9.0482605923058301</v>
      </c>
      <c r="H174" s="2">
        <f t="shared" si="30"/>
        <v>-7.2030293458409949</v>
      </c>
      <c r="I174" s="2">
        <f t="shared" si="30"/>
        <v>-3.8265003352966445</v>
      </c>
      <c r="J174" s="2">
        <f t="shared" si="30"/>
        <v>-3.5648890999755434</v>
      </c>
      <c r="K174" s="2">
        <f t="shared" si="30"/>
        <v>-5.7066130798042938</v>
      </c>
      <c r="L174" s="2">
        <f t="shared" si="30"/>
        <v>-7.8343844604159196</v>
      </c>
      <c r="M174" s="2">
        <f t="shared" si="30"/>
        <v>-11.720183342385347</v>
      </c>
      <c r="N174" s="2">
        <f t="shared" si="30"/>
        <v>-6.0205465621896161</v>
      </c>
      <c r="O174" s="44">
        <f t="shared" si="27"/>
        <v>-5.2400730434816625</v>
      </c>
    </row>
    <row r="175" spans="1:19" x14ac:dyDescent="0.25">
      <c r="A175" s="133"/>
      <c r="B175" s="45" t="s">
        <v>177</v>
      </c>
      <c r="C175" s="46">
        <f t="shared" ref="C175:N175" si="31">ABS((C174-C171)/C171)</f>
        <v>1.0005267397884479</v>
      </c>
      <c r="D175" s="46">
        <f t="shared" si="31"/>
        <v>1.000512963206512</v>
      </c>
      <c r="E175" s="46">
        <f t="shared" si="31"/>
        <v>1.0005170205426086</v>
      </c>
      <c r="F175" s="46">
        <f t="shared" si="31"/>
        <v>1.0007602245353719</v>
      </c>
      <c r="G175" s="46">
        <f t="shared" si="31"/>
        <v>1.0019227073081824</v>
      </c>
      <c r="H175" s="46">
        <f t="shared" si="31"/>
        <v>1.0012588307140582</v>
      </c>
      <c r="I175" s="46">
        <f t="shared" si="31"/>
        <v>1.0007062569832588</v>
      </c>
      <c r="J175" s="46">
        <f t="shared" si="31"/>
        <v>1.0006821448717902</v>
      </c>
      <c r="K175" s="46">
        <f t="shared" si="31"/>
        <v>1.0010538528309887</v>
      </c>
      <c r="L175" s="46">
        <f t="shared" si="31"/>
        <v>1.0012975131600557</v>
      </c>
      <c r="M175" s="46">
        <f t="shared" si="31"/>
        <v>1.001687328439733</v>
      </c>
      <c r="N175" s="46">
        <f t="shared" si="31"/>
        <v>1.0009524674200585</v>
      </c>
      <c r="O175" s="62">
        <f>AVERAGE(C175:N175)</f>
        <v>1.0009898374834221</v>
      </c>
    </row>
    <row r="176" spans="1:19" ht="15.75" thickBot="1" x14ac:dyDescent="0.3">
      <c r="A176" s="133"/>
      <c r="B176" s="45">
        <v>5</v>
      </c>
      <c r="C176" s="2">
        <f>C$94*ATAN($P$92/$P$94)</f>
        <v>0.96354087034193836</v>
      </c>
      <c r="D176" s="2">
        <f t="shared" ref="D176:N176" si="32">D$94*ATAN($P$92/$P$94)</f>
        <v>0.76110313048182432</v>
      </c>
      <c r="E176" s="2">
        <f t="shared" si="32"/>
        <v>0.69990102308225488</v>
      </c>
      <c r="F176" s="2">
        <f t="shared" si="32"/>
        <v>1.1549936165662322</v>
      </c>
      <c r="G176" s="2">
        <f t="shared" si="32"/>
        <v>4.0707247844739216</v>
      </c>
      <c r="H176" s="2">
        <f t="shared" si="32"/>
        <v>3.2405731225669427</v>
      </c>
      <c r="I176" s="2">
        <f t="shared" si="32"/>
        <v>1.7215054312135283</v>
      </c>
      <c r="J176" s="2">
        <f t="shared" si="32"/>
        <v>1.6038090708297412</v>
      </c>
      <c r="K176" s="2">
        <f t="shared" si="32"/>
        <v>2.5673499411716794</v>
      </c>
      <c r="L176" s="2">
        <f t="shared" si="32"/>
        <v>3.5246136722931491</v>
      </c>
      <c r="M176" s="2">
        <f t="shared" si="32"/>
        <v>5.2727969451936696</v>
      </c>
      <c r="N176" s="2">
        <f t="shared" si="32"/>
        <v>2.7085855736322242</v>
      </c>
      <c r="O176" s="44">
        <f t="shared" si="27"/>
        <v>2.3574580984872591</v>
      </c>
    </row>
    <row r="177" spans="1:19" x14ac:dyDescent="0.25">
      <c r="A177" s="133"/>
      <c r="B177" s="45" t="s">
        <v>177</v>
      </c>
      <c r="C177" s="46">
        <f t="shared" ref="C177:N177" si="33">ABS((C176-C171)/C171)</f>
        <v>0.99976302487202606</v>
      </c>
      <c r="D177" s="46">
        <f t="shared" si="33"/>
        <v>0.99976922282277692</v>
      </c>
      <c r="E177" s="46">
        <f t="shared" si="33"/>
        <v>0.99976739746657284</v>
      </c>
      <c r="F177" s="46">
        <f t="shared" si="33"/>
        <v>0.99965798234629377</v>
      </c>
      <c r="G177" s="46">
        <f t="shared" si="33"/>
        <v>0.99913499260848404</v>
      </c>
      <c r="H177" s="46">
        <f t="shared" si="33"/>
        <v>0.99943366425680402</v>
      </c>
      <c r="I177" s="46">
        <f t="shared" si="33"/>
        <v>0.99968226182517284</v>
      </c>
      <c r="J177" s="46">
        <f t="shared" si="33"/>
        <v>0.99969310963053393</v>
      </c>
      <c r="K177" s="46">
        <f t="shared" si="33"/>
        <v>0.99952588182065161</v>
      </c>
      <c r="L177" s="46">
        <f t="shared" si="33"/>
        <v>0.99941626139909012</v>
      </c>
      <c r="M177" s="46">
        <f t="shared" si="33"/>
        <v>0.99924088728114113</v>
      </c>
      <c r="N177" s="46">
        <f t="shared" si="33"/>
        <v>0.99957149413484703</v>
      </c>
      <c r="O177" s="62">
        <f>AVERAGE(C177:N177)</f>
        <v>0.99955468170536621</v>
      </c>
      <c r="Q177" s="47" t="s">
        <v>183</v>
      </c>
    </row>
    <row r="178" spans="1:19" ht="15.75" thickBot="1" x14ac:dyDescent="0.3">
      <c r="A178" s="133"/>
      <c r="B178" s="45" t="s">
        <v>184</v>
      </c>
      <c r="C178" s="2">
        <f>LN(C$92/C$94)/LN($P$92/$P$94)</f>
        <v>1.3546830219250017</v>
      </c>
      <c r="D178" s="2">
        <f t="shared" ref="D178:N178" si="34">LN(D$92/D$94)/LN($P$92/$P$94)</f>
        <v>1.3587637031898032</v>
      </c>
      <c r="E178" s="2">
        <f t="shared" si="34"/>
        <v>1.3575506274174067</v>
      </c>
      <c r="F178" s="2">
        <f t="shared" si="34"/>
        <v>1.2981891596498623</v>
      </c>
      <c r="G178" s="2">
        <f t="shared" si="34"/>
        <v>1.1553211893920652</v>
      </c>
      <c r="H178" s="2">
        <f t="shared" si="34"/>
        <v>1.2205366775000412</v>
      </c>
      <c r="I178" s="2">
        <f t="shared" si="34"/>
        <v>1.3095269223996915</v>
      </c>
      <c r="J178" s="2">
        <f t="shared" si="34"/>
        <v>1.3148755060883244</v>
      </c>
      <c r="K178" s="2">
        <f t="shared" si="34"/>
        <v>1.2479024034878208</v>
      </c>
      <c r="L178" s="2">
        <f t="shared" si="34"/>
        <v>1.2158764955280414</v>
      </c>
      <c r="M178" s="2">
        <f t="shared" si="34"/>
        <v>1.1754282043120747</v>
      </c>
      <c r="N178" s="2">
        <f t="shared" si="34"/>
        <v>1.2634771274611947</v>
      </c>
      <c r="O178" s="48">
        <f t="shared" si="27"/>
        <v>1.2726775865292772</v>
      </c>
      <c r="Q178" s="49">
        <v>1.22</v>
      </c>
    </row>
    <row r="179" spans="1:19" x14ac:dyDescent="0.25">
      <c r="A179" s="133"/>
      <c r="B179" s="45" t="s">
        <v>185</v>
      </c>
      <c r="C179" s="2">
        <f>C$94*($P$92/$P$94)^$O178</f>
        <v>2387.0639256943796</v>
      </c>
      <c r="D179" s="2">
        <f t="shared" ref="D179:N179" si="35">D$94*($P$92/$P$94)^$O178</f>
        <v>1885.5472377227591</v>
      </c>
      <c r="E179" s="2">
        <f t="shared" si="35"/>
        <v>1733.9259134522692</v>
      </c>
      <c r="F179" s="2">
        <f t="shared" si="35"/>
        <v>2861.3665298225787</v>
      </c>
      <c r="G179" s="2">
        <f t="shared" si="35"/>
        <v>10084.761927119251</v>
      </c>
      <c r="H179" s="2">
        <f t="shared" si="35"/>
        <v>8028.1547338092732</v>
      </c>
      <c r="I179" s="2">
        <f t="shared" si="35"/>
        <v>4264.8357108904465</v>
      </c>
      <c r="J179" s="2">
        <f t="shared" si="35"/>
        <v>3973.2562411395047</v>
      </c>
      <c r="K179" s="2">
        <f t="shared" si="35"/>
        <v>6360.3201668338834</v>
      </c>
      <c r="L179" s="2">
        <f t="shared" si="35"/>
        <v>8731.8331874748801</v>
      </c>
      <c r="M179" s="2">
        <f t="shared" si="35"/>
        <v>13062.760244842206</v>
      </c>
      <c r="N179" s="2">
        <f t="shared" si="35"/>
        <v>6710.2155305350143</v>
      </c>
      <c r="O179" s="44">
        <f t="shared" si="27"/>
        <v>5840.3367791113697</v>
      </c>
    </row>
    <row r="180" spans="1:19" x14ac:dyDescent="0.25">
      <c r="A180" s="133"/>
      <c r="B180" s="45" t="s">
        <v>177</v>
      </c>
      <c r="C180" s="46">
        <f t="shared" ref="C180:N180" si="36">ABS((C179-C171)/C171)</f>
        <v>0.41292082496449101</v>
      </c>
      <c r="D180" s="46">
        <f t="shared" si="36"/>
        <v>0.4282755495079566</v>
      </c>
      <c r="E180" s="46">
        <f t="shared" si="36"/>
        <v>0.42375343521027942</v>
      </c>
      <c r="F180" s="46">
        <f t="shared" si="36"/>
        <v>0.15268980461279871</v>
      </c>
      <c r="G180" s="46">
        <f t="shared" si="36"/>
        <v>1.1429583355544519</v>
      </c>
      <c r="H180" s="46">
        <f t="shared" si="36"/>
        <v>0.4030329838883735</v>
      </c>
      <c r="I180" s="46">
        <f t="shared" si="36"/>
        <v>0.21283947750268614</v>
      </c>
      <c r="J180" s="46">
        <f t="shared" si="36"/>
        <v>0.23971369285505076</v>
      </c>
      <c r="K180" s="46">
        <f t="shared" si="36"/>
        <v>0.17457436137283164</v>
      </c>
      <c r="L180" s="46">
        <f t="shared" si="36"/>
        <v>0.44614660276165619</v>
      </c>
      <c r="M180" s="46">
        <f t="shared" si="36"/>
        <v>0.88061621722461936</v>
      </c>
      <c r="N180" s="46">
        <f t="shared" si="36"/>
        <v>6.1574992965514046E-2</v>
      </c>
      <c r="O180" s="62">
        <f>AVERAGE(C180:N180)</f>
        <v>0.41492468986839243</v>
      </c>
    </row>
    <row r="181" spans="1:19" x14ac:dyDescent="0.25">
      <c r="A181" s="133"/>
      <c r="B181" s="42" t="s">
        <v>186</v>
      </c>
      <c r="C181" s="4">
        <f>C$94*($P$92/$P$94)^$Q178</f>
        <v>1695.4399954582814</v>
      </c>
      <c r="D181" s="4">
        <f t="shared" ref="D181:N181" si="37">D$94*($P$92/$P$94)^$Q178</f>
        <v>1339.2319182365902</v>
      </c>
      <c r="E181" s="4">
        <f t="shared" si="37"/>
        <v>1231.5411041928232</v>
      </c>
      <c r="F181" s="4">
        <f t="shared" si="37"/>
        <v>2032.3189522105783</v>
      </c>
      <c r="G181" s="4">
        <f t="shared" si="37"/>
        <v>7162.8197853726087</v>
      </c>
      <c r="H181" s="4">
        <f t="shared" si="37"/>
        <v>5702.090538471256</v>
      </c>
      <c r="I181" s="4">
        <f t="shared" si="37"/>
        <v>3029.1493078464732</v>
      </c>
      <c r="J181" s="4">
        <f t="shared" si="37"/>
        <v>2822.0515885315367</v>
      </c>
      <c r="K181" s="4">
        <f t="shared" si="37"/>
        <v>4517.4915839898176</v>
      </c>
      <c r="L181" s="4">
        <f t="shared" si="37"/>
        <v>6201.8863677513027</v>
      </c>
      <c r="M181" s="4">
        <f t="shared" si="37"/>
        <v>9277.9778253091608</v>
      </c>
      <c r="N181" s="4">
        <f t="shared" si="37"/>
        <v>4766.0088471677418</v>
      </c>
      <c r="O181" s="51">
        <f>AVERAGE(C181:N181)</f>
        <v>4148.1673178781812</v>
      </c>
    </row>
    <row r="182" spans="1:19" ht="15.75" thickBot="1" x14ac:dyDescent="0.3">
      <c r="A182" s="134"/>
      <c r="B182" s="52" t="s">
        <v>177</v>
      </c>
      <c r="C182" s="53">
        <f t="shared" ref="C182:N182" si="38">ABS((C181-C171)/C171)</f>
        <v>0.58302016835753045</v>
      </c>
      <c r="D182" s="53">
        <f t="shared" si="38"/>
        <v>0.59392604055894782</v>
      </c>
      <c r="E182" s="53">
        <f t="shared" si="38"/>
        <v>0.59071415613399025</v>
      </c>
      <c r="F182" s="53">
        <f t="shared" si="38"/>
        <v>0.39818805087042392</v>
      </c>
      <c r="G182" s="53">
        <f t="shared" si="38"/>
        <v>0.52206115286285781</v>
      </c>
      <c r="H182" s="53">
        <f t="shared" si="38"/>
        <v>3.4794584985571534E-3</v>
      </c>
      <c r="I182" s="53">
        <f t="shared" si="38"/>
        <v>0.44091005761416147</v>
      </c>
      <c r="J182" s="53">
        <f t="shared" si="38"/>
        <v>0.45999778252362483</v>
      </c>
      <c r="K182" s="53">
        <f t="shared" si="38"/>
        <v>0.16574485983567541</v>
      </c>
      <c r="L182" s="53">
        <f t="shared" si="38"/>
        <v>2.7142492174776864E-2</v>
      </c>
      <c r="M182" s="53">
        <f t="shared" si="38"/>
        <v>0.33572960341335456</v>
      </c>
      <c r="N182" s="53">
        <f t="shared" si="38"/>
        <v>0.24600397924889389</v>
      </c>
      <c r="O182" s="63">
        <f>AVERAGE(C182:N182)</f>
        <v>0.36390981684106621</v>
      </c>
    </row>
    <row r="183" spans="1:19" x14ac:dyDescent="0.25">
      <c r="A183"/>
      <c r="B183" s="54"/>
      <c r="C183" s="55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x14ac:dyDescent="0.25">
      <c r="A184"/>
      <c r="B184" s="5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x14ac:dyDescent="0.25">
      <c r="A185"/>
      <c r="B185" s="54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x14ac:dyDescent="0.25">
      <c r="A186"/>
      <c r="B186" s="54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x14ac:dyDescent="0.25">
      <c r="A187"/>
      <c r="B187" s="54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x14ac:dyDescent="0.25">
      <c r="A188"/>
      <c r="B188" s="54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 s="54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x14ac:dyDescent="0.25">
      <c r="A190"/>
      <c r="B190" s="54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 s="54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 s="54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 s="54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 s="5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 s="54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 s="54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 s="54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 s="54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x14ac:dyDescent="0.25">
      <c r="A199"/>
      <c r="B199" s="54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x14ac:dyDescent="0.25">
      <c r="A200"/>
      <c r="B200" s="54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x14ac:dyDescent="0.25">
      <c r="A201"/>
      <c r="B201" s="54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ht="15.75" thickBot="1" x14ac:dyDescent="0.3"/>
    <row r="203" spans="1:19" x14ac:dyDescent="0.25">
      <c r="A203" s="41" t="s">
        <v>175</v>
      </c>
      <c r="B203" s="18" t="s">
        <v>176</v>
      </c>
      <c r="C203" s="22" t="s">
        <v>162</v>
      </c>
      <c r="D203" s="22" t="s">
        <v>163</v>
      </c>
      <c r="E203" s="22" t="s">
        <v>91</v>
      </c>
      <c r="F203" s="22" t="s">
        <v>164</v>
      </c>
      <c r="G203" s="22" t="s">
        <v>165</v>
      </c>
      <c r="H203" s="22" t="s">
        <v>166</v>
      </c>
      <c r="I203" s="22" t="s">
        <v>167</v>
      </c>
      <c r="J203" s="22" t="s">
        <v>168</v>
      </c>
      <c r="K203" s="22" t="s">
        <v>169</v>
      </c>
      <c r="L203" s="22" t="s">
        <v>170</v>
      </c>
      <c r="M203" s="22" t="s">
        <v>171</v>
      </c>
      <c r="N203" s="22" t="s">
        <v>172</v>
      </c>
      <c r="O203" s="23" t="s">
        <v>179</v>
      </c>
    </row>
    <row r="204" spans="1:19" x14ac:dyDescent="0.25">
      <c r="A204" s="132" t="s">
        <v>150</v>
      </c>
      <c r="B204" s="42" t="s">
        <v>182</v>
      </c>
      <c r="C204" s="43">
        <f>C$93</f>
        <v>3.3210000000000002</v>
      </c>
      <c r="D204" s="43">
        <f t="shared" ref="D204:N204" si="39">D$93</f>
        <v>2.5840000000000001</v>
      </c>
      <c r="E204" s="43">
        <f t="shared" si="39"/>
        <v>2.2480000000000002</v>
      </c>
      <c r="F204" s="43">
        <f t="shared" si="39"/>
        <v>2.149</v>
      </c>
      <c r="G204" s="43">
        <f t="shared" si="39"/>
        <v>4.3979999999999997</v>
      </c>
      <c r="H204" s="43">
        <f t="shared" si="39"/>
        <v>4.835</v>
      </c>
      <c r="I204" s="43">
        <f t="shared" si="39"/>
        <v>3.4590000000000001</v>
      </c>
      <c r="J204" s="43">
        <f t="shared" si="39"/>
        <v>3.363</v>
      </c>
      <c r="K204" s="43">
        <f t="shared" si="39"/>
        <v>4.8230000000000004</v>
      </c>
      <c r="L204" s="43">
        <f t="shared" si="39"/>
        <v>6.5449999999999999</v>
      </c>
      <c r="M204" s="43">
        <f t="shared" si="39"/>
        <v>7.6589999999999998</v>
      </c>
      <c r="N204" s="43">
        <f t="shared" si="39"/>
        <v>4.4909999999999997</v>
      </c>
      <c r="O204" s="44">
        <f t="shared" ref="O204:O212" si="40">AVERAGE(C204:N204)</f>
        <v>4.15625</v>
      </c>
    </row>
    <row r="205" spans="1:19" x14ac:dyDescent="0.25">
      <c r="A205" s="133"/>
      <c r="B205" s="45">
        <v>3</v>
      </c>
      <c r="C205" s="2">
        <f>C$94*($P$93/$P$94)</f>
        <v>0.78025737265415551</v>
      </c>
      <c r="D205" s="2">
        <f t="shared" ref="D205:N205" si="41">D$94*($P$93/$P$94)</f>
        <v>0.61632707774798923</v>
      </c>
      <c r="E205" s="2">
        <f t="shared" si="41"/>
        <v>0.56676675603217153</v>
      </c>
      <c r="F205" s="2">
        <f t="shared" si="41"/>
        <v>0.93529222520107236</v>
      </c>
      <c r="G205" s="2">
        <f t="shared" si="41"/>
        <v>3.2963967828418226</v>
      </c>
      <c r="H205" s="2">
        <f t="shared" si="41"/>
        <v>2.624155495978552</v>
      </c>
      <c r="I205" s="2">
        <f t="shared" si="41"/>
        <v>1.3940428954423592</v>
      </c>
      <c r="J205" s="2">
        <f t="shared" si="41"/>
        <v>1.2987345844504021</v>
      </c>
      <c r="K205" s="2">
        <f t="shared" si="41"/>
        <v>2.0789919571045576</v>
      </c>
      <c r="L205" s="2">
        <f t="shared" si="41"/>
        <v>2.8541662198391422</v>
      </c>
      <c r="M205" s="2">
        <f t="shared" si="41"/>
        <v>4.2698123324396784</v>
      </c>
      <c r="N205" s="2">
        <f t="shared" si="41"/>
        <v>2.1933619302949059</v>
      </c>
      <c r="O205" s="44">
        <f t="shared" si="40"/>
        <v>1.9090254691689008</v>
      </c>
    </row>
    <row r="206" spans="1:19" x14ac:dyDescent="0.25">
      <c r="A206" s="133"/>
      <c r="B206" s="45" t="s">
        <v>177</v>
      </c>
      <c r="C206" s="46">
        <f t="shared" ref="C206:N206" si="42">ABS((C205-C204)/C204)</f>
        <v>0.76505348610233193</v>
      </c>
      <c r="D206" s="46">
        <f t="shared" si="42"/>
        <v>0.7614833290448958</v>
      </c>
      <c r="E206" s="46">
        <f t="shared" si="42"/>
        <v>0.7478795569251907</v>
      </c>
      <c r="F206" s="46">
        <f t="shared" si="42"/>
        <v>0.56477793150252564</v>
      </c>
      <c r="G206" s="46">
        <f t="shared" si="42"/>
        <v>0.2504782212728916</v>
      </c>
      <c r="H206" s="46">
        <f t="shared" si="42"/>
        <v>0.45725842895996854</v>
      </c>
      <c r="I206" s="46">
        <f t="shared" si="42"/>
        <v>0.59698094956855763</v>
      </c>
      <c r="J206" s="46">
        <f t="shared" si="42"/>
        <v>0.61381665642271721</v>
      </c>
      <c r="K206" s="46">
        <f t="shared" si="42"/>
        <v>0.56894216108136897</v>
      </c>
      <c r="L206" s="46">
        <f t="shared" si="42"/>
        <v>0.5639165439512388</v>
      </c>
      <c r="M206" s="46">
        <f t="shared" si="42"/>
        <v>0.4425104671054082</v>
      </c>
      <c r="N206" s="46">
        <f t="shared" si="42"/>
        <v>0.51160945662549406</v>
      </c>
      <c r="O206" s="62">
        <f>AVERAGE(C206:N206)</f>
        <v>0.57039226571354895</v>
      </c>
    </row>
    <row r="207" spans="1:19" x14ac:dyDescent="0.25">
      <c r="A207" s="133"/>
      <c r="B207" s="45">
        <v>4</v>
      </c>
      <c r="C207" s="2">
        <f>C$94*TAN($P$93/$P$94)</f>
        <v>1.9847625828211399</v>
      </c>
      <c r="D207" s="2">
        <f t="shared" ref="D207:N207" si="43">D$94*TAN($P$93/$P$94)</f>
        <v>1.5677684896877082</v>
      </c>
      <c r="E207" s="2">
        <f t="shared" si="43"/>
        <v>1.4417005080427174</v>
      </c>
      <c r="F207" s="2">
        <f t="shared" si="43"/>
        <v>2.3791290895054709</v>
      </c>
      <c r="G207" s="2">
        <f t="shared" si="43"/>
        <v>8.3851370355668351</v>
      </c>
      <c r="H207" s="2">
        <f t="shared" si="43"/>
        <v>6.6751380024847782</v>
      </c>
      <c r="I207" s="2">
        <f t="shared" si="43"/>
        <v>3.5460660478091053</v>
      </c>
      <c r="J207" s="2">
        <f t="shared" si="43"/>
        <v>3.3036276215687379</v>
      </c>
      <c r="K207" s="2">
        <f t="shared" si="43"/>
        <v>5.2883902043898781</v>
      </c>
      <c r="L207" s="2">
        <f t="shared" si="43"/>
        <v>7.2602227378115316</v>
      </c>
      <c r="M207" s="2">
        <f t="shared" si="43"/>
        <v>10.861241495568454</v>
      </c>
      <c r="N207" s="2">
        <f t="shared" si="43"/>
        <v>5.5793163158783186</v>
      </c>
      <c r="O207" s="44">
        <f t="shared" si="40"/>
        <v>4.8560416775945567</v>
      </c>
    </row>
    <row r="208" spans="1:19" x14ac:dyDescent="0.25">
      <c r="A208" s="133"/>
      <c r="B208" s="45" t="s">
        <v>177</v>
      </c>
      <c r="C208" s="46">
        <f t="shared" ref="C208:N208" si="44">ABS((C207-C204)/C204)</f>
        <v>0.40235995699453786</v>
      </c>
      <c r="D208" s="46">
        <f t="shared" si="44"/>
        <v>0.39327844826327085</v>
      </c>
      <c r="E208" s="46">
        <f t="shared" si="44"/>
        <v>0.35867415122654922</v>
      </c>
      <c r="F208" s="46">
        <f t="shared" si="44"/>
        <v>0.10708659353442106</v>
      </c>
      <c r="G208" s="46">
        <f t="shared" si="44"/>
        <v>0.90657958971506036</v>
      </c>
      <c r="H208" s="46">
        <f t="shared" si="44"/>
        <v>0.38058697052425611</v>
      </c>
      <c r="I208" s="46">
        <f t="shared" si="44"/>
        <v>2.5170872451316915E-2</v>
      </c>
      <c r="J208" s="46">
        <f t="shared" si="44"/>
        <v>1.7654587698858783E-2</v>
      </c>
      <c r="K208" s="46">
        <f t="shared" si="44"/>
        <v>9.6493925853178023E-2</v>
      </c>
      <c r="L208" s="46">
        <f t="shared" si="44"/>
        <v>0.10927772923018055</v>
      </c>
      <c r="M208" s="46">
        <f t="shared" si="44"/>
        <v>0.41810177511012586</v>
      </c>
      <c r="N208" s="46">
        <f t="shared" si="44"/>
        <v>0.24233273566651503</v>
      </c>
      <c r="O208" s="62">
        <f>AVERAGE(C208:N208)</f>
        <v>0.28813311135568925</v>
      </c>
    </row>
    <row r="209" spans="1:19" ht="15.75" thickBot="1" x14ac:dyDescent="0.3">
      <c r="A209" s="133"/>
      <c r="B209" s="45">
        <v>5</v>
      </c>
      <c r="C209" s="2">
        <f>C$94*ATAN($P$93/$P$94)</f>
        <v>0.55510643471790866</v>
      </c>
      <c r="D209" s="2">
        <f t="shared" ref="D209:N209" si="45">D$94*ATAN($P$93/$P$94)</f>
        <v>0.43847983849867378</v>
      </c>
      <c r="E209" s="2">
        <f t="shared" si="45"/>
        <v>0.40322063499053301</v>
      </c>
      <c r="F209" s="2">
        <f t="shared" si="45"/>
        <v>0.66540445594850284</v>
      </c>
      <c r="G209" s="2">
        <f t="shared" si="45"/>
        <v>2.3451890743619788</v>
      </c>
      <c r="H209" s="2">
        <f t="shared" si="45"/>
        <v>1.8669296216489923</v>
      </c>
      <c r="I209" s="2">
        <f t="shared" si="45"/>
        <v>0.99177810893411367</v>
      </c>
      <c r="J209" s="2">
        <f t="shared" si="45"/>
        <v>0.92397194834153529</v>
      </c>
      <c r="K209" s="2">
        <f t="shared" si="45"/>
        <v>1.4790783830594438</v>
      </c>
      <c r="L209" s="2">
        <f t="shared" si="45"/>
        <v>2.0305684892124152</v>
      </c>
      <c r="M209" s="2">
        <f t="shared" si="45"/>
        <v>3.0377159945475132</v>
      </c>
      <c r="N209" s="2">
        <f t="shared" si="45"/>
        <v>1.5604457757705379</v>
      </c>
      <c r="O209" s="44">
        <f t="shared" si="40"/>
        <v>1.3581573966693457</v>
      </c>
    </row>
    <row r="210" spans="1:19" x14ac:dyDescent="0.25">
      <c r="A210" s="133"/>
      <c r="B210" s="45" t="s">
        <v>177</v>
      </c>
      <c r="C210" s="46">
        <f t="shared" ref="C210:N210" si="46">ABS((C209-C204)/C204)</f>
        <v>0.83284961315329464</v>
      </c>
      <c r="D210" s="46">
        <f t="shared" si="46"/>
        <v>0.83030966002373308</v>
      </c>
      <c r="E210" s="46">
        <f t="shared" si="46"/>
        <v>0.82063139012876651</v>
      </c>
      <c r="F210" s="46">
        <f t="shared" si="46"/>
        <v>0.69036553934457756</v>
      </c>
      <c r="G210" s="46">
        <f t="shared" si="46"/>
        <v>0.46676010132742635</v>
      </c>
      <c r="H210" s="46">
        <f t="shared" si="46"/>
        <v>0.61387184660827454</v>
      </c>
      <c r="I210" s="46">
        <f t="shared" si="46"/>
        <v>0.7132760598629333</v>
      </c>
      <c r="J210" s="46">
        <f t="shared" si="46"/>
        <v>0.72525365794185681</v>
      </c>
      <c r="K210" s="46">
        <f t="shared" si="46"/>
        <v>0.69332813952738048</v>
      </c>
      <c r="L210" s="46">
        <f t="shared" si="46"/>
        <v>0.68975271364210611</v>
      </c>
      <c r="M210" s="46">
        <f t="shared" si="46"/>
        <v>0.60337955417841582</v>
      </c>
      <c r="N210" s="46">
        <f t="shared" si="46"/>
        <v>0.65253935075249647</v>
      </c>
      <c r="O210" s="62">
        <f>AVERAGE(C210:N210)</f>
        <v>0.69435980220760507</v>
      </c>
      <c r="Q210" s="47" t="s">
        <v>183</v>
      </c>
    </row>
    <row r="211" spans="1:19" ht="15.75" thickBot="1" x14ac:dyDescent="0.3">
      <c r="A211" s="133"/>
      <c r="B211" s="45" t="s">
        <v>184</v>
      </c>
      <c r="C211" s="2">
        <f>LN(C$93/C$94)/LN($P$93/$P$94)</f>
        <v>7.044335131446311</v>
      </c>
      <c r="D211" s="2">
        <f t="shared" ref="D211:N211" si="47">LN(D$93/D$94)/LN($P$93/$P$94)</f>
        <v>6.9813989867012634</v>
      </c>
      <c r="E211" s="2">
        <f t="shared" si="47"/>
        <v>6.7499255938981451</v>
      </c>
      <c r="F211" s="2">
        <f t="shared" si="47"/>
        <v>4.4716132684379417</v>
      </c>
      <c r="G211" s="2">
        <f t="shared" si="47"/>
        <v>2.2031933615644559</v>
      </c>
      <c r="H211" s="2">
        <f t="shared" si="47"/>
        <v>3.5502850249268798</v>
      </c>
      <c r="I211" s="2">
        <f t="shared" si="47"/>
        <v>4.7924116783553723</v>
      </c>
      <c r="J211" s="2">
        <f t="shared" si="47"/>
        <v>4.9704853245199452</v>
      </c>
      <c r="K211" s="2">
        <f t="shared" si="47"/>
        <v>4.5117341591583306</v>
      </c>
      <c r="L211" s="2">
        <f t="shared" si="47"/>
        <v>4.4633620314164597</v>
      </c>
      <c r="M211" s="2">
        <f t="shared" si="47"/>
        <v>3.4384018200612885</v>
      </c>
      <c r="N211" s="2">
        <f t="shared" si="47"/>
        <v>3.9906238073060218</v>
      </c>
      <c r="O211" s="48">
        <f t="shared" si="40"/>
        <v>4.7639808489827011</v>
      </c>
      <c r="Q211" s="49">
        <v>4.47</v>
      </c>
    </row>
    <row r="212" spans="1:19" x14ac:dyDescent="0.25">
      <c r="A212" s="133"/>
      <c r="B212" s="45" t="s">
        <v>185</v>
      </c>
      <c r="C212" s="2">
        <f>C$94*($P$93/$P$94)^$O211</f>
        <v>1.9228859363945574</v>
      </c>
      <c r="D212" s="2">
        <f t="shared" ref="D212:N212" si="48">D$94*($P$93/$P$94)^$O211</f>
        <v>1.5188919855885348</v>
      </c>
      <c r="E212" s="2">
        <f t="shared" si="48"/>
        <v>1.3967542795309</v>
      </c>
      <c r="F212" s="2">
        <f t="shared" si="48"/>
        <v>2.3049577348312611</v>
      </c>
      <c r="G212" s="2">
        <f t="shared" si="48"/>
        <v>8.1237233208590904</v>
      </c>
      <c r="H212" s="2">
        <f t="shared" si="48"/>
        <v>6.4670349489491219</v>
      </c>
      <c r="I212" s="2">
        <f t="shared" si="48"/>
        <v>3.4355144498775725</v>
      </c>
      <c r="J212" s="2">
        <f t="shared" si="48"/>
        <v>3.2006342459205825</v>
      </c>
      <c r="K212" s="2">
        <f t="shared" si="48"/>
        <v>5.1235201823151399</v>
      </c>
      <c r="L212" s="2">
        <f t="shared" si="48"/>
        <v>7.033879174498658</v>
      </c>
      <c r="M212" s="2">
        <f t="shared" si="48"/>
        <v>10.522633137273148</v>
      </c>
      <c r="N212" s="2">
        <f t="shared" si="48"/>
        <v>5.4053764270635281</v>
      </c>
      <c r="O212" s="44">
        <f t="shared" si="40"/>
        <v>4.704650485258508</v>
      </c>
    </row>
    <row r="213" spans="1:19" x14ac:dyDescent="0.25">
      <c r="A213" s="133"/>
      <c r="B213" s="45" t="s">
        <v>177</v>
      </c>
      <c r="C213" s="46">
        <f t="shared" ref="C213:N213" si="49">ABS((C212-C204)/C204)</f>
        <v>0.42099188907119622</v>
      </c>
      <c r="D213" s="46">
        <f t="shared" si="49"/>
        <v>0.41219350402920485</v>
      </c>
      <c r="E213" s="46">
        <f t="shared" si="49"/>
        <v>0.37866802511970643</v>
      </c>
      <c r="F213" s="46">
        <f t="shared" si="49"/>
        <v>7.2572235845165686E-2</v>
      </c>
      <c r="G213" s="46">
        <f t="shared" si="49"/>
        <v>0.84714036399706483</v>
      </c>
      <c r="H213" s="46">
        <f t="shared" si="49"/>
        <v>0.33754600805566121</v>
      </c>
      <c r="I213" s="46">
        <f t="shared" si="49"/>
        <v>6.7896935884439406E-3</v>
      </c>
      <c r="J213" s="46">
        <f t="shared" si="49"/>
        <v>4.8280033921920144E-2</v>
      </c>
      <c r="K213" s="46">
        <f t="shared" si="49"/>
        <v>6.2309803507182154E-2</v>
      </c>
      <c r="L213" s="46">
        <f t="shared" si="49"/>
        <v>7.4695061038756005E-2</v>
      </c>
      <c r="M213" s="46">
        <f t="shared" si="49"/>
        <v>0.37389125698826853</v>
      </c>
      <c r="N213" s="46">
        <f t="shared" si="49"/>
        <v>0.20360196550067433</v>
      </c>
      <c r="O213" s="62">
        <f>AVERAGE(C213:N213)</f>
        <v>0.26988998672193704</v>
      </c>
    </row>
    <row r="214" spans="1:19" x14ac:dyDescent="0.25">
      <c r="A214" s="133"/>
      <c r="B214" s="42" t="s">
        <v>186</v>
      </c>
      <c r="C214" s="4">
        <f>C$94*($P$93/$P$94)^$Q211</f>
        <v>1.7920869621022524</v>
      </c>
      <c r="D214" s="4">
        <f t="shared" ref="D214:N214" si="50">D$94*($P$93/$P$94)^$Q211</f>
        <v>1.4155735775563394</v>
      </c>
      <c r="E214" s="4">
        <f t="shared" si="50"/>
        <v>1.3017439496703658</v>
      </c>
      <c r="F214" s="4">
        <f t="shared" si="50"/>
        <v>2.1481693877968366</v>
      </c>
      <c r="G214" s="4">
        <f t="shared" si="50"/>
        <v>7.5711296086209163</v>
      </c>
      <c r="H214" s="4">
        <f t="shared" si="50"/>
        <v>6.0271328611419399</v>
      </c>
      <c r="I214" s="4">
        <f t="shared" si="50"/>
        <v>3.2018231228439267</v>
      </c>
      <c r="J214" s="4">
        <f t="shared" si="50"/>
        <v>2.9829199922939775</v>
      </c>
      <c r="K214" s="4">
        <f t="shared" si="50"/>
        <v>4.7750069543962299</v>
      </c>
      <c r="L214" s="4">
        <f t="shared" si="50"/>
        <v>6.5554190828691512</v>
      </c>
      <c r="M214" s="4">
        <f t="shared" si="50"/>
        <v>9.806860248637733</v>
      </c>
      <c r="N214" s="4">
        <f t="shared" si="50"/>
        <v>5.0376907110561691</v>
      </c>
      <c r="O214" s="51">
        <f>AVERAGE(C214:N214)</f>
        <v>4.3846297049154872</v>
      </c>
    </row>
    <row r="215" spans="1:19" ht="15.75" thickBot="1" x14ac:dyDescent="0.3">
      <c r="A215" s="134"/>
      <c r="B215" s="52" t="s">
        <v>177</v>
      </c>
      <c r="C215" s="53">
        <f t="shared" ref="C215:N215" si="51">ABS((C214-C204)/C204)</f>
        <v>0.46037730740672922</v>
      </c>
      <c r="D215" s="53">
        <f t="shared" si="51"/>
        <v>0.45217740806643214</v>
      </c>
      <c r="E215" s="53">
        <f t="shared" si="51"/>
        <v>0.42093240673026439</v>
      </c>
      <c r="F215" s="53">
        <f t="shared" si="51"/>
        <v>3.8651102985732123E-4</v>
      </c>
      <c r="G215" s="53">
        <f t="shared" si="51"/>
        <v>0.72149377185559727</v>
      </c>
      <c r="H215" s="53">
        <f t="shared" si="51"/>
        <v>0.24656315638923268</v>
      </c>
      <c r="I215" s="53">
        <f t="shared" si="51"/>
        <v>7.4350065671024396E-2</v>
      </c>
      <c r="J215" s="53">
        <f t="shared" si="51"/>
        <v>0.11301814085816904</v>
      </c>
      <c r="K215" s="53">
        <f t="shared" si="51"/>
        <v>9.9508699157724416E-3</v>
      </c>
      <c r="L215" s="53">
        <f t="shared" si="51"/>
        <v>1.5919148768756724E-3</v>
      </c>
      <c r="M215" s="53">
        <f t="shared" si="51"/>
        <v>0.28043612072564739</v>
      </c>
      <c r="N215" s="53">
        <f t="shared" si="51"/>
        <v>0.12173028524964806</v>
      </c>
      <c r="O215" s="63">
        <f>AVERAGE(C215:N215)</f>
        <v>0.24191732989793749</v>
      </c>
    </row>
    <row r="216" spans="1:19" x14ac:dyDescent="0.25">
      <c r="A216"/>
      <c r="B216" s="54"/>
      <c r="C216" s="55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x14ac:dyDescent="0.25">
      <c r="A217"/>
      <c r="B217" s="54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x14ac:dyDescent="0.25">
      <c r="A218"/>
      <c r="B218" s="54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 s="54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 s="54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 s="54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 s="54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 s="54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 s="5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 s="54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 s="54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 s="54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 s="54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 s="54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 s="54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 s="54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x14ac:dyDescent="0.25">
      <c r="A232"/>
      <c r="B232" s="54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x14ac:dyDescent="0.25">
      <c r="A233"/>
      <c r="B233" s="54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x14ac:dyDescent="0.25">
      <c r="A234"/>
      <c r="B234" s="5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ht="15.75" thickBot="1" x14ac:dyDescent="0.3"/>
    <row r="236" spans="1:19" x14ac:dyDescent="0.25">
      <c r="A236" s="41" t="s">
        <v>175</v>
      </c>
      <c r="B236" s="18" t="s">
        <v>176</v>
      </c>
      <c r="C236" s="22" t="s">
        <v>162</v>
      </c>
      <c r="D236" s="22" t="s">
        <v>163</v>
      </c>
      <c r="E236" s="22" t="s">
        <v>91</v>
      </c>
      <c r="F236" s="22" t="s">
        <v>164</v>
      </c>
      <c r="G236" s="22" t="s">
        <v>165</v>
      </c>
      <c r="H236" s="22" t="s">
        <v>166</v>
      </c>
      <c r="I236" s="22" t="s">
        <v>167</v>
      </c>
      <c r="J236" s="22" t="s">
        <v>168</v>
      </c>
      <c r="K236" s="22" t="s">
        <v>169</v>
      </c>
      <c r="L236" s="22" t="s">
        <v>170</v>
      </c>
      <c r="M236" s="22" t="s">
        <v>171</v>
      </c>
      <c r="N236" s="22" t="s">
        <v>172</v>
      </c>
      <c r="O236" s="23" t="s">
        <v>179</v>
      </c>
    </row>
    <row r="237" spans="1:19" x14ac:dyDescent="0.25">
      <c r="A237" s="132" t="s">
        <v>152</v>
      </c>
      <c r="B237" s="42" t="s">
        <v>182</v>
      </c>
      <c r="C237" s="43">
        <f>C$95</f>
        <v>5.3940000000000001</v>
      </c>
      <c r="D237" s="43">
        <f t="shared" ref="D237:N237" si="52">D$95</f>
        <v>3.0720000000000001</v>
      </c>
      <c r="E237" s="43">
        <f t="shared" si="52"/>
        <v>2.3860000000000001</v>
      </c>
      <c r="F237" s="43">
        <f t="shared" si="52"/>
        <v>2.9569999999999999</v>
      </c>
      <c r="G237" s="43">
        <f t="shared" si="52"/>
        <v>13.6</v>
      </c>
      <c r="H237" s="43">
        <f t="shared" si="52"/>
        <v>15.53</v>
      </c>
      <c r="I237" s="43">
        <f t="shared" si="52"/>
        <v>9.23</v>
      </c>
      <c r="J237" s="43">
        <f t="shared" si="52"/>
        <v>10</v>
      </c>
      <c r="K237" s="43">
        <f t="shared" si="52"/>
        <v>18.82</v>
      </c>
      <c r="L237" s="43">
        <f t="shared" si="52"/>
        <v>28.5</v>
      </c>
      <c r="M237" s="43">
        <f t="shared" si="52"/>
        <v>28.8</v>
      </c>
      <c r="N237" s="43">
        <f t="shared" si="52"/>
        <v>14.25</v>
      </c>
      <c r="O237" s="44">
        <f t="shared" ref="O237:O245" si="53">AVERAGE(C237:N237)</f>
        <v>12.711583333333335</v>
      </c>
    </row>
    <row r="238" spans="1:19" x14ac:dyDescent="0.25">
      <c r="A238" s="133"/>
      <c r="B238" s="45">
        <v>3</v>
      </c>
      <c r="C238" s="2">
        <f>C$94*($P$95/$P$94)</f>
        <v>6.1795067024128683</v>
      </c>
      <c r="D238" s="2">
        <f t="shared" ref="D238:N238" si="54">D$94*($P$95/$P$94)</f>
        <v>4.8812064343163541</v>
      </c>
      <c r="E238" s="2">
        <f t="shared" si="54"/>
        <v>4.4886970509383382</v>
      </c>
      <c r="F238" s="2">
        <f t="shared" si="54"/>
        <v>7.4073565683646114</v>
      </c>
      <c r="G238" s="2">
        <f t="shared" si="54"/>
        <v>26.106906166219837</v>
      </c>
      <c r="H238" s="2">
        <f t="shared" si="54"/>
        <v>20.782868632707775</v>
      </c>
      <c r="I238" s="2">
        <f t="shared" si="54"/>
        <v>11.040584450402145</v>
      </c>
      <c r="J238" s="2">
        <f t="shared" si="54"/>
        <v>10.28575871313673</v>
      </c>
      <c r="K238" s="2">
        <f t="shared" si="54"/>
        <v>16.465265415549595</v>
      </c>
      <c r="L238" s="2">
        <f t="shared" si="54"/>
        <v>22.604514745308311</v>
      </c>
      <c r="M238" s="2">
        <f t="shared" si="54"/>
        <v>33.816193029490613</v>
      </c>
      <c r="N238" s="2">
        <f t="shared" si="54"/>
        <v>17.371056300268098</v>
      </c>
      <c r="O238" s="44">
        <f t="shared" si="53"/>
        <v>15.119159517426274</v>
      </c>
    </row>
    <row r="239" spans="1:19" x14ac:dyDescent="0.25">
      <c r="A239" s="133"/>
      <c r="B239" s="45" t="s">
        <v>177</v>
      </c>
      <c r="C239" s="46">
        <f t="shared" ref="C239:N239" si="55">ABS((C238-C237)/C237)</f>
        <v>0.14562601082923027</v>
      </c>
      <c r="D239" s="46">
        <f t="shared" si="55"/>
        <v>0.58893438617068816</v>
      </c>
      <c r="E239" s="46">
        <f t="shared" si="55"/>
        <v>0.8812644806950285</v>
      </c>
      <c r="F239" s="46">
        <f t="shared" si="55"/>
        <v>1.5050242030316576</v>
      </c>
      <c r="G239" s="46">
        <f t="shared" si="55"/>
        <v>0.91962545339851742</v>
      </c>
      <c r="H239" s="46">
        <f t="shared" si="55"/>
        <v>0.33824009225420321</v>
      </c>
      <c r="I239" s="46">
        <f t="shared" si="55"/>
        <v>0.1961629957098748</v>
      </c>
      <c r="J239" s="46">
        <f t="shared" si="55"/>
        <v>2.8575871313672962E-2</v>
      </c>
      <c r="K239" s="46">
        <f t="shared" si="55"/>
        <v>0.12511873456165809</v>
      </c>
      <c r="L239" s="46">
        <f t="shared" si="55"/>
        <v>0.20685913174356804</v>
      </c>
      <c r="M239" s="46">
        <f t="shared" si="55"/>
        <v>0.17417336907953515</v>
      </c>
      <c r="N239" s="46">
        <f t="shared" si="55"/>
        <v>0.21902149475565599</v>
      </c>
      <c r="O239" s="62">
        <f>AVERAGE(C239:N239)</f>
        <v>0.44405218529527418</v>
      </c>
    </row>
    <row r="240" spans="1:19" x14ac:dyDescent="0.25">
      <c r="A240" s="133"/>
      <c r="B240" s="45">
        <v>4</v>
      </c>
      <c r="C240" s="2">
        <f>C$94*TAN($P$95/$P$94)</f>
        <v>0.45673508448243899</v>
      </c>
      <c r="D240" s="2">
        <f t="shared" ref="D240:N240" si="56">D$94*TAN($P$95/$P$94)</f>
        <v>0.36077608464818062</v>
      </c>
      <c r="E240" s="2">
        <f t="shared" si="56"/>
        <v>0.33176522423317228</v>
      </c>
      <c r="F240" s="2">
        <f t="shared" si="56"/>
        <v>0.54748700680631124</v>
      </c>
      <c r="G240" s="2">
        <f t="shared" si="56"/>
        <v>1.9295941517059392</v>
      </c>
      <c r="H240" s="2">
        <f t="shared" si="56"/>
        <v>1.5360878655639032</v>
      </c>
      <c r="I240" s="2">
        <f t="shared" si="56"/>
        <v>0.81602343269908073</v>
      </c>
      <c r="J240" s="2">
        <f t="shared" si="56"/>
        <v>0.76023331651637238</v>
      </c>
      <c r="K240" s="2">
        <f t="shared" si="56"/>
        <v>1.2169684009988113</v>
      </c>
      <c r="L240" s="2">
        <f t="shared" si="56"/>
        <v>1.6707280126181727</v>
      </c>
      <c r="M240" s="2">
        <f t="shared" si="56"/>
        <v>2.4993972049853337</v>
      </c>
      <c r="N240" s="2">
        <f t="shared" si="56"/>
        <v>1.2839165404180615</v>
      </c>
      <c r="O240" s="44">
        <f t="shared" si="53"/>
        <v>1.1174760271396482</v>
      </c>
    </row>
    <row r="241" spans="1:19" x14ac:dyDescent="0.25">
      <c r="A241" s="133"/>
      <c r="B241" s="45" t="s">
        <v>177</v>
      </c>
      <c r="C241" s="46">
        <f t="shared" ref="C241:N241" si="57">ABS((C240-C237)/C237)</f>
        <v>0.9153253458504933</v>
      </c>
      <c r="D241" s="46">
        <f t="shared" si="57"/>
        <v>0.88255986827858712</v>
      </c>
      <c r="E241" s="46">
        <f t="shared" si="57"/>
        <v>0.86095338464661675</v>
      </c>
      <c r="F241" s="46">
        <f t="shared" si="57"/>
        <v>0.81485052187814966</v>
      </c>
      <c r="G241" s="46">
        <f t="shared" si="57"/>
        <v>0.85811807708044563</v>
      </c>
      <c r="H241" s="46">
        <f t="shared" si="57"/>
        <v>0.90108899770998685</v>
      </c>
      <c r="I241" s="46">
        <f t="shared" si="57"/>
        <v>0.91159009396543</v>
      </c>
      <c r="J241" s="46">
        <f t="shared" si="57"/>
        <v>0.92397666834836278</v>
      </c>
      <c r="K241" s="46">
        <f t="shared" si="57"/>
        <v>0.93533642927742766</v>
      </c>
      <c r="L241" s="46">
        <f t="shared" si="57"/>
        <v>0.94137796446953781</v>
      </c>
      <c r="M241" s="46">
        <f t="shared" si="57"/>
        <v>0.91321537482689819</v>
      </c>
      <c r="N241" s="46">
        <f t="shared" si="57"/>
        <v>0.90990059365487286</v>
      </c>
      <c r="O241" s="62">
        <f>AVERAGE(C241:N241)</f>
        <v>0.89735777666556737</v>
      </c>
    </row>
    <row r="242" spans="1:19" ht="15.75" thickBot="1" x14ac:dyDescent="0.3">
      <c r="A242" s="133"/>
      <c r="B242" s="45">
        <v>5</v>
      </c>
      <c r="C242" s="2">
        <f>C$94*ATAN($P$95/$P$94)</f>
        <v>0.90366107131539097</v>
      </c>
      <c r="D242" s="2">
        <f t="shared" ref="D242:N242" si="58">D$94*ATAN($P$95/$P$94)</f>
        <v>0.71380394069701081</v>
      </c>
      <c r="E242" s="2">
        <f t="shared" si="58"/>
        <v>0.65640527330075626</v>
      </c>
      <c r="F242" s="2">
        <f t="shared" si="58"/>
        <v>1.0832158770164946</v>
      </c>
      <c r="G242" s="2">
        <f t="shared" si="58"/>
        <v>3.8177472622021562</v>
      </c>
      <c r="H242" s="2">
        <f t="shared" si="58"/>
        <v>3.0391858505965508</v>
      </c>
      <c r="I242" s="2">
        <f t="shared" si="58"/>
        <v>1.6145214906074656</v>
      </c>
      <c r="J242" s="2">
        <f t="shared" si="58"/>
        <v>1.5041394379223609</v>
      </c>
      <c r="K242" s="2">
        <f t="shared" si="58"/>
        <v>2.4078005092377515</v>
      </c>
      <c r="L242" s="2">
        <f t="shared" si="58"/>
        <v>3.3055745377432704</v>
      </c>
      <c r="M242" s="2">
        <f t="shared" si="58"/>
        <v>4.9451159602926928</v>
      </c>
      <c r="N242" s="2">
        <f t="shared" si="58"/>
        <v>2.5402589724598776</v>
      </c>
      <c r="O242" s="44">
        <f t="shared" si="53"/>
        <v>2.2109525152826479</v>
      </c>
    </row>
    <row r="243" spans="1:19" x14ac:dyDescent="0.25">
      <c r="A243" s="133"/>
      <c r="B243" s="45" t="s">
        <v>177</v>
      </c>
      <c r="C243" s="46">
        <f t="shared" ref="C243:N243" si="59">ABS((C242-C237)/C237)</f>
        <v>0.83246921184364286</v>
      </c>
      <c r="D243" s="46">
        <f t="shared" si="59"/>
        <v>0.76764194638769179</v>
      </c>
      <c r="E243" s="46">
        <f t="shared" si="59"/>
        <v>0.72489301202818268</v>
      </c>
      <c r="F243" s="46">
        <f t="shared" si="59"/>
        <v>0.63367741730926797</v>
      </c>
      <c r="G243" s="46">
        <f t="shared" si="59"/>
        <v>0.71928328954395915</v>
      </c>
      <c r="H243" s="46">
        <f t="shared" si="59"/>
        <v>0.80430226332282351</v>
      </c>
      <c r="I243" s="46">
        <f t="shared" si="59"/>
        <v>0.82507892842822694</v>
      </c>
      <c r="J243" s="46">
        <f t="shared" si="59"/>
        <v>0.84958605620776384</v>
      </c>
      <c r="K243" s="46">
        <f t="shared" si="59"/>
        <v>0.8720616094985254</v>
      </c>
      <c r="L243" s="46">
        <f t="shared" si="59"/>
        <v>0.88401492850023622</v>
      </c>
      <c r="M243" s="46">
        <f t="shared" si="59"/>
        <v>0.8282945847120593</v>
      </c>
      <c r="N243" s="46">
        <f t="shared" si="59"/>
        <v>0.82173621245895601</v>
      </c>
      <c r="O243" s="62">
        <f>AVERAGE(C243:N243)</f>
        <v>0.79691995502011137</v>
      </c>
      <c r="Q243" s="47" t="s">
        <v>183</v>
      </c>
    </row>
    <row r="244" spans="1:19" ht="15.75" thickBot="1" x14ac:dyDescent="0.3">
      <c r="A244" s="133"/>
      <c r="B244" s="45" t="s">
        <v>184</v>
      </c>
      <c r="C244" s="2">
        <f>LN(C$95/C$94)/LN($P$95/$P$94)</f>
        <v>0.94112113782945772</v>
      </c>
      <c r="D244" s="2">
        <f t="shared" ref="D244:N244" si="60">LN(D$95/D$94)/LN($P$95/$P$94)</f>
        <v>0.79945264818959716</v>
      </c>
      <c r="E244" s="2">
        <f t="shared" si="60"/>
        <v>0.72631248333765364</v>
      </c>
      <c r="F244" s="2">
        <f t="shared" si="60"/>
        <v>0.60229585334897162</v>
      </c>
      <c r="G244" s="2">
        <f t="shared" si="60"/>
        <v>0.71757019043915771</v>
      </c>
      <c r="H244" s="2">
        <f t="shared" si="60"/>
        <v>0.87381743677382495</v>
      </c>
      <c r="I244" s="2">
        <f t="shared" si="60"/>
        <v>0.92242571521704475</v>
      </c>
      <c r="J244" s="2">
        <f t="shared" si="60"/>
        <v>0.9877976565771367</v>
      </c>
      <c r="K244" s="2">
        <f t="shared" si="60"/>
        <v>1.0578896353772949</v>
      </c>
      <c r="L244" s="2">
        <f t="shared" si="60"/>
        <v>1.1003700970768695</v>
      </c>
      <c r="M244" s="2">
        <f t="shared" si="60"/>
        <v>0.93046146905337768</v>
      </c>
      <c r="N244" s="2">
        <f t="shared" si="60"/>
        <v>0.91422755019906454</v>
      </c>
      <c r="O244" s="48">
        <f t="shared" si="53"/>
        <v>0.88114515611828759</v>
      </c>
      <c r="Q244" s="49">
        <v>0.87</v>
      </c>
    </row>
    <row r="245" spans="1:19" x14ac:dyDescent="0.25">
      <c r="A245" s="133"/>
      <c r="B245" s="45" t="s">
        <v>185</v>
      </c>
      <c r="C245" s="2">
        <f>C$94*($P$95/$P$94)^$O244</f>
        <v>4.6964305139882576</v>
      </c>
      <c r="D245" s="2">
        <f t="shared" ref="D245:N245" si="61">D$94*($P$95/$P$94)^$O244</f>
        <v>3.7097211714728093</v>
      </c>
      <c r="E245" s="2">
        <f t="shared" si="61"/>
        <v>3.4114136958286041</v>
      </c>
      <c r="F245" s="2">
        <f t="shared" si="61"/>
        <v>5.6295974890803873</v>
      </c>
      <c r="G245" s="2">
        <f t="shared" si="61"/>
        <v>19.841271585155603</v>
      </c>
      <c r="H245" s="2">
        <f t="shared" si="61"/>
        <v>15.794998389879074</v>
      </c>
      <c r="I245" s="2">
        <f t="shared" si="61"/>
        <v>8.3908538661972614</v>
      </c>
      <c r="J245" s="2">
        <f t="shared" si="61"/>
        <v>7.8171856438045593</v>
      </c>
      <c r="K245" s="2">
        <f t="shared" si="61"/>
        <v>12.513616157792816</v>
      </c>
      <c r="L245" s="2">
        <f t="shared" si="61"/>
        <v>17.179451033253464</v>
      </c>
      <c r="M245" s="2">
        <f t="shared" si="61"/>
        <v>25.70033636319307</v>
      </c>
      <c r="N245" s="2">
        <f t="shared" si="61"/>
        <v>13.20201802466406</v>
      </c>
      <c r="O245" s="44">
        <f t="shared" si="53"/>
        <v>11.490574494525831</v>
      </c>
    </row>
    <row r="246" spans="1:19" x14ac:dyDescent="0.25">
      <c r="A246" s="133"/>
      <c r="B246" s="45" t="s">
        <v>177</v>
      </c>
      <c r="C246" s="46">
        <f t="shared" ref="C246:N246" si="62">ABS((C245-C237)/C237)</f>
        <v>0.12932322692097561</v>
      </c>
      <c r="D246" s="46">
        <f t="shared" si="62"/>
        <v>0.20759152717213844</v>
      </c>
      <c r="E246" s="46">
        <f t="shared" si="62"/>
        <v>0.42976265541852637</v>
      </c>
      <c r="F246" s="46">
        <f t="shared" si="62"/>
        <v>0.90382059150503469</v>
      </c>
      <c r="G246" s="46">
        <f t="shared" si="62"/>
        <v>0.45891702832026499</v>
      </c>
      <c r="H246" s="46">
        <f t="shared" si="62"/>
        <v>1.7063643907216684E-2</v>
      </c>
      <c r="I246" s="46">
        <f t="shared" si="62"/>
        <v>9.0915074084803787E-2</v>
      </c>
      <c r="J246" s="46">
        <f t="shared" si="62"/>
        <v>0.21828143561954408</v>
      </c>
      <c r="K246" s="46">
        <f t="shared" si="62"/>
        <v>0.33508947089304908</v>
      </c>
      <c r="L246" s="46">
        <f t="shared" si="62"/>
        <v>0.39721224444724684</v>
      </c>
      <c r="M246" s="46">
        <f t="shared" si="62"/>
        <v>0.10762720961135175</v>
      </c>
      <c r="N246" s="46">
        <f t="shared" si="62"/>
        <v>7.3542594760416843E-2</v>
      </c>
      <c r="O246" s="62">
        <f>AVERAGE(C246:N246)</f>
        <v>0.28076222522171407</v>
      </c>
    </row>
    <row r="247" spans="1:19" x14ac:dyDescent="0.25">
      <c r="A247" s="133"/>
      <c r="B247" s="42" t="s">
        <v>186</v>
      </c>
      <c r="C247" s="4">
        <f>C$94*($P$95/$P$94)^$Q244</f>
        <v>4.5771137001375086</v>
      </c>
      <c r="D247" s="4">
        <f t="shared" ref="D247:N247" si="63">D$94*($P$95/$P$94)^$Q244</f>
        <v>3.6154725481542207</v>
      </c>
      <c r="E247" s="4">
        <f t="shared" si="63"/>
        <v>3.3247438277871804</v>
      </c>
      <c r="F247" s="4">
        <f t="shared" si="63"/>
        <v>5.4865727741061985</v>
      </c>
      <c r="G247" s="4">
        <f t="shared" si="63"/>
        <v>19.337187195694945</v>
      </c>
      <c r="H247" s="4">
        <f t="shared" si="63"/>
        <v>15.393713014306115</v>
      </c>
      <c r="I247" s="4">
        <f t="shared" si="63"/>
        <v>8.177677083144701</v>
      </c>
      <c r="J247" s="4">
        <f t="shared" si="63"/>
        <v>7.6185833901311621</v>
      </c>
      <c r="K247" s="4">
        <f t="shared" si="63"/>
        <v>12.19569709026867</v>
      </c>
      <c r="L247" s="4">
        <f t="shared" si="63"/>
        <v>16.742992460112124</v>
      </c>
      <c r="M247" s="4">
        <f t="shared" si="63"/>
        <v>25.04739744700656</v>
      </c>
      <c r="N247" s="4">
        <f t="shared" si="63"/>
        <v>12.866609521884918</v>
      </c>
      <c r="O247" s="51">
        <f>AVERAGE(C247:N247)</f>
        <v>11.198646671061191</v>
      </c>
    </row>
    <row r="248" spans="1:19" ht="15.75" thickBot="1" x14ac:dyDescent="0.3">
      <c r="A248" s="134"/>
      <c r="B248" s="52" t="s">
        <v>177</v>
      </c>
      <c r="C248" s="53">
        <f t="shared" ref="C248:N248" si="64">ABS((C247-C237)/C237)</f>
        <v>0.15144351128336883</v>
      </c>
      <c r="D248" s="53">
        <f t="shared" si="64"/>
        <v>0.17691163676895202</v>
      </c>
      <c r="E248" s="53">
        <f t="shared" si="64"/>
        <v>0.39343831843553234</v>
      </c>
      <c r="F248" s="53">
        <f t="shared" si="64"/>
        <v>0.85545240923442634</v>
      </c>
      <c r="G248" s="53">
        <f t="shared" si="64"/>
        <v>0.42185199968345188</v>
      </c>
      <c r="H248" s="53">
        <f t="shared" si="64"/>
        <v>8.7757234831863477E-3</v>
      </c>
      <c r="I248" s="53">
        <f t="shared" si="64"/>
        <v>0.1140111502551787</v>
      </c>
      <c r="J248" s="53">
        <f t="shared" si="64"/>
        <v>0.23814166098688377</v>
      </c>
      <c r="K248" s="53">
        <f t="shared" si="64"/>
        <v>0.35198208872111214</v>
      </c>
      <c r="L248" s="53">
        <f t="shared" si="64"/>
        <v>0.41252658034694301</v>
      </c>
      <c r="M248" s="53">
        <f t="shared" si="64"/>
        <v>0.13029869975671668</v>
      </c>
      <c r="N248" s="53">
        <f t="shared" si="64"/>
        <v>9.7080033551935591E-2</v>
      </c>
      <c r="O248" s="63">
        <f>AVERAGE(C248:N248)</f>
        <v>0.27932615104230729</v>
      </c>
    </row>
    <row r="249" spans="1:19" x14ac:dyDescent="0.25">
      <c r="A249"/>
      <c r="B249" s="54"/>
      <c r="C249" s="55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x14ac:dyDescent="0.25">
      <c r="A250"/>
      <c r="B250" s="54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x14ac:dyDescent="0.25">
      <c r="A251"/>
      <c r="B251" s="54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 s="54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 s="54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 s="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 s="54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 s="54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 s="54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 s="54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 s="54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 s="54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 s="54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 s="54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 s="54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 s="5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x14ac:dyDescent="0.25">
      <c r="A265"/>
      <c r="B265" s="54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x14ac:dyDescent="0.25">
      <c r="A266"/>
      <c r="B266" s="54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x14ac:dyDescent="0.25">
      <c r="A267"/>
      <c r="B267" s="54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ht="15.75" thickBot="1" x14ac:dyDescent="0.3"/>
    <row r="269" spans="1:19" x14ac:dyDescent="0.25">
      <c r="A269" s="41" t="s">
        <v>175</v>
      </c>
      <c r="B269" s="18" t="s">
        <v>176</v>
      </c>
      <c r="C269" s="22" t="s">
        <v>162</v>
      </c>
      <c r="D269" s="22" t="s">
        <v>163</v>
      </c>
      <c r="E269" s="22" t="s">
        <v>91</v>
      </c>
      <c r="F269" s="22" t="s">
        <v>164</v>
      </c>
      <c r="G269" s="22" t="s">
        <v>165</v>
      </c>
      <c r="H269" s="22" t="s">
        <v>166</v>
      </c>
      <c r="I269" s="22" t="s">
        <v>167</v>
      </c>
      <c r="J269" s="22" t="s">
        <v>168</v>
      </c>
      <c r="K269" s="22" t="s">
        <v>169</v>
      </c>
      <c r="L269" s="22" t="s">
        <v>170</v>
      </c>
      <c r="M269" s="22" t="s">
        <v>171</v>
      </c>
      <c r="N269" s="22" t="s">
        <v>172</v>
      </c>
      <c r="O269" s="23" t="s">
        <v>179</v>
      </c>
    </row>
    <row r="270" spans="1:19" x14ac:dyDescent="0.25">
      <c r="A270" s="132" t="s">
        <v>153</v>
      </c>
      <c r="B270" s="42" t="s">
        <v>182</v>
      </c>
      <c r="C270" s="43">
        <f>C$96</f>
        <v>0.34599999999999997</v>
      </c>
      <c r="D270" s="43">
        <f t="shared" ref="D270:N270" si="65">D$96</f>
        <v>0.27700000000000002</v>
      </c>
      <c r="E270" s="43">
        <f t="shared" si="65"/>
        <v>0.224</v>
      </c>
      <c r="F270" s="43">
        <f t="shared" si="65"/>
        <v>0.26200000000000001</v>
      </c>
      <c r="G270" s="43">
        <f t="shared" si="65"/>
        <v>0.48499999999999999</v>
      </c>
      <c r="H270" s="43">
        <f t="shared" si="65"/>
        <v>0.54400000000000004</v>
      </c>
      <c r="I270" s="43">
        <f t="shared" si="65"/>
        <v>0.439</v>
      </c>
      <c r="J270" s="43">
        <f t="shared" si="65"/>
        <v>0.76200000000000001</v>
      </c>
      <c r="K270" s="43">
        <f t="shared" si="65"/>
        <v>0.747</v>
      </c>
      <c r="L270" s="43">
        <f t="shared" si="65"/>
        <v>0.9</v>
      </c>
      <c r="M270" s="43">
        <f t="shared" si="65"/>
        <v>1.19</v>
      </c>
      <c r="N270" s="43">
        <f t="shared" si="65"/>
        <v>0.85199999999999998</v>
      </c>
      <c r="O270" s="44">
        <f t="shared" ref="O270:O278" si="66">AVERAGE(C270:N270)</f>
        <v>0.58566666666666667</v>
      </c>
    </row>
    <row r="271" spans="1:19" x14ac:dyDescent="0.25">
      <c r="A271" s="133"/>
      <c r="B271" s="45">
        <v>3</v>
      </c>
      <c r="C271" s="2">
        <f>C$94*($P$96/$P$94)</f>
        <v>0.17448793565683648</v>
      </c>
      <c r="D271" s="2">
        <f t="shared" ref="D271:N271" si="67">D$94*($P$96/$P$94)</f>
        <v>0.13782841823056302</v>
      </c>
      <c r="E271" s="2">
        <f t="shared" si="67"/>
        <v>0.12674530831099198</v>
      </c>
      <c r="F271" s="2">
        <f t="shared" si="67"/>
        <v>0.20915817694369976</v>
      </c>
      <c r="G271" s="2">
        <f t="shared" si="67"/>
        <v>0.73716890080428954</v>
      </c>
      <c r="H271" s="2">
        <f t="shared" si="67"/>
        <v>0.5868364611260054</v>
      </c>
      <c r="I271" s="2">
        <f t="shared" si="67"/>
        <v>0.31174798927613945</v>
      </c>
      <c r="J271" s="2">
        <f t="shared" si="67"/>
        <v>0.29043431635388745</v>
      </c>
      <c r="K271" s="2">
        <f t="shared" si="67"/>
        <v>0.46492225201072385</v>
      </c>
      <c r="L271" s="2">
        <f t="shared" si="67"/>
        <v>0.63827345844504024</v>
      </c>
      <c r="M271" s="2">
        <f t="shared" si="67"/>
        <v>0.95485254691689014</v>
      </c>
      <c r="N271" s="2">
        <f t="shared" si="67"/>
        <v>0.49049865951742633</v>
      </c>
      <c r="O271" s="44">
        <f t="shared" si="66"/>
        <v>0.42691286863270778</v>
      </c>
    </row>
    <row r="272" spans="1:19" x14ac:dyDescent="0.25">
      <c r="A272" s="133"/>
      <c r="B272" s="45" t="s">
        <v>177</v>
      </c>
      <c r="C272" s="46">
        <f t="shared" ref="C272:N272" si="68">ABS((C271-C270)/C270)</f>
        <v>0.49569960792821821</v>
      </c>
      <c r="D272" s="46">
        <f t="shared" si="68"/>
        <v>0.50242448292215525</v>
      </c>
      <c r="E272" s="46">
        <f t="shared" si="68"/>
        <v>0.43417273075450008</v>
      </c>
      <c r="F272" s="46">
        <f t="shared" si="68"/>
        <v>0.20168634754313072</v>
      </c>
      <c r="G272" s="46">
        <f t="shared" si="68"/>
        <v>0.51993587794698881</v>
      </c>
      <c r="H272" s="46">
        <f t="shared" si="68"/>
        <v>7.8743494716921617E-2</v>
      </c>
      <c r="I272" s="46">
        <f t="shared" si="68"/>
        <v>0.28986790597690332</v>
      </c>
      <c r="J272" s="46">
        <f t="shared" si="68"/>
        <v>0.61885260321012148</v>
      </c>
      <c r="K272" s="46">
        <f t="shared" si="68"/>
        <v>0.37761412046757181</v>
      </c>
      <c r="L272" s="46">
        <f t="shared" si="68"/>
        <v>0.29080726839439974</v>
      </c>
      <c r="M272" s="46">
        <f t="shared" si="68"/>
        <v>0.19760290175051246</v>
      </c>
      <c r="N272" s="46">
        <f t="shared" si="68"/>
        <v>0.4242973479842414</v>
      </c>
      <c r="O272" s="62">
        <f>AVERAGE(C272:N272)</f>
        <v>0.36930872413297205</v>
      </c>
    </row>
    <row r="273" spans="1:19" x14ac:dyDescent="0.25">
      <c r="A273" s="133"/>
      <c r="B273" s="45">
        <v>4</v>
      </c>
      <c r="C273" s="2">
        <f>C$94*TAN($P$96/$P$94)</f>
        <v>0.17934199175909235</v>
      </c>
      <c r="D273" s="2">
        <f t="shared" ref="D273:N273" si="69">D$94*TAN($P$96/$P$94)</f>
        <v>0.14166264821361529</v>
      </c>
      <c r="E273" s="2">
        <f t="shared" si="69"/>
        <v>0.13027121876963385</v>
      </c>
      <c r="F273" s="2">
        <f t="shared" si="69"/>
        <v>0.21497671976334196</v>
      </c>
      <c r="G273" s="2">
        <f t="shared" si="69"/>
        <v>0.75767610199199598</v>
      </c>
      <c r="H273" s="2">
        <f t="shared" si="69"/>
        <v>0.60316158466209391</v>
      </c>
      <c r="I273" s="2">
        <f t="shared" si="69"/>
        <v>0.3204204641037855</v>
      </c>
      <c r="J273" s="2">
        <f t="shared" si="69"/>
        <v>0.29851386901920585</v>
      </c>
      <c r="K273" s="2">
        <f t="shared" si="69"/>
        <v>0.47785586077829817</v>
      </c>
      <c r="L273" s="2">
        <f t="shared" si="69"/>
        <v>0.65602950079954625</v>
      </c>
      <c r="M273" s="2">
        <f t="shared" si="69"/>
        <v>0.98141545978916978</v>
      </c>
      <c r="N273" s="2">
        <f t="shared" si="69"/>
        <v>0.50414377487979378</v>
      </c>
      <c r="O273" s="44">
        <f t="shared" si="66"/>
        <v>0.43878909954413109</v>
      </c>
    </row>
    <row r="274" spans="1:19" x14ac:dyDescent="0.25">
      <c r="A274" s="133"/>
      <c r="B274" s="45" t="s">
        <v>177</v>
      </c>
      <c r="C274" s="46">
        <f t="shared" ref="C274:N274" si="70">ABS((C273-C270)/C270)</f>
        <v>0.481670544048866</v>
      </c>
      <c r="D274" s="46">
        <f t="shared" si="70"/>
        <v>0.48858249742377152</v>
      </c>
      <c r="E274" s="46">
        <f t="shared" si="70"/>
        <v>0.41843205906413461</v>
      </c>
      <c r="F274" s="46">
        <f t="shared" si="70"/>
        <v>0.1794781688422063</v>
      </c>
      <c r="G274" s="46">
        <f t="shared" si="70"/>
        <v>0.56221876699380613</v>
      </c>
      <c r="H274" s="46">
        <f t="shared" si="70"/>
        <v>0.1087529129817902</v>
      </c>
      <c r="I274" s="46">
        <f t="shared" si="70"/>
        <v>0.27011283803237929</v>
      </c>
      <c r="J274" s="46">
        <f t="shared" si="70"/>
        <v>0.60824951572282693</v>
      </c>
      <c r="K274" s="46">
        <f t="shared" si="70"/>
        <v>0.36030005250562491</v>
      </c>
      <c r="L274" s="46">
        <f t="shared" si="70"/>
        <v>0.27107833244494861</v>
      </c>
      <c r="M274" s="46">
        <f t="shared" si="70"/>
        <v>0.17528112622758837</v>
      </c>
      <c r="N274" s="46">
        <f t="shared" si="70"/>
        <v>0.40828195436643921</v>
      </c>
      <c r="O274" s="62">
        <f>AVERAGE(C274:N274)</f>
        <v>0.36103656405453183</v>
      </c>
    </row>
    <row r="275" spans="1:19" ht="15.75" thickBot="1" x14ac:dyDescent="0.3">
      <c r="A275" s="133"/>
      <c r="B275" s="45">
        <v>5</v>
      </c>
      <c r="C275" s="2">
        <f>C$94*ATAN($P$96/$P$94)</f>
        <v>0.17000599475369838</v>
      </c>
      <c r="D275" s="2">
        <f t="shared" ref="D275:N275" si="71">D$94*ATAN($P$96/$P$94)</f>
        <v>0.134288122891765</v>
      </c>
      <c r="E275" s="2">
        <f t="shared" si="71"/>
        <v>0.12348969651490142</v>
      </c>
      <c r="F275" s="2">
        <f t="shared" si="71"/>
        <v>0.20378568752234852</v>
      </c>
      <c r="G275" s="2">
        <f t="shared" si="71"/>
        <v>0.7182337954252338</v>
      </c>
      <c r="H275" s="2">
        <f t="shared" si="71"/>
        <v>0.57176283251854576</v>
      </c>
      <c r="I275" s="2">
        <f t="shared" si="71"/>
        <v>0.30374035219023959</v>
      </c>
      <c r="J275" s="2">
        <f t="shared" si="71"/>
        <v>0.28297414761934808</v>
      </c>
      <c r="K275" s="2">
        <f t="shared" si="71"/>
        <v>0.45298014237304646</v>
      </c>
      <c r="L275" s="2">
        <f t="shared" si="71"/>
        <v>0.62187860621629731</v>
      </c>
      <c r="M275" s="2">
        <f t="shared" si="71"/>
        <v>0.93032596477593887</v>
      </c>
      <c r="N275" s="2">
        <f t="shared" si="71"/>
        <v>0.47789958785811626</v>
      </c>
      <c r="O275" s="44">
        <f t="shared" si="66"/>
        <v>0.41594707755495658</v>
      </c>
    </row>
    <row r="276" spans="1:19" x14ac:dyDescent="0.25">
      <c r="A276" s="133"/>
      <c r="B276" s="45" t="s">
        <v>177</v>
      </c>
      <c r="C276" s="46">
        <f t="shared" ref="C276:N276" si="72">ABS((C275-C270)/C270)</f>
        <v>0.50865319435347289</v>
      </c>
      <c r="D276" s="46">
        <f t="shared" si="72"/>
        <v>0.515205332520704</v>
      </c>
      <c r="E276" s="46">
        <f t="shared" si="72"/>
        <v>0.44870671198704726</v>
      </c>
      <c r="F276" s="46">
        <f t="shared" si="72"/>
        <v>0.22219203235744844</v>
      </c>
      <c r="G276" s="46">
        <f t="shared" si="72"/>
        <v>0.48089442355718315</v>
      </c>
      <c r="H276" s="46">
        <f t="shared" si="72"/>
        <v>5.1034618600267867E-2</v>
      </c>
      <c r="I276" s="46">
        <f t="shared" si="72"/>
        <v>0.30810853715207381</v>
      </c>
      <c r="J276" s="46">
        <f t="shared" si="72"/>
        <v>0.62864285089324401</v>
      </c>
      <c r="K276" s="46">
        <f t="shared" si="72"/>
        <v>0.39360088035736751</v>
      </c>
      <c r="L276" s="46">
        <f t="shared" si="72"/>
        <v>0.30902377087078076</v>
      </c>
      <c r="M276" s="46">
        <f t="shared" si="72"/>
        <v>0.21821347497820259</v>
      </c>
      <c r="N276" s="46">
        <f t="shared" si="72"/>
        <v>0.43908499077685886</v>
      </c>
      <c r="O276" s="62">
        <f>AVERAGE(C276:N276)</f>
        <v>0.37694673486705432</v>
      </c>
      <c r="Q276" s="47" t="s">
        <v>183</v>
      </c>
    </row>
    <row r="277" spans="1:19" ht="15.75" thickBot="1" x14ac:dyDescent="0.3">
      <c r="A277" s="133"/>
      <c r="B277" s="45" t="s">
        <v>184</v>
      </c>
      <c r="C277" s="2">
        <f>LN(C$96/C$94)/LN($P$96/$P$94)</f>
        <v>0.45587650067849739</v>
      </c>
      <c r="D277" s="2">
        <f t="shared" ref="D277:N277" si="73">LN(D$96/D$94)/LN($P$96/$P$94)</f>
        <v>0.44520616547249797</v>
      </c>
      <c r="E277" s="2">
        <f t="shared" si="73"/>
        <v>0.54737411524272872</v>
      </c>
      <c r="F277" s="2">
        <f t="shared" si="73"/>
        <v>0.82096282502832807</v>
      </c>
      <c r="G277" s="2">
        <f t="shared" si="73"/>
        <v>1.3327677149191797</v>
      </c>
      <c r="H277" s="2">
        <f t="shared" si="73"/>
        <v>1.0602452617681328</v>
      </c>
      <c r="I277" s="2">
        <f t="shared" si="73"/>
        <v>0.72792816233844704</v>
      </c>
      <c r="J277" s="2">
        <f t="shared" si="73"/>
        <v>0.23333680866618406</v>
      </c>
      <c r="K277" s="2">
        <f t="shared" si="73"/>
        <v>0.62309818644174686</v>
      </c>
      <c r="L277" s="2">
        <f t="shared" si="73"/>
        <v>0.72687607279707478</v>
      </c>
      <c r="M277" s="2">
        <f t="shared" si="73"/>
        <v>0.82501806102672515</v>
      </c>
      <c r="N277" s="2">
        <f t="shared" si="73"/>
        <v>0.56112652270501084</v>
      </c>
      <c r="O277" s="48">
        <f t="shared" si="66"/>
        <v>0.69665136642371284</v>
      </c>
      <c r="Q277" s="49">
        <v>0.73</v>
      </c>
    </row>
    <row r="278" spans="1:19" x14ac:dyDescent="0.25">
      <c r="A278" s="133"/>
      <c r="B278" s="45" t="s">
        <v>185</v>
      </c>
      <c r="C278" s="2">
        <f>C$94*($P$96/$P$94)^$O277</f>
        <v>0.25557360436520843</v>
      </c>
      <c r="D278" s="2">
        <f t="shared" ref="D278:N278" si="74">D$94*($P$96/$P$94)^$O277</f>
        <v>0.2018781728291956</v>
      </c>
      <c r="E278" s="2">
        <f t="shared" si="74"/>
        <v>0.18564467027179637</v>
      </c>
      <c r="F278" s="2">
        <f t="shared" si="74"/>
        <v>0.30635533031399581</v>
      </c>
      <c r="G278" s="2">
        <f t="shared" si="74"/>
        <v>1.079736041894708</v>
      </c>
      <c r="H278" s="2">
        <f t="shared" si="74"/>
        <v>0.85954314823152345</v>
      </c>
      <c r="I278" s="2">
        <f t="shared" si="74"/>
        <v>0.45661928988376815</v>
      </c>
      <c r="J278" s="2">
        <f t="shared" si="74"/>
        <v>0.4254010157349235</v>
      </c>
      <c r="K278" s="2">
        <f t="shared" si="74"/>
        <v>0.68097462010013188</v>
      </c>
      <c r="L278" s="2">
        <f t="shared" si="74"/>
        <v>0.93488324984406868</v>
      </c>
      <c r="M278" s="2">
        <f t="shared" si="74"/>
        <v>1.3985786818682415</v>
      </c>
      <c r="N278" s="2">
        <f t="shared" si="74"/>
        <v>0.71843654907874555</v>
      </c>
      <c r="O278" s="44">
        <f t="shared" si="66"/>
        <v>0.62530203120135897</v>
      </c>
    </row>
    <row r="279" spans="1:19" x14ac:dyDescent="0.25">
      <c r="A279" s="133"/>
      <c r="B279" s="45" t="s">
        <v>177</v>
      </c>
      <c r="C279" s="46">
        <f t="shared" ref="C279:N279" si="75">ABS((C278-C270)/C270)</f>
        <v>0.26134796426240331</v>
      </c>
      <c r="D279" s="46">
        <f t="shared" si="75"/>
        <v>0.27119793202456471</v>
      </c>
      <c r="E279" s="46">
        <f t="shared" si="75"/>
        <v>0.17122915057233762</v>
      </c>
      <c r="F279" s="46">
        <f t="shared" si="75"/>
        <v>0.16929515387021296</v>
      </c>
      <c r="G279" s="46">
        <f t="shared" si="75"/>
        <v>1.2262598801952742</v>
      </c>
      <c r="H279" s="46">
        <f t="shared" si="75"/>
        <v>0.5800425518961827</v>
      </c>
      <c r="I279" s="46">
        <f t="shared" si="75"/>
        <v>4.0135056682843173E-2</v>
      </c>
      <c r="J279" s="46">
        <f t="shared" si="75"/>
        <v>0.44173095047910305</v>
      </c>
      <c r="K279" s="46">
        <f t="shared" si="75"/>
        <v>8.8387389424187571E-2</v>
      </c>
      <c r="L279" s="46">
        <f t="shared" si="75"/>
        <v>3.8759166493409616E-2</v>
      </c>
      <c r="M279" s="46">
        <f t="shared" si="75"/>
        <v>0.17527620325062318</v>
      </c>
      <c r="N279" s="46">
        <f t="shared" si="75"/>
        <v>0.15676461375734088</v>
      </c>
      <c r="O279" s="62">
        <f>AVERAGE(C279:N279)</f>
        <v>0.30170216774237357</v>
      </c>
    </row>
    <row r="280" spans="1:19" x14ac:dyDescent="0.25">
      <c r="A280" s="133"/>
      <c r="B280" s="42" t="s">
        <v>186</v>
      </c>
      <c r="C280" s="4">
        <f>C$94*($P$96/$P$94)^$Q277</f>
        <v>0.24507228810356976</v>
      </c>
      <c r="D280" s="4">
        <f t="shared" ref="D280:N280" si="76">D$94*($P$96/$P$94)^$Q277</f>
        <v>0.19358315916975788</v>
      </c>
      <c r="E280" s="4">
        <f t="shared" si="76"/>
        <v>0.17801667832930312</v>
      </c>
      <c r="F280" s="4">
        <f t="shared" si="76"/>
        <v>0.29376743329678723</v>
      </c>
      <c r="G280" s="4">
        <f t="shared" si="76"/>
        <v>1.0353705461574265</v>
      </c>
      <c r="H280" s="4">
        <f t="shared" si="76"/>
        <v>0.82422520347536088</v>
      </c>
      <c r="I280" s="4">
        <f t="shared" si="76"/>
        <v>0.43785716620458637</v>
      </c>
      <c r="J280" s="4">
        <f t="shared" si="76"/>
        <v>0.40792162612678878</v>
      </c>
      <c r="K280" s="4">
        <f t="shared" si="76"/>
        <v>0.65299391423035846</v>
      </c>
      <c r="L280" s="4">
        <f t="shared" si="76"/>
        <v>0.89646964019644571</v>
      </c>
      <c r="M280" s="4">
        <f t="shared" si="76"/>
        <v>1.3411121954853329</v>
      </c>
      <c r="N280" s="4">
        <f t="shared" si="76"/>
        <v>0.68891656232371568</v>
      </c>
      <c r="O280" s="51">
        <f>AVERAGE(C280:N280)</f>
        <v>0.59960886775828603</v>
      </c>
    </row>
    <row r="281" spans="1:19" ht="15.75" thickBot="1" x14ac:dyDescent="0.3">
      <c r="A281" s="134"/>
      <c r="B281" s="52" t="s">
        <v>177</v>
      </c>
      <c r="C281" s="53">
        <f t="shared" ref="C281:N281" si="77">ABS((C280-C270)/C270)</f>
        <v>0.29169858929604109</v>
      </c>
      <c r="D281" s="53">
        <f t="shared" si="77"/>
        <v>0.30114382971206549</v>
      </c>
      <c r="E281" s="53">
        <f t="shared" si="77"/>
        <v>0.20528268602989677</v>
      </c>
      <c r="F281" s="53">
        <f t="shared" si="77"/>
        <v>0.12124974540758479</v>
      </c>
      <c r="G281" s="53">
        <f t="shared" si="77"/>
        <v>1.1347846312524259</v>
      </c>
      <c r="H281" s="53">
        <f t="shared" si="77"/>
        <v>0.51511985932970739</v>
      </c>
      <c r="I281" s="53">
        <f t="shared" si="77"/>
        <v>2.6032660487782088E-3</v>
      </c>
      <c r="J281" s="53">
        <f t="shared" si="77"/>
        <v>0.46466978198584152</v>
      </c>
      <c r="K281" s="53">
        <f t="shared" si="77"/>
        <v>0.12584482700085881</v>
      </c>
      <c r="L281" s="53">
        <f t="shared" si="77"/>
        <v>3.9226220039492408E-3</v>
      </c>
      <c r="M281" s="53">
        <f t="shared" si="77"/>
        <v>0.12698503822296886</v>
      </c>
      <c r="N281" s="53">
        <f t="shared" si="77"/>
        <v>0.19141248553554496</v>
      </c>
      <c r="O281" s="63">
        <f>AVERAGE(C281:N281)</f>
        <v>0.29039311348547192</v>
      </c>
    </row>
    <row r="282" spans="1:19" x14ac:dyDescent="0.25">
      <c r="A282"/>
      <c r="B282" s="54"/>
      <c r="C282" s="55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x14ac:dyDescent="0.25">
      <c r="A283"/>
      <c r="B283" s="54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x14ac:dyDescent="0.25">
      <c r="A284"/>
      <c r="B284" s="5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 s="54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 s="54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 s="54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 s="54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 s="54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 s="54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 s="54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 s="54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 s="54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 s="5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 s="54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 s="54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 s="54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x14ac:dyDescent="0.25">
      <c r="A298"/>
      <c r="B298" s="54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x14ac:dyDescent="0.25">
      <c r="A299"/>
      <c r="B299" s="54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x14ac:dyDescent="0.25">
      <c r="A300"/>
      <c r="B300" s="54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ht="15.75" thickBot="1" x14ac:dyDescent="0.3"/>
    <row r="302" spans="1:19" x14ac:dyDescent="0.25">
      <c r="A302" s="41" t="s">
        <v>175</v>
      </c>
      <c r="B302" s="18" t="s">
        <v>176</v>
      </c>
      <c r="C302" s="22" t="s">
        <v>162</v>
      </c>
      <c r="D302" s="22" t="s">
        <v>163</v>
      </c>
      <c r="E302" s="22" t="s">
        <v>91</v>
      </c>
      <c r="F302" s="22" t="s">
        <v>164</v>
      </c>
      <c r="G302" s="22" t="s">
        <v>165</v>
      </c>
      <c r="H302" s="22" t="s">
        <v>166</v>
      </c>
      <c r="I302" s="22" t="s">
        <v>167</v>
      </c>
      <c r="J302" s="22" t="s">
        <v>168</v>
      </c>
      <c r="K302" s="22" t="s">
        <v>169</v>
      </c>
      <c r="L302" s="22" t="s">
        <v>170</v>
      </c>
      <c r="M302" s="22" t="s">
        <v>171</v>
      </c>
      <c r="N302" s="22" t="s">
        <v>172</v>
      </c>
      <c r="O302" s="23" t="s">
        <v>179</v>
      </c>
    </row>
    <row r="303" spans="1:19" x14ac:dyDescent="0.25">
      <c r="A303" s="132" t="s">
        <v>154</v>
      </c>
      <c r="B303" s="42" t="s">
        <v>182</v>
      </c>
      <c r="C303" s="43">
        <f>C$97</f>
        <v>11.67</v>
      </c>
      <c r="D303" s="43">
        <f t="shared" ref="D303:N303" si="78">D$97</f>
        <v>7.657</v>
      </c>
      <c r="E303" s="43">
        <f t="shared" si="78"/>
        <v>6.3730000000000002</v>
      </c>
      <c r="F303" s="43">
        <f t="shared" si="78"/>
        <v>8.5399999999999991</v>
      </c>
      <c r="G303" s="43">
        <f t="shared" si="78"/>
        <v>26.95</v>
      </c>
      <c r="H303" s="43">
        <f t="shared" si="78"/>
        <v>42.78</v>
      </c>
      <c r="I303" s="43">
        <f t="shared" si="78"/>
        <v>23.55</v>
      </c>
      <c r="J303" s="43">
        <f t="shared" si="78"/>
        <v>24.92</v>
      </c>
      <c r="K303" s="43">
        <f t="shared" si="78"/>
        <v>46.23</v>
      </c>
      <c r="L303" s="43">
        <f t="shared" si="78"/>
        <v>73.150000000000006</v>
      </c>
      <c r="M303" s="43">
        <f t="shared" si="78"/>
        <v>78.59</v>
      </c>
      <c r="N303" s="43">
        <f t="shared" si="78"/>
        <v>33.43</v>
      </c>
      <c r="O303" s="44">
        <f t="shared" ref="O303:O311" si="79">AVERAGE(C303:N303)</f>
        <v>31.986666666666665</v>
      </c>
    </row>
    <row r="304" spans="1:19" x14ac:dyDescent="0.25">
      <c r="A304" s="133"/>
      <c r="B304" s="45">
        <v>3</v>
      </c>
      <c r="C304" s="2">
        <f>C$94*($P$97/$P$94)</f>
        <v>16.592815013404827</v>
      </c>
      <c r="D304" s="2">
        <f t="shared" ref="D304:N304" si="80">D$94*($P$97/$P$94)</f>
        <v>13.106702412868632</v>
      </c>
      <c r="E304" s="2">
        <f t="shared" si="80"/>
        <v>12.052761394101877</v>
      </c>
      <c r="F304" s="2">
        <f t="shared" si="80"/>
        <v>19.889758713136729</v>
      </c>
      <c r="G304" s="2">
        <f t="shared" si="80"/>
        <v>70.10058981233243</v>
      </c>
      <c r="H304" s="2">
        <f t="shared" si="80"/>
        <v>55.804825737265418</v>
      </c>
      <c r="I304" s="2">
        <f t="shared" si="80"/>
        <v>29.645469168900803</v>
      </c>
      <c r="J304" s="2">
        <f t="shared" si="80"/>
        <v>27.618659517426273</v>
      </c>
      <c r="K304" s="2">
        <f t="shared" si="80"/>
        <v>44.211474530831097</v>
      </c>
      <c r="L304" s="2">
        <f t="shared" si="80"/>
        <v>60.696193029490615</v>
      </c>
      <c r="M304" s="2">
        <f t="shared" si="80"/>
        <v>90.801072386058976</v>
      </c>
      <c r="N304" s="2">
        <f t="shared" si="80"/>
        <v>46.643646112600536</v>
      </c>
      <c r="O304" s="44">
        <f t="shared" si="79"/>
        <v>40.596997319034848</v>
      </c>
    </row>
    <row r="305" spans="1:19" x14ac:dyDescent="0.25">
      <c r="A305" s="133"/>
      <c r="B305" s="45" t="s">
        <v>177</v>
      </c>
      <c r="C305" s="46">
        <f t="shared" ref="C305:N305" si="81">ABS((C304-C303)/C303)</f>
        <v>0.42183504827804863</v>
      </c>
      <c r="D305" s="46">
        <f t="shared" si="81"/>
        <v>0.71172814586243072</v>
      </c>
      <c r="E305" s="46">
        <f t="shared" si="81"/>
        <v>0.89122256301614255</v>
      </c>
      <c r="F305" s="46">
        <f t="shared" si="81"/>
        <v>1.329011558915308</v>
      </c>
      <c r="G305" s="46">
        <f t="shared" si="81"/>
        <v>1.6011350579715187</v>
      </c>
      <c r="H305" s="46">
        <f t="shared" si="81"/>
        <v>0.3044606296695983</v>
      </c>
      <c r="I305" s="46">
        <f t="shared" si="81"/>
        <v>0.25883096258602134</v>
      </c>
      <c r="J305" s="46">
        <f t="shared" si="81"/>
        <v>0.1082929180347621</v>
      </c>
      <c r="K305" s="46">
        <f t="shared" si="81"/>
        <v>4.3662675084769627E-2</v>
      </c>
      <c r="L305" s="46">
        <f t="shared" si="81"/>
        <v>0.17025026617237715</v>
      </c>
      <c r="M305" s="46">
        <f t="shared" si="81"/>
        <v>0.15537692309529166</v>
      </c>
      <c r="N305" s="46">
        <f t="shared" si="81"/>
        <v>0.3952631203290618</v>
      </c>
      <c r="O305" s="62">
        <f>AVERAGE(C305:N305)</f>
        <v>0.53258915575127752</v>
      </c>
    </row>
    <row r="306" spans="1:19" x14ac:dyDescent="0.25">
      <c r="A306" s="133"/>
      <c r="B306" s="45">
        <v>4</v>
      </c>
      <c r="C306" s="2">
        <f>C$94*TAN($P$97/$P$94)</f>
        <v>-1.8491437117631035</v>
      </c>
      <c r="D306" s="2">
        <f t="shared" ref="D306:N306" si="82">D$94*TAN($P$97/$P$94)</f>
        <v>-1.4606428342102691</v>
      </c>
      <c r="E306" s="2">
        <f t="shared" si="82"/>
        <v>-1.3431890805315052</v>
      </c>
      <c r="F306" s="2">
        <f t="shared" si="82"/>
        <v>-2.2165631463479545</v>
      </c>
      <c r="G306" s="2">
        <f t="shared" si="82"/>
        <v>-7.8121804369926551</v>
      </c>
      <c r="H306" s="2">
        <f t="shared" si="82"/>
        <v>-6.2190256755550628</v>
      </c>
      <c r="I306" s="2">
        <f t="shared" si="82"/>
        <v>-3.3037632765539486</v>
      </c>
      <c r="J306" s="2">
        <f t="shared" si="82"/>
        <v>-3.0778906733255567</v>
      </c>
      <c r="K306" s="2">
        <f t="shared" si="82"/>
        <v>-4.9270343850886595</v>
      </c>
      <c r="L306" s="2">
        <f t="shared" si="82"/>
        <v>-6.7641315580129158</v>
      </c>
      <c r="M306" s="2">
        <f t="shared" si="82"/>
        <v>-10.119092624631966</v>
      </c>
      <c r="N306" s="2">
        <f t="shared" si="82"/>
        <v>-5.1980815089627308</v>
      </c>
      <c r="O306" s="44">
        <f t="shared" si="79"/>
        <v>-4.5242282426646936</v>
      </c>
    </row>
    <row r="307" spans="1:19" x14ac:dyDescent="0.25">
      <c r="A307" s="133"/>
      <c r="B307" s="45" t="s">
        <v>177</v>
      </c>
      <c r="C307" s="46">
        <f t="shared" ref="C307:N307" si="83">ABS((C306-C303)/C303)</f>
        <v>1.1584527602196317</v>
      </c>
      <c r="D307" s="46">
        <f t="shared" si="83"/>
        <v>1.1907591529594186</v>
      </c>
      <c r="E307" s="46">
        <f t="shared" si="83"/>
        <v>1.2107624479101686</v>
      </c>
      <c r="F307" s="46">
        <f t="shared" si="83"/>
        <v>1.2595507197128752</v>
      </c>
      <c r="G307" s="46">
        <f t="shared" si="83"/>
        <v>1.289876825120321</v>
      </c>
      <c r="H307" s="46">
        <f t="shared" si="83"/>
        <v>1.1453722691808101</v>
      </c>
      <c r="I307" s="46">
        <f t="shared" si="83"/>
        <v>1.1402871879640741</v>
      </c>
      <c r="J307" s="46">
        <f t="shared" si="83"/>
        <v>1.1235108616904317</v>
      </c>
      <c r="K307" s="46">
        <f t="shared" si="83"/>
        <v>1.1065765603523396</v>
      </c>
      <c r="L307" s="46">
        <f t="shared" si="83"/>
        <v>1.0924693309366087</v>
      </c>
      <c r="M307" s="46">
        <f t="shared" si="83"/>
        <v>1.1287580178729095</v>
      </c>
      <c r="N307" s="46">
        <f t="shared" si="83"/>
        <v>1.1554915198612841</v>
      </c>
      <c r="O307" s="62">
        <f>AVERAGE(C307:N307)</f>
        <v>1.1668223044817394</v>
      </c>
    </row>
    <row r="308" spans="1:19" ht="15.75" thickBot="1" x14ac:dyDescent="0.3">
      <c r="A308" s="133"/>
      <c r="B308" s="45">
        <v>5</v>
      </c>
      <c r="C308" s="2">
        <f>C$94*ATAN($P$97/$P$94)</f>
        <v>0.94175886994905278</v>
      </c>
      <c r="D308" s="2">
        <f t="shared" ref="D308:N308" si="84">D$94*ATAN($P$97/$P$94)</f>
        <v>0.74389747870568501</v>
      </c>
      <c r="E308" s="2">
        <f t="shared" si="84"/>
        <v>0.68407891856234126</v>
      </c>
      <c r="F308" s="2">
        <f t="shared" si="84"/>
        <v>1.1288835965513075</v>
      </c>
      <c r="G308" s="2">
        <f t="shared" si="84"/>
        <v>3.9787011541495811</v>
      </c>
      <c r="H308" s="2">
        <f t="shared" si="84"/>
        <v>3.1673160691283289</v>
      </c>
      <c r="I308" s="2">
        <f t="shared" si="84"/>
        <v>1.6825887301858484</v>
      </c>
      <c r="J308" s="2">
        <f t="shared" si="84"/>
        <v>1.5675530376024951</v>
      </c>
      <c r="K308" s="2">
        <f t="shared" si="84"/>
        <v>2.5093119075515475</v>
      </c>
      <c r="L308" s="2">
        <f t="shared" si="84"/>
        <v>3.4449355405628217</v>
      </c>
      <c r="M308" s="2">
        <f t="shared" si="84"/>
        <v>5.1535990277342298</v>
      </c>
      <c r="N308" s="2">
        <f t="shared" si="84"/>
        <v>2.6473547386515719</v>
      </c>
      <c r="O308" s="44">
        <f t="shared" si="79"/>
        <v>2.3041649224445675</v>
      </c>
    </row>
    <row r="309" spans="1:19" x14ac:dyDescent="0.25">
      <c r="A309" s="133"/>
      <c r="B309" s="45" t="s">
        <v>177</v>
      </c>
      <c r="C309" s="46">
        <f t="shared" ref="C309:N309" si="85">ABS((C308-C303)/C303)</f>
        <v>0.91930086804206912</v>
      </c>
      <c r="D309" s="46">
        <f t="shared" si="85"/>
        <v>0.90284739732196873</v>
      </c>
      <c r="E309" s="46">
        <f t="shared" si="85"/>
        <v>0.89265982762241625</v>
      </c>
      <c r="F309" s="46">
        <f t="shared" si="85"/>
        <v>0.86781222522818402</v>
      </c>
      <c r="G309" s="46">
        <f t="shared" si="85"/>
        <v>0.85236730411318817</v>
      </c>
      <c r="H309" s="46">
        <f t="shared" si="85"/>
        <v>0.92596269123122188</v>
      </c>
      <c r="I309" s="46">
        <f t="shared" si="85"/>
        <v>0.9285524955335096</v>
      </c>
      <c r="J309" s="46">
        <f t="shared" si="85"/>
        <v>0.93709658757614389</v>
      </c>
      <c r="K309" s="46">
        <f t="shared" si="85"/>
        <v>0.9457211354628694</v>
      </c>
      <c r="L309" s="46">
        <f t="shared" si="85"/>
        <v>0.95290587094240842</v>
      </c>
      <c r="M309" s="46">
        <f t="shared" si="85"/>
        <v>0.93442423937225816</v>
      </c>
      <c r="N309" s="46">
        <f t="shared" si="85"/>
        <v>0.92080901170650398</v>
      </c>
      <c r="O309" s="62">
        <f>AVERAGE(C309:N309)</f>
        <v>0.9150383045127285</v>
      </c>
      <c r="Q309" s="47" t="s">
        <v>183</v>
      </c>
    </row>
    <row r="310" spans="1:19" ht="15.75" thickBot="1" x14ac:dyDescent="0.3">
      <c r="A310" s="133"/>
      <c r="B310" s="45" t="s">
        <v>184</v>
      </c>
      <c r="C310" s="2">
        <f>LN(C$97/C$94)/LN($P$97/$P$94)</f>
        <v>0.89324321014286068</v>
      </c>
      <c r="D310" s="2">
        <f t="shared" ref="D310:N310" si="86">LN(D$97/D$94)/LN($P$97/$P$94)</f>
        <v>0.83695860688686585</v>
      </c>
      <c r="E310" s="2">
        <f t="shared" si="86"/>
        <v>0.80671045092878213</v>
      </c>
      <c r="F310" s="2">
        <f t="shared" si="86"/>
        <v>0.74355075403635429</v>
      </c>
      <c r="G310" s="2">
        <f t="shared" si="86"/>
        <v>0.71003149328274262</v>
      </c>
      <c r="H310" s="2">
        <f t="shared" si="86"/>
        <v>0.91937779711839918</v>
      </c>
      <c r="I310" s="2">
        <f t="shared" si="86"/>
        <v>0.93017824501999102</v>
      </c>
      <c r="J310" s="2">
        <f t="shared" si="86"/>
        <v>0.96881124143034103</v>
      </c>
      <c r="K310" s="2">
        <f t="shared" si="86"/>
        <v>1.0135420784189639</v>
      </c>
      <c r="L310" s="2">
        <f t="shared" si="86"/>
        <v>1.0566109879373933</v>
      </c>
      <c r="M310" s="2">
        <f t="shared" si="86"/>
        <v>0.95619094504715962</v>
      </c>
      <c r="N310" s="2">
        <f t="shared" si="86"/>
        <v>0.89896564113941813</v>
      </c>
      <c r="O310" s="48">
        <f t="shared" si="79"/>
        <v>0.89451428761577256</v>
      </c>
      <c r="Q310" s="73">
        <f>O310</f>
        <v>0.89451428761577256</v>
      </c>
    </row>
    <row r="311" spans="1:19" x14ac:dyDescent="0.25">
      <c r="A311" s="133"/>
      <c r="B311" s="45" t="s">
        <v>185</v>
      </c>
      <c r="C311" s="2">
        <f>C$94*($P$97/$P$94)^$O310</f>
        <v>11.719004563547307</v>
      </c>
      <c r="D311" s="2">
        <f t="shared" ref="D311:N311" si="87">D$94*($P$97/$P$94)^$O310</f>
        <v>9.2568684256033276</v>
      </c>
      <c r="E311" s="2">
        <f t="shared" si="87"/>
        <v>8.5125016862249172</v>
      </c>
      <c r="F311" s="2">
        <f t="shared" si="87"/>
        <v>14.047536414936184</v>
      </c>
      <c r="G311" s="2">
        <f t="shared" si="87"/>
        <v>49.509931331989762</v>
      </c>
      <c r="H311" s="2">
        <f t="shared" si="87"/>
        <v>39.413264533754379</v>
      </c>
      <c r="I311" s="2">
        <f t="shared" si="87"/>
        <v>20.937700335849179</v>
      </c>
      <c r="J311" s="2">
        <f t="shared" si="87"/>
        <v>19.506225837044539</v>
      </c>
      <c r="K311" s="2">
        <f t="shared" si="87"/>
        <v>31.225230400591844</v>
      </c>
      <c r="L311" s="2">
        <f t="shared" si="87"/>
        <v>42.867889657536239</v>
      </c>
      <c r="M311" s="2">
        <f t="shared" si="87"/>
        <v>64.130057546447802</v>
      </c>
      <c r="N311" s="2">
        <f t="shared" si="87"/>
        <v>32.942999799157413</v>
      </c>
      <c r="O311" s="44">
        <f t="shared" si="79"/>
        <v>28.672434211056906</v>
      </c>
    </row>
    <row r="312" spans="1:19" x14ac:dyDescent="0.25">
      <c r="A312" s="133"/>
      <c r="B312" s="45" t="s">
        <v>177</v>
      </c>
      <c r="C312" s="46">
        <f t="shared" ref="C312:N312" si="88">ABS((C311-C303)/C303)</f>
        <v>4.1991913922285046E-3</v>
      </c>
      <c r="D312" s="46">
        <f t="shared" si="88"/>
        <v>0.2089419388276515</v>
      </c>
      <c r="E312" s="46">
        <f t="shared" si="88"/>
        <v>0.33571342950336058</v>
      </c>
      <c r="F312" s="46">
        <f t="shared" si="88"/>
        <v>0.64491058722906158</v>
      </c>
      <c r="G312" s="46">
        <f t="shared" si="88"/>
        <v>0.83710320341334932</v>
      </c>
      <c r="H312" s="46">
        <f t="shared" si="88"/>
        <v>7.8698818752819588E-2</v>
      </c>
      <c r="I312" s="46">
        <f t="shared" si="88"/>
        <v>0.11092567576011982</v>
      </c>
      <c r="J312" s="46">
        <f t="shared" si="88"/>
        <v>0.21724615421169591</v>
      </c>
      <c r="K312" s="46">
        <f t="shared" si="88"/>
        <v>0.32456780444317873</v>
      </c>
      <c r="L312" s="46">
        <f t="shared" si="88"/>
        <v>0.41397280030709177</v>
      </c>
      <c r="M312" s="46">
        <f t="shared" si="88"/>
        <v>0.18399214217524115</v>
      </c>
      <c r="N312" s="46">
        <f t="shared" si="88"/>
        <v>1.4567759522661894E-2</v>
      </c>
      <c r="O312" s="62">
        <f>AVERAGE(C312:N312)</f>
        <v>0.28123662546153838</v>
      </c>
    </row>
    <row r="313" spans="1:19" x14ac:dyDescent="0.25">
      <c r="A313" s="133"/>
      <c r="B313" s="42" t="s">
        <v>186</v>
      </c>
      <c r="C313" s="4">
        <f>C$94*($P$97/$P$94)^$Q310</f>
        <v>11.719004563547307</v>
      </c>
      <c r="D313" s="4">
        <f t="shared" ref="D313:N313" si="89">D$94*($P$97/$P$94)^$Q310</f>
        <v>9.2568684256033276</v>
      </c>
      <c r="E313" s="4">
        <f t="shared" si="89"/>
        <v>8.5125016862249172</v>
      </c>
      <c r="F313" s="4">
        <f t="shared" si="89"/>
        <v>14.047536414936184</v>
      </c>
      <c r="G313" s="4">
        <f t="shared" si="89"/>
        <v>49.509931331989762</v>
      </c>
      <c r="H313" s="4">
        <f t="shared" si="89"/>
        <v>39.413264533754379</v>
      </c>
      <c r="I313" s="4">
        <f t="shared" si="89"/>
        <v>20.937700335849179</v>
      </c>
      <c r="J313" s="4">
        <f t="shared" si="89"/>
        <v>19.506225837044539</v>
      </c>
      <c r="K313" s="4">
        <f t="shared" si="89"/>
        <v>31.225230400591844</v>
      </c>
      <c r="L313" s="4">
        <f t="shared" si="89"/>
        <v>42.867889657536239</v>
      </c>
      <c r="M313" s="4">
        <f t="shared" si="89"/>
        <v>64.130057546447802</v>
      </c>
      <c r="N313" s="4">
        <f t="shared" si="89"/>
        <v>32.942999799157413</v>
      </c>
      <c r="O313" s="51">
        <f>AVERAGE(C313:N313)</f>
        <v>28.672434211056906</v>
      </c>
    </row>
    <row r="314" spans="1:19" ht="15.75" thickBot="1" x14ac:dyDescent="0.3">
      <c r="A314" s="134"/>
      <c r="B314" s="52" t="s">
        <v>177</v>
      </c>
      <c r="C314" s="53">
        <f t="shared" ref="C314:N314" si="90">ABS((C313-C303)/C303)</f>
        <v>4.1991913922285046E-3</v>
      </c>
      <c r="D314" s="53">
        <f t="shared" si="90"/>
        <v>0.2089419388276515</v>
      </c>
      <c r="E314" s="53">
        <f t="shared" si="90"/>
        <v>0.33571342950336058</v>
      </c>
      <c r="F314" s="53">
        <f t="shared" si="90"/>
        <v>0.64491058722906158</v>
      </c>
      <c r="G314" s="53">
        <f t="shared" si="90"/>
        <v>0.83710320341334932</v>
      </c>
      <c r="H314" s="53">
        <f t="shared" si="90"/>
        <v>7.8698818752819588E-2</v>
      </c>
      <c r="I314" s="53">
        <f t="shared" si="90"/>
        <v>0.11092567576011982</v>
      </c>
      <c r="J314" s="53">
        <f t="shared" si="90"/>
        <v>0.21724615421169591</v>
      </c>
      <c r="K314" s="53">
        <f t="shared" si="90"/>
        <v>0.32456780444317873</v>
      </c>
      <c r="L314" s="53">
        <f t="shared" si="90"/>
        <v>0.41397280030709177</v>
      </c>
      <c r="M314" s="53">
        <f t="shared" si="90"/>
        <v>0.18399214217524115</v>
      </c>
      <c r="N314" s="53">
        <f t="shared" si="90"/>
        <v>1.4567759522661894E-2</v>
      </c>
      <c r="O314" s="63">
        <f>AVERAGE(C314:N314)</f>
        <v>0.28123662546153838</v>
      </c>
    </row>
    <row r="315" spans="1:19" x14ac:dyDescent="0.25">
      <c r="A315"/>
      <c r="B315" s="54"/>
      <c r="C315" s="5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 s="54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x14ac:dyDescent="0.25">
      <c r="A317"/>
      <c r="B317" s="54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 s="54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 s="54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 s="54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 s="54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 s="54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 s="54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 s="5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 s="54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 s="54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 s="54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 s="54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 s="54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 s="54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x14ac:dyDescent="0.25">
      <c r="A331"/>
      <c r="B331" s="54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x14ac:dyDescent="0.25">
      <c r="A332"/>
      <c r="B332" s="54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x14ac:dyDescent="0.25">
      <c r="A333"/>
      <c r="B333" s="54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ht="15.75" thickBot="1" x14ac:dyDescent="0.3"/>
    <row r="335" spans="1:19" x14ac:dyDescent="0.25">
      <c r="A335" s="41" t="s">
        <v>175</v>
      </c>
      <c r="B335" s="18" t="s">
        <v>176</v>
      </c>
      <c r="C335" s="22" t="s">
        <v>162</v>
      </c>
      <c r="D335" s="22" t="s">
        <v>163</v>
      </c>
      <c r="E335" s="22" t="s">
        <v>91</v>
      </c>
      <c r="F335" s="22" t="s">
        <v>164</v>
      </c>
      <c r="G335" s="22" t="s">
        <v>165</v>
      </c>
      <c r="H335" s="22" t="s">
        <v>166</v>
      </c>
      <c r="I335" s="22" t="s">
        <v>167</v>
      </c>
      <c r="J335" s="22" t="s">
        <v>168</v>
      </c>
      <c r="K335" s="22" t="s">
        <v>169</v>
      </c>
      <c r="L335" s="22" t="s">
        <v>170</v>
      </c>
      <c r="M335" s="22" t="s">
        <v>171</v>
      </c>
      <c r="N335" s="22" t="s">
        <v>172</v>
      </c>
      <c r="O335" s="23" t="s">
        <v>179</v>
      </c>
    </row>
    <row r="336" spans="1:19" x14ac:dyDescent="0.25">
      <c r="A336" s="132" t="s">
        <v>155</v>
      </c>
      <c r="B336" s="42" t="s">
        <v>182</v>
      </c>
      <c r="C336" s="43">
        <f>C$98</f>
        <v>5145</v>
      </c>
      <c r="D336" s="43">
        <f t="shared" ref="D336:N336" si="91">D$98</f>
        <v>3854</v>
      </c>
      <c r="E336" s="43">
        <f t="shared" si="91"/>
        <v>3619</v>
      </c>
      <c r="F336" s="43">
        <f t="shared" si="91"/>
        <v>4085</v>
      </c>
      <c r="G336" s="43">
        <f t="shared" si="91"/>
        <v>5857</v>
      </c>
      <c r="H336" s="43">
        <f t="shared" si="91"/>
        <v>7533</v>
      </c>
      <c r="I336" s="43">
        <f t="shared" si="91"/>
        <v>7283</v>
      </c>
      <c r="J336" s="43">
        <f t="shared" si="91"/>
        <v>6832</v>
      </c>
      <c r="K336" s="43">
        <f t="shared" si="91"/>
        <v>7001</v>
      </c>
      <c r="L336" s="43">
        <f t="shared" si="91"/>
        <v>7806</v>
      </c>
      <c r="M336" s="43">
        <f t="shared" si="91"/>
        <v>9222</v>
      </c>
      <c r="N336" s="43">
        <f t="shared" si="91"/>
        <v>8614</v>
      </c>
      <c r="O336" s="44">
        <f t="shared" ref="O336:O344" si="92">AVERAGE(C336:N336)</f>
        <v>6404.25</v>
      </c>
    </row>
    <row r="337" spans="1:19" x14ac:dyDescent="0.25">
      <c r="A337" s="133"/>
      <c r="B337" s="45">
        <v>3</v>
      </c>
      <c r="C337" s="2">
        <f>C$94*($P$98/$P$94)</f>
        <v>423.77193565683643</v>
      </c>
      <c r="D337" s="2">
        <f t="shared" ref="D337:N337" si="93">D$94*($P$98/$P$94)</f>
        <v>334.73841823056301</v>
      </c>
      <c r="E337" s="2">
        <f t="shared" si="93"/>
        <v>307.82130831099198</v>
      </c>
      <c r="F337" s="2">
        <f t="shared" si="93"/>
        <v>507.97417694369972</v>
      </c>
      <c r="G337" s="2">
        <f t="shared" si="93"/>
        <v>1790.3329008042895</v>
      </c>
      <c r="H337" s="2">
        <f t="shared" si="93"/>
        <v>1425.2264611260052</v>
      </c>
      <c r="I337" s="2">
        <f t="shared" si="93"/>
        <v>757.12998927613944</v>
      </c>
      <c r="J337" s="2">
        <f t="shared" si="93"/>
        <v>705.36631635388744</v>
      </c>
      <c r="K337" s="2">
        <f t="shared" si="93"/>
        <v>1129.1382520107238</v>
      </c>
      <c r="L337" s="2">
        <f t="shared" si="93"/>
        <v>1550.1494584450402</v>
      </c>
      <c r="M337" s="2">
        <f t="shared" si="93"/>
        <v>2319.0125469168902</v>
      </c>
      <c r="N337" s="2">
        <f t="shared" si="93"/>
        <v>1191.2546595174263</v>
      </c>
      <c r="O337" s="44">
        <f t="shared" si="92"/>
        <v>1036.826368632708</v>
      </c>
    </row>
    <row r="338" spans="1:19" x14ac:dyDescent="0.25">
      <c r="A338" s="133"/>
      <c r="B338" s="45" t="s">
        <v>177</v>
      </c>
      <c r="C338" s="46">
        <f t="shared" ref="C338:N338" si="94">ABS((C337-C336)/C336)</f>
        <v>0.91763422047486165</v>
      </c>
      <c r="D338" s="46">
        <f t="shared" si="94"/>
        <v>0.91314519506212688</v>
      </c>
      <c r="E338" s="46">
        <f t="shared" si="94"/>
        <v>0.91494299300608117</v>
      </c>
      <c r="F338" s="46">
        <f t="shared" si="94"/>
        <v>0.87564891629285202</v>
      </c>
      <c r="G338" s="46">
        <f t="shared" si="94"/>
        <v>0.6943259517151632</v>
      </c>
      <c r="H338" s="46">
        <f t="shared" si="94"/>
        <v>0.81080227517244052</v>
      </c>
      <c r="I338" s="46">
        <f t="shared" si="94"/>
        <v>0.89604146790112038</v>
      </c>
      <c r="J338" s="46">
        <f t="shared" si="94"/>
        <v>0.89675551575616397</v>
      </c>
      <c r="K338" s="46">
        <f t="shared" si="94"/>
        <v>0.83871757577335759</v>
      </c>
      <c r="L338" s="46">
        <f t="shared" si="94"/>
        <v>0.80141564713745317</v>
      </c>
      <c r="M338" s="46">
        <f t="shared" si="94"/>
        <v>0.74853474876199411</v>
      </c>
      <c r="N338" s="46">
        <f t="shared" si="94"/>
        <v>0.86170714423990868</v>
      </c>
      <c r="O338" s="62">
        <f>AVERAGE(C338:N338)</f>
        <v>0.84747263760779346</v>
      </c>
    </row>
    <row r="339" spans="1:19" x14ac:dyDescent="0.25">
      <c r="A339" s="133"/>
      <c r="B339" s="45">
        <v>4</v>
      </c>
      <c r="C339" s="2">
        <f>C$94*TAN($P$98/$P$94)</f>
        <v>-0.89226724694084547</v>
      </c>
      <c r="D339" s="2">
        <f t="shared" ref="D339:N339" si="95">D$94*TAN($P$98/$P$94)</f>
        <v>-0.7048039328441531</v>
      </c>
      <c r="E339" s="2">
        <f t="shared" si="95"/>
        <v>-0.64812897741957176</v>
      </c>
      <c r="F339" s="2">
        <f t="shared" si="95"/>
        <v>-1.0695581331408179</v>
      </c>
      <c r="G339" s="2">
        <f t="shared" si="95"/>
        <v>-3.769611137727285</v>
      </c>
      <c r="H339" s="2">
        <f t="shared" si="95"/>
        <v>-3.0008662295323223</v>
      </c>
      <c r="I339" s="2">
        <f t="shared" si="95"/>
        <v>-1.5941647718145071</v>
      </c>
      <c r="J339" s="2">
        <f t="shared" si="95"/>
        <v>-1.4851744729210816</v>
      </c>
      <c r="K339" s="2">
        <f t="shared" si="95"/>
        <v>-2.3774417198619267</v>
      </c>
      <c r="L339" s="2">
        <f t="shared" si="95"/>
        <v>-3.2638961508617896</v>
      </c>
      <c r="M339" s="2">
        <f t="shared" si="95"/>
        <v>-4.8827653904254733</v>
      </c>
      <c r="N339" s="2">
        <f t="shared" si="95"/>
        <v>-2.5082300785340377</v>
      </c>
      <c r="O339" s="44">
        <f t="shared" si="92"/>
        <v>-2.1830756868353176</v>
      </c>
    </row>
    <row r="340" spans="1:19" x14ac:dyDescent="0.25">
      <c r="A340" s="133"/>
      <c r="B340" s="45" t="s">
        <v>177</v>
      </c>
      <c r="C340" s="46">
        <f t="shared" ref="C340:N340" si="96">ABS((C339-C336)/C336)</f>
        <v>1.0001734241490652</v>
      </c>
      <c r="D340" s="46">
        <f t="shared" si="96"/>
        <v>1.0001828759555902</v>
      </c>
      <c r="E340" s="46">
        <f t="shared" si="96"/>
        <v>1.0001790906265322</v>
      </c>
      <c r="F340" s="46">
        <f t="shared" si="96"/>
        <v>1.0002618257363869</v>
      </c>
      <c r="G340" s="46">
        <f t="shared" si="96"/>
        <v>1.0006436078432179</v>
      </c>
      <c r="H340" s="46">
        <f t="shared" si="96"/>
        <v>1.0003983627013848</v>
      </c>
      <c r="I340" s="46">
        <f t="shared" si="96"/>
        <v>1.000218888476152</v>
      </c>
      <c r="J340" s="46">
        <f t="shared" si="96"/>
        <v>1.000217385022383</v>
      </c>
      <c r="K340" s="46">
        <f t="shared" si="96"/>
        <v>1.0003395860191204</v>
      </c>
      <c r="L340" s="46">
        <f t="shared" si="96"/>
        <v>1.0004181265886321</v>
      </c>
      <c r="M340" s="46">
        <f t="shared" si="96"/>
        <v>1.0005294692464135</v>
      </c>
      <c r="N340" s="46">
        <f t="shared" si="96"/>
        <v>1.0002911806452908</v>
      </c>
      <c r="O340" s="62">
        <f>AVERAGE(C340:N340)</f>
        <v>1.0003211519175144</v>
      </c>
    </row>
    <row r="341" spans="1:19" ht="15.75" thickBot="1" x14ac:dyDescent="0.3">
      <c r="A341" s="133"/>
      <c r="B341" s="45">
        <v>5</v>
      </c>
      <c r="C341" s="2">
        <f>C$94*ATAN($P$98/$P$94)</f>
        <v>0.96357932524957335</v>
      </c>
      <c r="D341" s="2">
        <f t="shared" ref="D341:N341" si="97">D$94*ATAN($P$98/$P$94)</f>
        <v>0.76113350610104735</v>
      </c>
      <c r="E341" s="2">
        <f t="shared" si="97"/>
        <v>0.69992895612591166</v>
      </c>
      <c r="F341" s="2">
        <f t="shared" si="97"/>
        <v>1.1550397123512801</v>
      </c>
      <c r="G341" s="2">
        <f t="shared" si="97"/>
        <v>4.0708872470641584</v>
      </c>
      <c r="H341" s="2">
        <f t="shared" si="97"/>
        <v>3.240702453811676</v>
      </c>
      <c r="I341" s="2">
        <f t="shared" si="97"/>
        <v>1.7215741364801009</v>
      </c>
      <c r="J341" s="2">
        <f t="shared" si="97"/>
        <v>1.6038730788356093</v>
      </c>
      <c r="K341" s="2">
        <f t="shared" si="97"/>
        <v>2.5674524040851825</v>
      </c>
      <c r="L341" s="2">
        <f t="shared" si="97"/>
        <v>3.5247543395937164</v>
      </c>
      <c r="M341" s="2">
        <f t="shared" si="97"/>
        <v>5.2730073824732351</v>
      </c>
      <c r="N341" s="2">
        <f t="shared" si="97"/>
        <v>2.7086936732585727</v>
      </c>
      <c r="O341" s="44">
        <f t="shared" si="92"/>
        <v>2.3575521846191716</v>
      </c>
    </row>
    <row r="342" spans="1:19" x14ac:dyDescent="0.25">
      <c r="A342" s="133"/>
      <c r="B342" s="45" t="s">
        <v>177</v>
      </c>
      <c r="C342" s="46">
        <f t="shared" ref="C342:N342" si="98">ABS((C341-C336)/C336)</f>
        <v>0.99981271538867844</v>
      </c>
      <c r="D342" s="46">
        <f t="shared" si="98"/>
        <v>0.99980250817174332</v>
      </c>
      <c r="E342" s="46">
        <f t="shared" si="98"/>
        <v>0.99980659603312361</v>
      </c>
      <c r="F342" s="46">
        <f t="shared" si="98"/>
        <v>0.99971724854042798</v>
      </c>
      <c r="G342" s="46">
        <f t="shared" si="98"/>
        <v>0.99930495351766024</v>
      </c>
      <c r="H342" s="46">
        <f t="shared" si="98"/>
        <v>0.999569799222911</v>
      </c>
      <c r="I342" s="46">
        <f t="shared" si="98"/>
        <v>0.9997636174465907</v>
      </c>
      <c r="J342" s="46">
        <f t="shared" si="98"/>
        <v>0.9997652410598894</v>
      </c>
      <c r="K342" s="46">
        <f t="shared" si="98"/>
        <v>0.99963327347463438</v>
      </c>
      <c r="L342" s="46">
        <f t="shared" si="98"/>
        <v>0.99954845575972406</v>
      </c>
      <c r="M342" s="46">
        <f t="shared" si="98"/>
        <v>0.99942821433718576</v>
      </c>
      <c r="N342" s="46">
        <f t="shared" si="98"/>
        <v>0.99968554751877647</v>
      </c>
      <c r="O342" s="62">
        <f>AVERAGE(C342:N342)</f>
        <v>0.99965318087261223</v>
      </c>
      <c r="Q342" s="47" t="s">
        <v>183</v>
      </c>
    </row>
    <row r="343" spans="1:19" ht="15.75" thickBot="1" x14ac:dyDescent="0.3">
      <c r="A343" s="133"/>
      <c r="B343" s="45" t="s">
        <v>184</v>
      </c>
      <c r="C343" s="2">
        <f>LN(C$98/C$94)/LN($P$98/$P$94)</f>
        <v>1.3819186348752932</v>
      </c>
      <c r="D343" s="2">
        <f t="shared" ref="D343:N343" si="99">LN(D$98/D$94)/LN($P$98/$P$94)</f>
        <v>1.3738005193608418</v>
      </c>
      <c r="E343" s="2">
        <f t="shared" si="99"/>
        <v>1.3770001912311693</v>
      </c>
      <c r="F343" s="2">
        <f t="shared" si="99"/>
        <v>1.3189017129603759</v>
      </c>
      <c r="G343" s="2">
        <f t="shared" si="99"/>
        <v>1.1813131352674846</v>
      </c>
      <c r="H343" s="2">
        <f t="shared" si="99"/>
        <v>1.2547000018489365</v>
      </c>
      <c r="I343" s="2">
        <f t="shared" si="99"/>
        <v>1.3463023565591408</v>
      </c>
      <c r="J343" s="2">
        <f t="shared" si="99"/>
        <v>1.3473567128987913</v>
      </c>
      <c r="K343" s="2">
        <f t="shared" si="99"/>
        <v>1.2791204845489936</v>
      </c>
      <c r="L343" s="2">
        <f t="shared" si="99"/>
        <v>1.247292680816902</v>
      </c>
      <c r="M343" s="2">
        <f t="shared" si="99"/>
        <v>1.211176350707899</v>
      </c>
      <c r="N343" s="2">
        <f t="shared" si="99"/>
        <v>1.302645721903922</v>
      </c>
      <c r="O343" s="48">
        <f t="shared" si="92"/>
        <v>1.3017940419149789</v>
      </c>
      <c r="Q343" s="49">
        <v>1.26</v>
      </c>
    </row>
    <row r="344" spans="1:19" x14ac:dyDescent="0.25">
      <c r="A344" s="133"/>
      <c r="B344" s="45" t="s">
        <v>185</v>
      </c>
      <c r="C344" s="2">
        <f>C$94*($P$98/$P$94)^$O343</f>
        <v>3047.2954170423573</v>
      </c>
      <c r="D344" s="2">
        <f t="shared" ref="D344:N344" si="100">D$94*($P$98/$P$94)^$O343</f>
        <v>2407.0655981523505</v>
      </c>
      <c r="E344" s="2">
        <f t="shared" si="100"/>
        <v>2213.5077459297904</v>
      </c>
      <c r="F344" s="2">
        <f t="shared" si="100"/>
        <v>3652.7840829693405</v>
      </c>
      <c r="G344" s="2">
        <f t="shared" si="100"/>
        <v>12874.07868372618</v>
      </c>
      <c r="H344" s="2">
        <f t="shared" si="100"/>
        <v>10248.640124091968</v>
      </c>
      <c r="I344" s="2">
        <f t="shared" si="100"/>
        <v>5444.4349714909868</v>
      </c>
      <c r="J344" s="2">
        <f t="shared" si="100"/>
        <v>5072.2083326014481</v>
      </c>
      <c r="K344" s="2">
        <f t="shared" si="100"/>
        <v>8119.5037496438053</v>
      </c>
      <c r="L344" s="2">
        <f t="shared" si="100"/>
        <v>11146.947079278722</v>
      </c>
      <c r="M344" s="2">
        <f t="shared" si="100"/>
        <v>16675.753422251335</v>
      </c>
      <c r="N344" s="2">
        <f t="shared" si="100"/>
        <v>8566.1757163112525</v>
      </c>
      <c r="O344" s="44">
        <f t="shared" si="92"/>
        <v>7455.6995769574605</v>
      </c>
    </row>
    <row r="345" spans="1:19" x14ac:dyDescent="0.25">
      <c r="A345" s="133"/>
      <c r="B345" s="45" t="s">
        <v>177</v>
      </c>
      <c r="C345" s="46">
        <f t="shared" ref="C345:N345" si="101">ABS((C344-C336)/C336)</f>
        <v>0.4077171201083854</v>
      </c>
      <c r="D345" s="46">
        <f t="shared" si="101"/>
        <v>0.37543705289248819</v>
      </c>
      <c r="E345" s="46">
        <f t="shared" si="101"/>
        <v>0.38836481184587168</v>
      </c>
      <c r="F345" s="46">
        <f t="shared" si="101"/>
        <v>0.10580561004422509</v>
      </c>
      <c r="G345" s="46">
        <f t="shared" si="101"/>
        <v>1.1980670451982551</v>
      </c>
      <c r="H345" s="46">
        <f t="shared" si="101"/>
        <v>0.3604991536030755</v>
      </c>
      <c r="I345" s="46">
        <f t="shared" si="101"/>
        <v>0.25244611128779532</v>
      </c>
      <c r="J345" s="46">
        <f t="shared" si="101"/>
        <v>0.25758074757004568</v>
      </c>
      <c r="K345" s="46">
        <f t="shared" si="101"/>
        <v>0.15976342660245754</v>
      </c>
      <c r="L345" s="46">
        <f t="shared" si="101"/>
        <v>0.42799731991784801</v>
      </c>
      <c r="M345" s="46">
        <f t="shared" si="101"/>
        <v>0.80825779898626493</v>
      </c>
      <c r="N345" s="46">
        <f t="shared" si="101"/>
        <v>5.55192520185135E-3</v>
      </c>
      <c r="O345" s="62">
        <f>AVERAGE(C345:N345)</f>
        <v>0.39562401027154709</v>
      </c>
    </row>
    <row r="346" spans="1:19" x14ac:dyDescent="0.25">
      <c r="A346" s="133"/>
      <c r="B346" s="42" t="s">
        <v>186</v>
      </c>
      <c r="C346" s="4">
        <f>C$94*($P$98/$P$94)^$Q343</f>
        <v>2318.7972977337217</v>
      </c>
      <c r="D346" s="4">
        <f t="shared" ref="D346:N346" si="102">D$94*($P$98/$P$94)^$Q343</f>
        <v>1831.6232726398289</v>
      </c>
      <c r="E346" s="4">
        <f t="shared" si="102"/>
        <v>1684.3381022626056</v>
      </c>
      <c r="F346" s="4">
        <f t="shared" si="102"/>
        <v>2779.5355230163177</v>
      </c>
      <c r="G346" s="4">
        <f t="shared" si="102"/>
        <v>9796.3521015004462</v>
      </c>
      <c r="H346" s="4">
        <f t="shared" si="102"/>
        <v>7798.5609443324674</v>
      </c>
      <c r="I346" s="4">
        <f t="shared" si="102"/>
        <v>4142.8674847131797</v>
      </c>
      <c r="J346" s="4">
        <f t="shared" si="102"/>
        <v>3859.6267724492891</v>
      </c>
      <c r="K346" s="4">
        <f t="shared" si="102"/>
        <v>6178.4240701830104</v>
      </c>
      <c r="L346" s="4">
        <f t="shared" si="102"/>
        <v>8482.1151965959907</v>
      </c>
      <c r="M346" s="4">
        <f t="shared" si="102"/>
        <v>12689.18390942232</v>
      </c>
      <c r="N346" s="4">
        <f t="shared" si="102"/>
        <v>6518.3129248996802</v>
      </c>
      <c r="O346" s="51">
        <f>AVERAGE(C346:N346)</f>
        <v>5673.3114666457377</v>
      </c>
    </row>
    <row r="347" spans="1:19" ht="15.75" thickBot="1" x14ac:dyDescent="0.3">
      <c r="A347" s="134"/>
      <c r="B347" s="52" t="s">
        <v>177</v>
      </c>
      <c r="C347" s="53">
        <f t="shared" ref="C347:N347" si="103">ABS((C346-C336)/C336)</f>
        <v>0.54931053493999582</v>
      </c>
      <c r="D347" s="53">
        <f t="shared" si="103"/>
        <v>0.52474746428649999</v>
      </c>
      <c r="E347" s="53">
        <f t="shared" si="103"/>
        <v>0.53458466364669643</v>
      </c>
      <c r="F347" s="53">
        <f t="shared" si="103"/>
        <v>0.31957514736442649</v>
      </c>
      <c r="G347" s="53">
        <f t="shared" si="103"/>
        <v>0.67258871461506675</v>
      </c>
      <c r="H347" s="53">
        <f t="shared" si="103"/>
        <v>3.5253012655312284E-2</v>
      </c>
      <c r="I347" s="53">
        <f t="shared" si="103"/>
        <v>0.43115920846997396</v>
      </c>
      <c r="J347" s="53">
        <f t="shared" si="103"/>
        <v>0.4350663389272118</v>
      </c>
      <c r="K347" s="53">
        <f t="shared" si="103"/>
        <v>0.11749406225067699</v>
      </c>
      <c r="L347" s="53">
        <f t="shared" si="103"/>
        <v>8.6614808685112829E-2</v>
      </c>
      <c r="M347" s="53">
        <f t="shared" si="103"/>
        <v>0.37596876050990236</v>
      </c>
      <c r="N347" s="53">
        <f t="shared" si="103"/>
        <v>0.24328849258188065</v>
      </c>
      <c r="O347" s="63">
        <f>AVERAGE(C347:N347)</f>
        <v>0.36047093407772968</v>
      </c>
    </row>
    <row r="348" spans="1:19" x14ac:dyDescent="0.25">
      <c r="A348"/>
      <c r="B348" s="54"/>
      <c r="C348" s="55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x14ac:dyDescent="0.25">
      <c r="A349"/>
      <c r="B349" s="54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x14ac:dyDescent="0.25">
      <c r="A350"/>
      <c r="B350" s="54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 s="54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 s="54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 s="54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 s="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 s="54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 s="54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 s="54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 s="54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 s="54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 s="54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 s="54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 s="54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 s="54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x14ac:dyDescent="0.25">
      <c r="A364"/>
      <c r="B364" s="5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x14ac:dyDescent="0.25">
      <c r="A365"/>
      <c r="B365" s="54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x14ac:dyDescent="0.25">
      <c r="A366"/>
      <c r="B366" s="54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ht="15.75" thickBot="1" x14ac:dyDescent="0.3"/>
    <row r="368" spans="1:19" x14ac:dyDescent="0.25">
      <c r="A368" s="41" t="s">
        <v>175</v>
      </c>
      <c r="B368" s="18" t="s">
        <v>176</v>
      </c>
      <c r="C368" s="22" t="s">
        <v>162</v>
      </c>
      <c r="D368" s="22" t="s">
        <v>163</v>
      </c>
      <c r="E368" s="22" t="s">
        <v>91</v>
      </c>
      <c r="F368" s="22" t="s">
        <v>164</v>
      </c>
      <c r="G368" s="22" t="s">
        <v>165</v>
      </c>
      <c r="H368" s="22" t="s">
        <v>166</v>
      </c>
      <c r="I368" s="22" t="s">
        <v>167</v>
      </c>
      <c r="J368" s="22" t="s">
        <v>168</v>
      </c>
      <c r="K368" s="22" t="s">
        <v>169</v>
      </c>
      <c r="L368" s="22" t="s">
        <v>170</v>
      </c>
      <c r="M368" s="22" t="s">
        <v>171</v>
      </c>
      <c r="N368" s="22" t="s">
        <v>172</v>
      </c>
      <c r="O368" s="23" t="s">
        <v>179</v>
      </c>
    </row>
    <row r="369" spans="1:19" x14ac:dyDescent="0.25">
      <c r="A369" s="132" t="s">
        <v>156</v>
      </c>
      <c r="B369" s="42" t="s">
        <v>182</v>
      </c>
      <c r="C369" s="43">
        <f>C$99</f>
        <v>12.55</v>
      </c>
      <c r="D369" s="43">
        <f t="shared" ref="D369:N369" si="104">D$99</f>
        <v>10.91</v>
      </c>
      <c r="E369" s="43">
        <f t="shared" si="104"/>
        <v>10</v>
      </c>
      <c r="F369" s="43">
        <f t="shared" si="104"/>
        <v>10.98</v>
      </c>
      <c r="G369" s="43">
        <f t="shared" si="104"/>
        <v>17.25</v>
      </c>
      <c r="H369" s="43">
        <f t="shared" si="104"/>
        <v>17.93</v>
      </c>
      <c r="I369" s="43">
        <f t="shared" si="104"/>
        <v>15.47</v>
      </c>
      <c r="J369" s="43">
        <f t="shared" si="104"/>
        <v>16.329999999999998</v>
      </c>
      <c r="K369" s="43">
        <f t="shared" si="104"/>
        <v>20.46</v>
      </c>
      <c r="L369" s="43">
        <f t="shared" si="104"/>
        <v>23.32</v>
      </c>
      <c r="M369" s="43">
        <f t="shared" si="104"/>
        <v>24.37</v>
      </c>
      <c r="N369" s="43">
        <f t="shared" si="104"/>
        <v>16.760000000000002</v>
      </c>
      <c r="O369" s="44">
        <f t="shared" ref="O369:O377" si="105">AVERAGE(C369:N369)</f>
        <v>16.360833333333332</v>
      </c>
    </row>
    <row r="370" spans="1:19" x14ac:dyDescent="0.25">
      <c r="A370" s="133"/>
      <c r="B370" s="45">
        <v>3</v>
      </c>
      <c r="C370" s="2">
        <f>C$94*($P$99/$P$94)</f>
        <v>1.5753297587131367</v>
      </c>
      <c r="D370" s="2">
        <f t="shared" ref="D370:N370" si="106">D$94*($P$99/$P$94)</f>
        <v>1.2443565683646114</v>
      </c>
      <c r="E370" s="2">
        <f t="shared" si="106"/>
        <v>1.14429490616622</v>
      </c>
      <c r="F370" s="2">
        <f t="shared" si="106"/>
        <v>1.8883431635388741</v>
      </c>
      <c r="G370" s="2">
        <f t="shared" si="106"/>
        <v>6.6553833780160856</v>
      </c>
      <c r="H370" s="2">
        <f t="shared" si="106"/>
        <v>5.2981367292225201</v>
      </c>
      <c r="I370" s="2">
        <f t="shared" si="106"/>
        <v>2.8145549597855228</v>
      </c>
      <c r="J370" s="2">
        <f t="shared" si="106"/>
        <v>2.6221286863270779</v>
      </c>
      <c r="K370" s="2">
        <f t="shared" si="106"/>
        <v>4.1974584450402146</v>
      </c>
      <c r="L370" s="2">
        <f t="shared" si="106"/>
        <v>5.7625254691689012</v>
      </c>
      <c r="M370" s="2">
        <f t="shared" si="106"/>
        <v>8.6206970509383378</v>
      </c>
      <c r="N370" s="2">
        <f t="shared" si="106"/>
        <v>4.4283699731903488</v>
      </c>
      <c r="O370" s="44">
        <f t="shared" si="105"/>
        <v>3.8542982573726543</v>
      </c>
    </row>
    <row r="371" spans="1:19" x14ac:dyDescent="0.25">
      <c r="A371" s="133"/>
      <c r="B371" s="45" t="s">
        <v>177</v>
      </c>
      <c r="C371" s="46">
        <f t="shared" ref="C371:N371" si="107">ABS((C370-C369)/C369)</f>
        <v>0.87447571643720023</v>
      </c>
      <c r="D371" s="46">
        <f t="shared" si="107"/>
        <v>0.88594348594274863</v>
      </c>
      <c r="E371" s="46">
        <f t="shared" si="107"/>
        <v>0.885570509383378</v>
      </c>
      <c r="F371" s="46">
        <f t="shared" si="107"/>
        <v>0.82801974831157799</v>
      </c>
      <c r="G371" s="46">
        <f t="shared" si="107"/>
        <v>0.61418067373819785</v>
      </c>
      <c r="H371" s="46">
        <f t="shared" si="107"/>
        <v>0.70450994259774014</v>
      </c>
      <c r="I371" s="46">
        <f t="shared" si="107"/>
        <v>0.81806367422200887</v>
      </c>
      <c r="J371" s="46">
        <f t="shared" si="107"/>
        <v>0.83942873935535356</v>
      </c>
      <c r="K371" s="46">
        <f t="shared" si="107"/>
        <v>0.79484562829715466</v>
      </c>
      <c r="L371" s="46">
        <f t="shared" si="107"/>
        <v>0.75289341898932682</v>
      </c>
      <c r="M371" s="46">
        <f t="shared" si="107"/>
        <v>0.64625781489789347</v>
      </c>
      <c r="N371" s="46">
        <f t="shared" si="107"/>
        <v>0.73577744790033717</v>
      </c>
      <c r="O371" s="62">
        <f>AVERAGE(C371:N371)</f>
        <v>0.78166390000607666</v>
      </c>
    </row>
    <row r="372" spans="1:19" x14ac:dyDescent="0.25">
      <c r="A372" s="133"/>
      <c r="B372" s="45">
        <v>4</v>
      </c>
      <c r="C372" s="2">
        <f>C$94*TAN($P$99/$P$94)</f>
        <v>-0.3986929258027142</v>
      </c>
      <c r="D372" s="2">
        <f t="shared" ref="D372:N372" si="108">D$94*TAN($P$99/$P$94)</f>
        <v>-0.31492845116338175</v>
      </c>
      <c r="E372" s="2">
        <f t="shared" si="108"/>
        <v>-0.28960430766776962</v>
      </c>
      <c r="F372" s="2">
        <f t="shared" si="108"/>
        <v>-0.47791204135309062</v>
      </c>
      <c r="G372" s="2">
        <f t="shared" si="108"/>
        <v>-1.6843802109645611</v>
      </c>
      <c r="H372" s="2">
        <f t="shared" si="108"/>
        <v>-1.3408809312420273</v>
      </c>
      <c r="I372" s="2">
        <f t="shared" si="108"/>
        <v>-0.7123227029406799</v>
      </c>
      <c r="J372" s="2">
        <f t="shared" si="108"/>
        <v>-0.66362242698757967</v>
      </c>
      <c r="K372" s="2">
        <f t="shared" si="108"/>
        <v>-1.0623153527902938</v>
      </c>
      <c r="L372" s="2">
        <f t="shared" si="108"/>
        <v>-1.458410930542176</v>
      </c>
      <c r="M372" s="2">
        <f t="shared" si="108"/>
        <v>-2.1817723626988919</v>
      </c>
      <c r="N372" s="2">
        <f t="shared" si="108"/>
        <v>-1.1207556839340143</v>
      </c>
      <c r="O372" s="44">
        <f t="shared" si="105"/>
        <v>-0.97546652734059835</v>
      </c>
    </row>
    <row r="373" spans="1:19" x14ac:dyDescent="0.25">
      <c r="A373" s="133"/>
      <c r="B373" s="45" t="s">
        <v>177</v>
      </c>
      <c r="C373" s="46">
        <f t="shared" ref="C373:N373" si="109">ABS((C372-C369)/C369)</f>
        <v>1.0317683606217303</v>
      </c>
      <c r="D373" s="46">
        <f t="shared" si="109"/>
        <v>1.0288660358536557</v>
      </c>
      <c r="E373" s="46">
        <f t="shared" si="109"/>
        <v>1.028960430766777</v>
      </c>
      <c r="F373" s="46">
        <f t="shared" si="109"/>
        <v>1.0435256868263287</v>
      </c>
      <c r="G373" s="46">
        <f t="shared" si="109"/>
        <v>1.0976452296211341</v>
      </c>
      <c r="H373" s="46">
        <f t="shared" si="109"/>
        <v>1.0747842125622993</v>
      </c>
      <c r="I373" s="46">
        <f t="shared" si="109"/>
        <v>1.0460454235902186</v>
      </c>
      <c r="J373" s="46">
        <f t="shared" si="109"/>
        <v>1.0406382380274084</v>
      </c>
      <c r="K373" s="46">
        <f t="shared" si="109"/>
        <v>1.0519215714951267</v>
      </c>
      <c r="L373" s="46">
        <f t="shared" si="109"/>
        <v>1.0625390622016371</v>
      </c>
      <c r="M373" s="46">
        <f t="shared" si="109"/>
        <v>1.0895269742592897</v>
      </c>
      <c r="N373" s="46">
        <f t="shared" si="109"/>
        <v>1.0668708641965403</v>
      </c>
      <c r="O373" s="62">
        <f>AVERAGE(C373:N373)</f>
        <v>1.055257674168512</v>
      </c>
    </row>
    <row r="374" spans="1:19" ht="15.75" thickBot="1" x14ac:dyDescent="0.3">
      <c r="A374" s="133"/>
      <c r="B374" s="45">
        <v>5</v>
      </c>
      <c r="C374" s="2">
        <f>C$94*ATAN($P$99/$P$94)</f>
        <v>0.73627740949568321</v>
      </c>
      <c r="D374" s="2">
        <f t="shared" ref="D374:N374" si="110">D$94*ATAN($P$99/$P$94)</f>
        <v>0.58158720456906576</v>
      </c>
      <c r="E374" s="2">
        <f t="shared" si="110"/>
        <v>0.53482039842846052</v>
      </c>
      <c r="F374" s="2">
        <f t="shared" si="110"/>
        <v>0.88257357229449973</v>
      </c>
      <c r="G374" s="2">
        <f t="shared" si="110"/>
        <v>3.1105921827879515</v>
      </c>
      <c r="H374" s="2">
        <f t="shared" si="110"/>
        <v>2.4762424277012798</v>
      </c>
      <c r="I374" s="2">
        <f t="shared" si="110"/>
        <v>1.3154663163139486</v>
      </c>
      <c r="J374" s="2">
        <f t="shared" si="110"/>
        <v>1.2255301506589387</v>
      </c>
      <c r="K374" s="2">
        <f t="shared" si="110"/>
        <v>1.9618075601546217</v>
      </c>
      <c r="L374" s="2">
        <f t="shared" si="110"/>
        <v>2.6932883741487044</v>
      </c>
      <c r="M374" s="2">
        <f t="shared" si="110"/>
        <v>4.0291402213444556</v>
      </c>
      <c r="N374" s="2">
        <f t="shared" si="110"/>
        <v>2.0697309589406339</v>
      </c>
      <c r="O374" s="44">
        <f t="shared" si="105"/>
        <v>1.8014213980698537</v>
      </c>
    </row>
    <row r="375" spans="1:19" x14ac:dyDescent="0.25">
      <c r="A375" s="133"/>
      <c r="B375" s="45" t="s">
        <v>177</v>
      </c>
      <c r="C375" s="46">
        <f t="shared" ref="C375:N375" si="111">ABS((C374-C369)/C369)</f>
        <v>0.94133247733102132</v>
      </c>
      <c r="D375" s="46">
        <f t="shared" si="111"/>
        <v>0.94669228189101129</v>
      </c>
      <c r="E375" s="46">
        <f t="shared" si="111"/>
        <v>0.94651796015715406</v>
      </c>
      <c r="F375" s="46">
        <f t="shared" si="111"/>
        <v>0.91961989323365201</v>
      </c>
      <c r="G375" s="46">
        <f t="shared" si="111"/>
        <v>0.81967581549055357</v>
      </c>
      <c r="H375" s="46">
        <f t="shared" si="111"/>
        <v>0.86189389694917573</v>
      </c>
      <c r="I375" s="46">
        <f t="shared" si="111"/>
        <v>0.9149666246726601</v>
      </c>
      <c r="J375" s="46">
        <f t="shared" si="111"/>
        <v>0.92495222592413107</v>
      </c>
      <c r="K375" s="46">
        <f t="shared" si="111"/>
        <v>0.90411497750954928</v>
      </c>
      <c r="L375" s="46">
        <f t="shared" si="111"/>
        <v>0.8845073595991122</v>
      </c>
      <c r="M375" s="46">
        <f t="shared" si="111"/>
        <v>0.83466802538594764</v>
      </c>
      <c r="N375" s="46">
        <f t="shared" si="111"/>
        <v>0.87650769934721762</v>
      </c>
      <c r="O375" s="62">
        <f>AVERAGE(C375:N375)</f>
        <v>0.8979541031242656</v>
      </c>
      <c r="Q375" s="47" t="s">
        <v>183</v>
      </c>
    </row>
    <row r="376" spans="1:19" ht="15.75" thickBot="1" x14ac:dyDescent="0.3">
      <c r="A376" s="133"/>
      <c r="B376" s="45" t="s">
        <v>184</v>
      </c>
      <c r="C376" s="2">
        <f>LN(C$99/C$94)/LN($P$99/$P$94)</f>
        <v>3.2025058841510115</v>
      </c>
      <c r="D376" s="2">
        <f t="shared" ref="D376:N376" si="112">LN(D$99/D$94)/LN($P$99/$P$94)</f>
        <v>3.304185604327492</v>
      </c>
      <c r="E376" s="2">
        <f t="shared" si="112"/>
        <v>3.3007206484717306</v>
      </c>
      <c r="F376" s="2">
        <f t="shared" si="112"/>
        <v>2.868317734293818</v>
      </c>
      <c r="G376" s="2">
        <f t="shared" si="112"/>
        <v>2.0107841696716329</v>
      </c>
      <c r="H376" s="2">
        <f t="shared" si="112"/>
        <v>2.2938736775932713</v>
      </c>
      <c r="I376" s="2">
        <f t="shared" si="112"/>
        <v>2.8085898405035401</v>
      </c>
      <c r="J376" s="2">
        <f t="shared" si="112"/>
        <v>2.9411685087053878</v>
      </c>
      <c r="K376" s="2">
        <f t="shared" si="112"/>
        <v>2.6811192633670156</v>
      </c>
      <c r="L376" s="2">
        <f t="shared" si="112"/>
        <v>2.4836536657193089</v>
      </c>
      <c r="M376" s="2">
        <f t="shared" si="112"/>
        <v>2.1029074296954269</v>
      </c>
      <c r="N376" s="2">
        <f t="shared" si="112"/>
        <v>2.4125750966120307</v>
      </c>
      <c r="O376" s="48">
        <f t="shared" si="105"/>
        <v>2.7008667935926387</v>
      </c>
      <c r="Q376" s="49">
        <v>2.48</v>
      </c>
    </row>
    <row r="377" spans="1:19" x14ac:dyDescent="0.25">
      <c r="A377" s="133"/>
      <c r="B377" s="45" t="s">
        <v>185</v>
      </c>
      <c r="C377" s="2">
        <f>C$94*($P$99/$P$94)^$O376</f>
        <v>7.8229661649341908</v>
      </c>
      <c r="D377" s="2">
        <f t="shared" ref="D377:N377" si="113">D$94*($P$99/$P$94)^$O376</f>
        <v>6.1793788110636525</v>
      </c>
      <c r="E377" s="2">
        <f t="shared" si="113"/>
        <v>5.6824803087306996</v>
      </c>
      <c r="F377" s="2">
        <f t="shared" si="113"/>
        <v>9.3773666081295843</v>
      </c>
      <c r="G377" s="2">
        <f t="shared" si="113"/>
        <v>33.050120898761058</v>
      </c>
      <c r="H377" s="2">
        <f t="shared" si="113"/>
        <v>26.310138649167921</v>
      </c>
      <c r="I377" s="2">
        <f t="shared" si="113"/>
        <v>13.976863001519231</v>
      </c>
      <c r="J377" s="2">
        <f t="shared" si="113"/>
        <v>13.021288958571244</v>
      </c>
      <c r="K377" s="2">
        <f t="shared" si="113"/>
        <v>20.844255123505434</v>
      </c>
      <c r="L377" s="2">
        <f t="shared" si="113"/>
        <v>28.616257339482399</v>
      </c>
      <c r="M377" s="2">
        <f t="shared" si="113"/>
        <v>42.809717124069842</v>
      </c>
      <c r="N377" s="2">
        <f t="shared" si="113"/>
        <v>21.99094397504302</v>
      </c>
      <c r="O377" s="44">
        <f t="shared" si="105"/>
        <v>19.140148080248192</v>
      </c>
    </row>
    <row r="378" spans="1:19" x14ac:dyDescent="0.25">
      <c r="A378" s="133"/>
      <c r="B378" s="45" t="s">
        <v>177</v>
      </c>
      <c r="C378" s="46">
        <f t="shared" ref="C378:N378" si="114">ABS((C377-C369)/C369)</f>
        <v>0.37665608247536331</v>
      </c>
      <c r="D378" s="46">
        <f t="shared" si="114"/>
        <v>0.43360414197400071</v>
      </c>
      <c r="E378" s="46">
        <f t="shared" si="114"/>
        <v>0.43175196912693004</v>
      </c>
      <c r="F378" s="46">
        <f t="shared" si="114"/>
        <v>0.14595932530695957</v>
      </c>
      <c r="G378" s="46">
        <f t="shared" si="114"/>
        <v>0.91594903760933666</v>
      </c>
      <c r="H378" s="46">
        <f t="shared" si="114"/>
        <v>0.4673808504834312</v>
      </c>
      <c r="I378" s="46">
        <f t="shared" si="114"/>
        <v>9.6518228731788613E-2</v>
      </c>
      <c r="J378" s="46">
        <f t="shared" si="114"/>
        <v>0.20261549549471861</v>
      </c>
      <c r="K378" s="46">
        <f t="shared" si="114"/>
        <v>1.8780797825289981E-2</v>
      </c>
      <c r="L378" s="46">
        <f t="shared" si="114"/>
        <v>0.22711223582686099</v>
      </c>
      <c r="M378" s="46">
        <f t="shared" si="114"/>
        <v>0.75665642692120805</v>
      </c>
      <c r="N378" s="46">
        <f t="shared" si="114"/>
        <v>0.31210882905984594</v>
      </c>
      <c r="O378" s="62">
        <f>AVERAGE(C378:N378)</f>
        <v>0.36542445173631116</v>
      </c>
    </row>
    <row r="379" spans="1:19" x14ac:dyDescent="0.25">
      <c r="A379" s="133"/>
      <c r="B379" s="42" t="s">
        <v>186</v>
      </c>
      <c r="C379" s="4">
        <f>C$94*($P$99/$P$94)^$Q376</f>
        <v>6.3531933689958562</v>
      </c>
      <c r="D379" s="4">
        <f t="shared" ref="D379:N379" si="115">D$94*($P$99/$P$94)^$Q376</f>
        <v>5.018401928278486</v>
      </c>
      <c r="E379" s="4">
        <f t="shared" si="115"/>
        <v>4.6148603299220721</v>
      </c>
      <c r="F379" s="4">
        <f t="shared" si="115"/>
        <v>7.6155542664184859</v>
      </c>
      <c r="G379" s="4">
        <f t="shared" si="115"/>
        <v>26.840689900936891</v>
      </c>
      <c r="H379" s="4">
        <f t="shared" si="115"/>
        <v>21.367010271948605</v>
      </c>
      <c r="I379" s="4">
        <f t="shared" si="115"/>
        <v>11.350900856332988</v>
      </c>
      <c r="J379" s="4">
        <f t="shared" si="115"/>
        <v>10.574859321032191</v>
      </c>
      <c r="K379" s="4">
        <f t="shared" si="115"/>
        <v>16.928052690028046</v>
      </c>
      <c r="L379" s="4">
        <f t="shared" si="115"/>
        <v>23.239857177141197</v>
      </c>
      <c r="M379" s="4">
        <f t="shared" si="115"/>
        <v>34.766660781475693</v>
      </c>
      <c r="N379" s="4">
        <f t="shared" si="115"/>
        <v>17.859302532389005</v>
      </c>
      <c r="O379" s="51">
        <f>AVERAGE(C379:N379)</f>
        <v>15.544111952074962</v>
      </c>
    </row>
    <row r="380" spans="1:19" ht="15.75" thickBot="1" x14ac:dyDescent="0.3">
      <c r="A380" s="134"/>
      <c r="B380" s="52" t="s">
        <v>177</v>
      </c>
      <c r="C380" s="53">
        <f t="shared" ref="C380:N380" si="116">ABS((C379-C369)/C369)</f>
        <v>0.49376945266965294</v>
      </c>
      <c r="D380" s="53">
        <f t="shared" si="116"/>
        <v>0.54001815506155038</v>
      </c>
      <c r="E380" s="53">
        <f t="shared" si="116"/>
        <v>0.53851396700779275</v>
      </c>
      <c r="F380" s="53">
        <f t="shared" si="116"/>
        <v>0.30641582273055684</v>
      </c>
      <c r="G380" s="53">
        <f t="shared" si="116"/>
        <v>0.55598202324271828</v>
      </c>
      <c r="H380" s="53">
        <f t="shared" si="116"/>
        <v>0.19169047807856135</v>
      </c>
      <c r="I380" s="53">
        <f t="shared" si="116"/>
        <v>0.26626368090930913</v>
      </c>
      <c r="J380" s="53">
        <f t="shared" si="116"/>
        <v>0.35242747574818173</v>
      </c>
      <c r="K380" s="53">
        <f t="shared" si="116"/>
        <v>0.17262694574642984</v>
      </c>
      <c r="L380" s="53">
        <f t="shared" si="116"/>
        <v>3.4366562117840349E-3</v>
      </c>
      <c r="M380" s="53">
        <f t="shared" si="116"/>
        <v>0.42661718430347523</v>
      </c>
      <c r="N380" s="53">
        <f t="shared" si="116"/>
        <v>6.5590843221300932E-2</v>
      </c>
      <c r="O380" s="63">
        <f>AVERAGE(C380:N380)</f>
        <v>0.32611272374427619</v>
      </c>
    </row>
    <row r="381" spans="1:19" x14ac:dyDescent="0.25">
      <c r="A381"/>
      <c r="B381" s="54"/>
      <c r="C381" s="55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x14ac:dyDescent="0.25">
      <c r="A382"/>
      <c r="B382" s="54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x14ac:dyDescent="0.25">
      <c r="A383"/>
      <c r="B383" s="54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x14ac:dyDescent="0.25">
      <c r="A384"/>
      <c r="B384" s="5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 s="54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 s="54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 s="54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 s="54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 s="54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 s="54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 s="54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 s="54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 s="54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 s="5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 s="54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 s="54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x14ac:dyDescent="0.25">
      <c r="A397"/>
      <c r="B397" s="54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x14ac:dyDescent="0.25">
      <c r="A398"/>
      <c r="B398" s="54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x14ac:dyDescent="0.25">
      <c r="A399"/>
      <c r="B399" s="54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ht="15.75" thickBot="1" x14ac:dyDescent="0.3"/>
    <row r="401" spans="1:19" x14ac:dyDescent="0.25">
      <c r="A401" s="41" t="s">
        <v>175</v>
      </c>
      <c r="B401" s="18" t="s">
        <v>176</v>
      </c>
      <c r="C401" s="22" t="s">
        <v>162</v>
      </c>
      <c r="D401" s="22" t="s">
        <v>163</v>
      </c>
      <c r="E401" s="22" t="s">
        <v>91</v>
      </c>
      <c r="F401" s="22" t="s">
        <v>164</v>
      </c>
      <c r="G401" s="22" t="s">
        <v>165</v>
      </c>
      <c r="H401" s="22" t="s">
        <v>166</v>
      </c>
      <c r="I401" s="22" t="s">
        <v>167</v>
      </c>
      <c r="J401" s="22" t="s">
        <v>168</v>
      </c>
      <c r="K401" s="22" t="s">
        <v>169</v>
      </c>
      <c r="L401" s="22" t="s">
        <v>170</v>
      </c>
      <c r="M401" s="22" t="s">
        <v>171</v>
      </c>
      <c r="N401" s="22" t="s">
        <v>172</v>
      </c>
      <c r="O401" s="23" t="s">
        <v>179</v>
      </c>
    </row>
    <row r="402" spans="1:19" x14ac:dyDescent="0.25">
      <c r="A402" s="132" t="s">
        <v>157</v>
      </c>
      <c r="B402" s="42" t="s">
        <v>182</v>
      </c>
      <c r="C402" s="43">
        <f>C$100</f>
        <v>10.6</v>
      </c>
      <c r="D402" s="43">
        <f t="shared" ref="D402:N402" si="117">D$100</f>
        <v>8.9909999999999997</v>
      </c>
      <c r="E402" s="43">
        <f t="shared" si="117"/>
        <v>8.4350000000000005</v>
      </c>
      <c r="F402" s="43">
        <f t="shared" si="117"/>
        <v>9.6579999999999995</v>
      </c>
      <c r="G402" s="43">
        <f t="shared" si="117"/>
        <v>15.37</v>
      </c>
      <c r="H402" s="43">
        <f t="shared" si="117"/>
        <v>16.420000000000002</v>
      </c>
      <c r="I402" s="43">
        <f t="shared" si="117"/>
        <v>14.19</v>
      </c>
      <c r="J402" s="43">
        <f t="shared" si="117"/>
        <v>15.09</v>
      </c>
      <c r="K402" s="43">
        <f t="shared" si="117"/>
        <v>19.55</v>
      </c>
      <c r="L402" s="43">
        <f t="shared" si="117"/>
        <v>23.05</v>
      </c>
      <c r="M402" s="43">
        <f t="shared" si="117"/>
        <v>22.68</v>
      </c>
      <c r="N402" s="43">
        <f t="shared" si="117"/>
        <v>16.54</v>
      </c>
      <c r="O402" s="44">
        <f t="shared" ref="O402:O410" si="118">AVERAGE(C402:N402)</f>
        <v>15.047833333333335</v>
      </c>
    </row>
    <row r="403" spans="1:19" x14ac:dyDescent="0.25">
      <c r="A403" s="133"/>
      <c r="B403" s="45">
        <v>3</v>
      </c>
      <c r="C403" s="2">
        <f>C$94*($P$100/$P$94)</f>
        <v>1.6329436997319036</v>
      </c>
      <c r="D403" s="2">
        <f t="shared" ref="D403:N403" si="119">D$94*($P$100/$P$94)</f>
        <v>1.2898659517426274</v>
      </c>
      <c r="E403" s="2">
        <f t="shared" si="119"/>
        <v>1.1861447721179625</v>
      </c>
      <c r="F403" s="2">
        <f t="shared" si="119"/>
        <v>1.9574048257372654</v>
      </c>
      <c r="G403" s="2">
        <f t="shared" si="119"/>
        <v>6.8987882037533508</v>
      </c>
      <c r="H403" s="2">
        <f t="shared" si="119"/>
        <v>5.4919034852546913</v>
      </c>
      <c r="I403" s="2">
        <f t="shared" si="119"/>
        <v>2.9174906166219841</v>
      </c>
      <c r="J403" s="2">
        <f t="shared" si="119"/>
        <v>2.7180268096514744</v>
      </c>
      <c r="K403" s="2">
        <f t="shared" si="119"/>
        <v>4.3509705093833775</v>
      </c>
      <c r="L403" s="2">
        <f t="shared" si="119"/>
        <v>5.9732761394101876</v>
      </c>
      <c r="M403" s="2">
        <f t="shared" si="119"/>
        <v>8.9359785522788204</v>
      </c>
      <c r="N403" s="2">
        <f t="shared" si="119"/>
        <v>4.5903270777479896</v>
      </c>
      <c r="O403" s="44">
        <f t="shared" si="118"/>
        <v>3.9952600536193024</v>
      </c>
    </row>
    <row r="404" spans="1:19" x14ac:dyDescent="0.25">
      <c r="A404" s="133"/>
      <c r="B404" s="45" t="s">
        <v>177</v>
      </c>
      <c r="C404" s="46">
        <f t="shared" ref="C404:N404" si="120">ABS((C403-C402)/C402)</f>
        <v>0.84594870757246188</v>
      </c>
      <c r="D404" s="46">
        <f t="shared" si="120"/>
        <v>0.85653809901650235</v>
      </c>
      <c r="E404" s="46">
        <f t="shared" si="120"/>
        <v>0.85937821314546969</v>
      </c>
      <c r="F404" s="46">
        <f t="shared" si="120"/>
        <v>0.79732813980769668</v>
      </c>
      <c r="G404" s="46">
        <f t="shared" si="120"/>
        <v>0.55115236149945668</v>
      </c>
      <c r="H404" s="46">
        <f t="shared" si="120"/>
        <v>0.66553571953381907</v>
      </c>
      <c r="I404" s="46">
        <f t="shared" si="120"/>
        <v>0.79439812426906375</v>
      </c>
      <c r="J404" s="46">
        <f t="shared" si="120"/>
        <v>0.8198789390555683</v>
      </c>
      <c r="K404" s="46">
        <f t="shared" si="120"/>
        <v>0.77744396371440527</v>
      </c>
      <c r="L404" s="46">
        <f t="shared" si="120"/>
        <v>0.74085569894098968</v>
      </c>
      <c r="M404" s="46">
        <f t="shared" si="120"/>
        <v>0.60599741832985798</v>
      </c>
      <c r="N404" s="46">
        <f t="shared" si="120"/>
        <v>0.72247115612164514</v>
      </c>
      <c r="O404" s="62">
        <f>AVERAGE(C404:N404)</f>
        <v>0.75307721175057807</v>
      </c>
    </row>
    <row r="405" spans="1:19" x14ac:dyDescent="0.25">
      <c r="A405" s="133"/>
      <c r="B405" s="45">
        <v>4</v>
      </c>
      <c r="C405" s="2">
        <f>C$94*TAN($P$100/$P$94)</f>
        <v>-0.32127635265682608</v>
      </c>
      <c r="D405" s="2">
        <f t="shared" ref="D405:N405" si="121">D$94*TAN($P$100/$P$94)</f>
        <v>-0.25377692351557107</v>
      </c>
      <c r="E405" s="2">
        <f t="shared" si="121"/>
        <v>-0.23337011935658702</v>
      </c>
      <c r="F405" s="2">
        <f t="shared" si="121"/>
        <v>-0.38511302207723774</v>
      </c>
      <c r="G405" s="2">
        <f t="shared" si="121"/>
        <v>-1.3573141022667863</v>
      </c>
      <c r="H405" s="2">
        <f t="shared" si="121"/>
        <v>-1.0805141176487716</v>
      </c>
      <c r="I405" s="2">
        <f t="shared" si="121"/>
        <v>-0.57400677339501338</v>
      </c>
      <c r="J405" s="2">
        <f t="shared" si="121"/>
        <v>-0.53476291924312092</v>
      </c>
      <c r="K405" s="2">
        <f t="shared" si="121"/>
        <v>-0.85603927189994689</v>
      </c>
      <c r="L405" s="2">
        <f t="shared" si="121"/>
        <v>-1.1752226190020054</v>
      </c>
      <c r="M405" s="2">
        <f t="shared" si="121"/>
        <v>-1.7581246660047811</v>
      </c>
      <c r="N405" s="2">
        <f t="shared" si="121"/>
        <v>-0.90313189688221784</v>
      </c>
      <c r="O405" s="44">
        <f t="shared" si="118"/>
        <v>-0.78605439866240545</v>
      </c>
    </row>
    <row r="406" spans="1:19" x14ac:dyDescent="0.25">
      <c r="A406" s="133"/>
      <c r="B406" s="45" t="s">
        <v>177</v>
      </c>
      <c r="C406" s="46">
        <f t="shared" ref="C406:N406" si="122">ABS((C405-C402)/C402)</f>
        <v>1.0303090898732854</v>
      </c>
      <c r="D406" s="46">
        <f t="shared" si="122"/>
        <v>1.0282256616077825</v>
      </c>
      <c r="E406" s="46">
        <f t="shared" si="122"/>
        <v>1.0276668784062344</v>
      </c>
      <c r="F406" s="46">
        <f t="shared" si="122"/>
        <v>1.0398750281711782</v>
      </c>
      <c r="G406" s="46">
        <f t="shared" si="122"/>
        <v>1.0883093104923087</v>
      </c>
      <c r="H406" s="46">
        <f t="shared" si="122"/>
        <v>1.0658047574694745</v>
      </c>
      <c r="I406" s="46">
        <f t="shared" si="122"/>
        <v>1.0404514991821714</v>
      </c>
      <c r="J406" s="46">
        <f t="shared" si="122"/>
        <v>1.0354382318915256</v>
      </c>
      <c r="K406" s="46">
        <f t="shared" si="122"/>
        <v>1.0437871750332453</v>
      </c>
      <c r="L406" s="46">
        <f t="shared" si="122"/>
        <v>1.0509857969198269</v>
      </c>
      <c r="M406" s="46">
        <f t="shared" si="122"/>
        <v>1.0775187242506519</v>
      </c>
      <c r="N406" s="46">
        <f t="shared" si="122"/>
        <v>1.0546028958211739</v>
      </c>
      <c r="O406" s="62">
        <f>AVERAGE(C406:N406)</f>
        <v>1.0485812540932382</v>
      </c>
    </row>
    <row r="407" spans="1:19" ht="15.75" thickBot="1" x14ac:dyDescent="0.3">
      <c r="A407" s="133"/>
      <c r="B407" s="45">
        <v>5</v>
      </c>
      <c r="C407" s="2">
        <f>C$94*ATAN($P$100/$P$94)</f>
        <v>0.74364129051930095</v>
      </c>
      <c r="D407" s="2">
        <f t="shared" ref="D407:N407" si="123">D$94*ATAN($P$100/$P$94)</f>
        <v>0.58740395098022957</v>
      </c>
      <c r="E407" s="2">
        <f t="shared" si="123"/>
        <v>0.54016940646841727</v>
      </c>
      <c r="F407" s="2">
        <f t="shared" si="123"/>
        <v>0.89140063488958543</v>
      </c>
      <c r="G407" s="2">
        <f t="shared" si="123"/>
        <v>3.1417027811190006</v>
      </c>
      <c r="H407" s="2">
        <f t="shared" si="123"/>
        <v>2.5010085747921114</v>
      </c>
      <c r="I407" s="2">
        <f t="shared" si="123"/>
        <v>1.3286229571655914</v>
      </c>
      <c r="J407" s="2">
        <f t="shared" si="123"/>
        <v>1.2377872946428754</v>
      </c>
      <c r="K407" s="2">
        <f t="shared" si="123"/>
        <v>1.9814285851621762</v>
      </c>
      <c r="L407" s="2">
        <f t="shared" si="123"/>
        <v>2.7202253070135991</v>
      </c>
      <c r="M407" s="2">
        <f t="shared" si="123"/>
        <v>4.0694376810176722</v>
      </c>
      <c r="N407" s="2">
        <f t="shared" si="123"/>
        <v>2.0904313801894356</v>
      </c>
      <c r="O407" s="44">
        <f t="shared" si="118"/>
        <v>1.8194383203299997</v>
      </c>
    </row>
    <row r="408" spans="1:19" x14ac:dyDescent="0.25">
      <c r="A408" s="133"/>
      <c r="B408" s="45" t="s">
        <v>177</v>
      </c>
      <c r="C408" s="46">
        <f t="shared" ref="C408:N408" si="124">ABS((C407-C402)/C402)</f>
        <v>0.92984516127176398</v>
      </c>
      <c r="D408" s="46">
        <f t="shared" si="124"/>
        <v>0.9346675618974275</v>
      </c>
      <c r="E408" s="46">
        <f t="shared" si="124"/>
        <v>0.93596094766230975</v>
      </c>
      <c r="F408" s="46">
        <f t="shared" si="124"/>
        <v>0.9077033925357646</v>
      </c>
      <c r="G408" s="46">
        <f t="shared" si="124"/>
        <v>0.79559513460513975</v>
      </c>
      <c r="H408" s="46">
        <f t="shared" si="124"/>
        <v>0.84768522687015158</v>
      </c>
      <c r="I408" s="46">
        <f t="shared" si="124"/>
        <v>0.906369065738859</v>
      </c>
      <c r="J408" s="46">
        <f t="shared" si="124"/>
        <v>0.91797300896998846</v>
      </c>
      <c r="K408" s="46">
        <f t="shared" si="124"/>
        <v>0.89864815421165334</v>
      </c>
      <c r="L408" s="46">
        <f t="shared" si="124"/>
        <v>0.88198588689745772</v>
      </c>
      <c r="M408" s="46">
        <f t="shared" si="124"/>
        <v>0.82057153081932666</v>
      </c>
      <c r="N408" s="46">
        <f t="shared" si="124"/>
        <v>0.8736135803996713</v>
      </c>
      <c r="O408" s="62">
        <f>AVERAGE(C408:N408)</f>
        <v>0.8875515543232928</v>
      </c>
      <c r="Q408" s="47" t="s">
        <v>183</v>
      </c>
    </row>
    <row r="409" spans="1:19" ht="15.75" thickBot="1" x14ac:dyDescent="0.3">
      <c r="A409" s="133"/>
      <c r="B409" s="45" t="s">
        <v>184</v>
      </c>
      <c r="C409" s="2">
        <f>LN(C$100/C$94)/LN($P$100/$P$94)</f>
        <v>2.912262764338962</v>
      </c>
      <c r="D409" s="2">
        <f t="shared" ref="D409:N409" si="125">LN(D$100/D$94)/LN($P$100/$P$94)</f>
        <v>2.9850701045965904</v>
      </c>
      <c r="E409" s="2">
        <f t="shared" si="125"/>
        <v>3.005512456495405</v>
      </c>
      <c r="F409" s="2">
        <f t="shared" si="125"/>
        <v>2.6318312415650391</v>
      </c>
      <c r="G409" s="2">
        <f t="shared" si="125"/>
        <v>1.8189706432359205</v>
      </c>
      <c r="H409" s="2">
        <f t="shared" si="125"/>
        <v>2.1196965068752038</v>
      </c>
      <c r="I409" s="2">
        <f t="shared" si="125"/>
        <v>2.6171570956977561</v>
      </c>
      <c r="J409" s="2">
        <f t="shared" si="125"/>
        <v>2.7524259089839358</v>
      </c>
      <c r="K409" s="2">
        <f t="shared" si="125"/>
        <v>2.5361493852544976</v>
      </c>
      <c r="L409" s="2">
        <f t="shared" si="125"/>
        <v>2.3805424111048126</v>
      </c>
      <c r="M409" s="2">
        <f t="shared" si="125"/>
        <v>1.9522086343786083</v>
      </c>
      <c r="N409" s="2">
        <f t="shared" si="125"/>
        <v>2.3104711659627557</v>
      </c>
      <c r="O409" s="48">
        <f t="shared" si="118"/>
        <v>2.5018581932074571</v>
      </c>
      <c r="Q409" s="49">
        <v>2.38</v>
      </c>
    </row>
    <row r="410" spans="1:19" x14ac:dyDescent="0.25">
      <c r="A410" s="133"/>
      <c r="B410" s="45" t="s">
        <v>185</v>
      </c>
      <c r="C410" s="2">
        <f>C$94*($P$100/$P$94)^$O409</f>
        <v>7.0952031999503085</v>
      </c>
      <c r="D410" s="2">
        <f t="shared" ref="D410:N410" si="126">D$94*($P$100/$P$94)^$O409</f>
        <v>5.6045171856285014</v>
      </c>
      <c r="E410" s="2">
        <f t="shared" si="126"/>
        <v>5.1538446696707458</v>
      </c>
      <c r="F410" s="2">
        <f t="shared" si="126"/>
        <v>8.5049992755104675</v>
      </c>
      <c r="G410" s="2">
        <f t="shared" si="126"/>
        <v>29.975500163959445</v>
      </c>
      <c r="H410" s="2">
        <f t="shared" si="126"/>
        <v>23.862531934686299</v>
      </c>
      <c r="I410" s="2">
        <f t="shared" si="126"/>
        <v>12.676608974504052</v>
      </c>
      <c r="J410" s="2">
        <f t="shared" si="126"/>
        <v>11.809931059200677</v>
      </c>
      <c r="K410" s="2">
        <f t="shared" si="126"/>
        <v>18.905134259150984</v>
      </c>
      <c r="L410" s="2">
        <f t="shared" si="126"/>
        <v>25.954114636951783</v>
      </c>
      <c r="M410" s="2">
        <f t="shared" si="126"/>
        <v>38.827170605591263</v>
      </c>
      <c r="N410" s="2">
        <f t="shared" si="126"/>
        <v>19.945147757515038</v>
      </c>
      <c r="O410" s="44">
        <f t="shared" si="118"/>
        <v>17.359558643526629</v>
      </c>
    </row>
    <row r="411" spans="1:19" x14ac:dyDescent="0.25">
      <c r="A411" s="133"/>
      <c r="B411" s="45" t="s">
        <v>177</v>
      </c>
      <c r="C411" s="46">
        <f t="shared" ref="C411:N411" si="127">ABS((C410-C402)/C402)</f>
        <v>0.33064120755185766</v>
      </c>
      <c r="D411" s="46">
        <f t="shared" si="127"/>
        <v>0.37665252078428413</v>
      </c>
      <c r="E411" s="46">
        <f t="shared" si="127"/>
        <v>0.38899292594300588</v>
      </c>
      <c r="F411" s="46">
        <f t="shared" si="127"/>
        <v>0.11938297002376599</v>
      </c>
      <c r="G411" s="46">
        <f t="shared" si="127"/>
        <v>0.95026025790237134</v>
      </c>
      <c r="H411" s="46">
        <f t="shared" si="127"/>
        <v>0.45326016654605944</v>
      </c>
      <c r="I411" s="46">
        <f t="shared" si="127"/>
        <v>0.10665193978125068</v>
      </c>
      <c r="J411" s="46">
        <f t="shared" si="127"/>
        <v>0.21736706035780801</v>
      </c>
      <c r="K411" s="46">
        <f t="shared" si="127"/>
        <v>3.2985459889975297E-2</v>
      </c>
      <c r="L411" s="46">
        <f t="shared" si="127"/>
        <v>0.12599195821916623</v>
      </c>
      <c r="M411" s="46">
        <f t="shared" si="127"/>
        <v>0.71195637590790406</v>
      </c>
      <c r="N411" s="46">
        <f t="shared" si="127"/>
        <v>0.20587350408192495</v>
      </c>
      <c r="O411" s="62">
        <f>AVERAGE(C411:N411)</f>
        <v>0.33500136224911453</v>
      </c>
    </row>
    <row r="412" spans="1:19" x14ac:dyDescent="0.25">
      <c r="A412" s="133"/>
      <c r="B412" s="42" t="s">
        <v>186</v>
      </c>
      <c r="C412" s="4">
        <f>C$94*($P$100/$P$94)^$Q409</f>
        <v>6.2979488797942231</v>
      </c>
      <c r="D412" s="4">
        <f t="shared" ref="D412:N412" si="128">D$94*($P$100/$P$94)^$Q409</f>
        <v>4.9747641802934819</v>
      </c>
      <c r="E412" s="4">
        <f t="shared" si="128"/>
        <v>4.5747315967234909</v>
      </c>
      <c r="F412" s="4">
        <f t="shared" si="128"/>
        <v>7.5493328591670164</v>
      </c>
      <c r="G412" s="4">
        <f t="shared" si="128"/>
        <v>26.607295430270707</v>
      </c>
      <c r="H412" s="4">
        <f t="shared" si="128"/>
        <v>21.181212437744414</v>
      </c>
      <c r="I412" s="4">
        <f t="shared" si="128"/>
        <v>11.252198568622577</v>
      </c>
      <c r="J412" s="4">
        <f t="shared" si="128"/>
        <v>10.482905138680286</v>
      </c>
      <c r="K412" s="4">
        <f t="shared" si="128"/>
        <v>16.780854018474507</v>
      </c>
      <c r="L412" s="4">
        <f t="shared" si="128"/>
        <v>23.037773915338477</v>
      </c>
      <c r="M412" s="4">
        <f t="shared" si="128"/>
        <v>34.46434566141464</v>
      </c>
      <c r="N412" s="4">
        <f t="shared" si="128"/>
        <v>17.704006134405258</v>
      </c>
      <c r="O412" s="51">
        <f>AVERAGE(C412:N412)</f>
        <v>15.408947401744088</v>
      </c>
    </row>
    <row r="413" spans="1:19" ht="15.75" thickBot="1" x14ac:dyDescent="0.3">
      <c r="A413" s="134"/>
      <c r="B413" s="52" t="s">
        <v>177</v>
      </c>
      <c r="C413" s="53">
        <f t="shared" ref="C413:N413" si="129">ABS((C412-C402)/C402)</f>
        <v>0.4058538792646959</v>
      </c>
      <c r="D413" s="53">
        <f t="shared" si="129"/>
        <v>0.4466951195313667</v>
      </c>
      <c r="E413" s="53">
        <f t="shared" si="129"/>
        <v>0.45764889191185648</v>
      </c>
      <c r="F413" s="53">
        <f t="shared" si="129"/>
        <v>0.21833372756605748</v>
      </c>
      <c r="G413" s="53">
        <f t="shared" si="129"/>
        <v>0.73111876579510138</v>
      </c>
      <c r="H413" s="53">
        <f t="shared" si="129"/>
        <v>0.28996421667140143</v>
      </c>
      <c r="I413" s="53">
        <f t="shared" si="129"/>
        <v>0.20703322278910663</v>
      </c>
      <c r="J413" s="53">
        <f t="shared" si="129"/>
        <v>0.30530781055796646</v>
      </c>
      <c r="K413" s="53">
        <f t="shared" si="129"/>
        <v>0.14164429573020429</v>
      </c>
      <c r="L413" s="53">
        <f t="shared" si="129"/>
        <v>5.3041582045657628E-4</v>
      </c>
      <c r="M413" s="53">
        <f t="shared" si="129"/>
        <v>0.51959196037983424</v>
      </c>
      <c r="N413" s="53">
        <f t="shared" si="129"/>
        <v>7.0375219734296196E-2</v>
      </c>
      <c r="O413" s="63">
        <f>AVERAGE(C413:N413)</f>
        <v>0.31617479381269536</v>
      </c>
    </row>
    <row r="414" spans="1:19" x14ac:dyDescent="0.25">
      <c r="A414"/>
      <c r="B414" s="54"/>
      <c r="C414" s="55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x14ac:dyDescent="0.25">
      <c r="A415"/>
      <c r="B415" s="54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x14ac:dyDescent="0.25">
      <c r="A416"/>
      <c r="B416" s="54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 s="54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 s="54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 s="54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 s="54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 s="54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 s="54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 s="54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 s="5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 s="54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 s="54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 s="54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 s="54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 s="54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x14ac:dyDescent="0.25">
      <c r="A430"/>
      <c r="B430" s="54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x14ac:dyDescent="0.25">
      <c r="A431"/>
      <c r="B431" s="54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x14ac:dyDescent="0.25">
      <c r="A432"/>
      <c r="B432" s="54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ht="15.75" thickBot="1" x14ac:dyDescent="0.3"/>
    <row r="434" spans="1:19" x14ac:dyDescent="0.25">
      <c r="A434" s="41" t="s">
        <v>175</v>
      </c>
      <c r="B434" s="18" t="s">
        <v>176</v>
      </c>
      <c r="C434" s="22" t="s">
        <v>162</v>
      </c>
      <c r="D434" s="22" t="s">
        <v>163</v>
      </c>
      <c r="E434" s="22" t="s">
        <v>91</v>
      </c>
      <c r="F434" s="22" t="s">
        <v>164</v>
      </c>
      <c r="G434" s="22" t="s">
        <v>165</v>
      </c>
      <c r="H434" s="22" t="s">
        <v>166</v>
      </c>
      <c r="I434" s="22" t="s">
        <v>167</v>
      </c>
      <c r="J434" s="22" t="s">
        <v>168</v>
      </c>
      <c r="K434" s="22" t="s">
        <v>169</v>
      </c>
      <c r="L434" s="22" t="s">
        <v>170</v>
      </c>
      <c r="M434" s="22" t="s">
        <v>171</v>
      </c>
      <c r="N434" s="22" t="s">
        <v>172</v>
      </c>
      <c r="O434" s="23" t="s">
        <v>179</v>
      </c>
    </row>
    <row r="435" spans="1:19" x14ac:dyDescent="0.25">
      <c r="A435" s="132" t="s">
        <v>158</v>
      </c>
      <c r="B435" s="42" t="s">
        <v>182</v>
      </c>
      <c r="C435" s="43">
        <f>C$101</f>
        <v>6.8330000000000002</v>
      </c>
      <c r="D435" s="43">
        <f t="shared" ref="D435:N435" si="130">D$101</f>
        <v>5.58</v>
      </c>
      <c r="E435" s="43">
        <f t="shared" si="130"/>
        <v>4.9059999999999997</v>
      </c>
      <c r="F435" s="43">
        <f t="shared" si="130"/>
        <v>5.4740000000000002</v>
      </c>
      <c r="G435" s="43">
        <f t="shared" si="130"/>
        <v>9.6460000000000008</v>
      </c>
      <c r="H435" s="43">
        <f t="shared" si="130"/>
        <v>11.16</v>
      </c>
      <c r="I435" s="43">
        <f t="shared" si="130"/>
        <v>9.2430000000000003</v>
      </c>
      <c r="J435" s="43">
        <f t="shared" si="130"/>
        <v>10.39</v>
      </c>
      <c r="K435" s="43">
        <f t="shared" si="130"/>
        <v>13.63</v>
      </c>
      <c r="L435" s="43">
        <f t="shared" si="130"/>
        <v>16.72</v>
      </c>
      <c r="M435" s="43">
        <f t="shared" si="130"/>
        <v>16.07</v>
      </c>
      <c r="N435" s="43">
        <f t="shared" si="130"/>
        <v>9.6219999999999999</v>
      </c>
      <c r="O435" s="44">
        <f t="shared" ref="O435:O443" si="131">AVERAGE(C435:N435)</f>
        <v>9.9395000000000007</v>
      </c>
    </row>
    <row r="436" spans="1:19" x14ac:dyDescent="0.25">
      <c r="A436" s="133"/>
      <c r="B436" s="45">
        <v>3</v>
      </c>
      <c r="C436" s="2">
        <f>C$94*($P$101/$P$94)</f>
        <v>1.160509383378016</v>
      </c>
      <c r="D436" s="2">
        <f t="shared" ref="D436:N436" si="132">D$94*($P$101/$P$94)</f>
        <v>0.91668900804289544</v>
      </c>
      <c r="E436" s="2">
        <f t="shared" si="132"/>
        <v>0.84297587131367291</v>
      </c>
      <c r="F436" s="2">
        <f t="shared" si="132"/>
        <v>1.3910991957104557</v>
      </c>
      <c r="G436" s="2">
        <f t="shared" si="132"/>
        <v>4.902868632707774</v>
      </c>
      <c r="H436" s="2">
        <f t="shared" si="132"/>
        <v>3.9030160857908847</v>
      </c>
      <c r="I436" s="2">
        <f t="shared" si="132"/>
        <v>2.0734182305630027</v>
      </c>
      <c r="J436" s="2">
        <f t="shared" si="132"/>
        <v>1.9316621983914208</v>
      </c>
      <c r="K436" s="2">
        <f t="shared" si="132"/>
        <v>3.0921715817694366</v>
      </c>
      <c r="L436" s="2">
        <f t="shared" si="132"/>
        <v>4.2451206434316351</v>
      </c>
      <c r="M436" s="2">
        <f t="shared" si="132"/>
        <v>6.3506702412868625</v>
      </c>
      <c r="N436" s="2">
        <f t="shared" si="132"/>
        <v>3.262278820375335</v>
      </c>
      <c r="O436" s="44">
        <f t="shared" si="131"/>
        <v>2.8393733243967829</v>
      </c>
    </row>
    <row r="437" spans="1:19" x14ac:dyDescent="0.25">
      <c r="A437" s="133"/>
      <c r="B437" s="45" t="s">
        <v>177</v>
      </c>
      <c r="C437" s="46">
        <f t="shared" ref="C437:N437" si="133">ABS((C436-C435)/C435)</f>
        <v>0.83016107370437353</v>
      </c>
      <c r="D437" s="46">
        <f t="shared" si="133"/>
        <v>0.83571881576292206</v>
      </c>
      <c r="E437" s="46">
        <f t="shared" si="133"/>
        <v>0.82817450645868873</v>
      </c>
      <c r="F437" s="46">
        <f t="shared" si="133"/>
        <v>0.74587153896411118</v>
      </c>
      <c r="G437" s="46">
        <f t="shared" si="133"/>
        <v>0.49172002563676409</v>
      </c>
      <c r="H437" s="46">
        <f t="shared" si="133"/>
        <v>0.65026737582518956</v>
      </c>
      <c r="I437" s="46">
        <f t="shared" si="133"/>
        <v>0.77567691977031239</v>
      </c>
      <c r="J437" s="46">
        <f t="shared" si="133"/>
        <v>0.81408448523662924</v>
      </c>
      <c r="K437" s="46">
        <f t="shared" si="133"/>
        <v>0.77313488028103916</v>
      </c>
      <c r="L437" s="46">
        <f t="shared" si="133"/>
        <v>0.7461052246751414</v>
      </c>
      <c r="M437" s="46">
        <f t="shared" si="133"/>
        <v>0.60481205716945463</v>
      </c>
      <c r="N437" s="46">
        <f t="shared" si="133"/>
        <v>0.66095626477080283</v>
      </c>
      <c r="O437" s="62">
        <f>AVERAGE(C437:N437)</f>
        <v>0.729723597354619</v>
      </c>
    </row>
    <row r="438" spans="1:19" x14ac:dyDescent="0.25">
      <c r="A438" s="133"/>
      <c r="B438" s="45">
        <v>4</v>
      </c>
      <c r="C438" s="2">
        <f>C$94*TAN($P$101/$P$94)</f>
        <v>-1.8572569392093872</v>
      </c>
      <c r="D438" s="2">
        <f t="shared" ref="D438:N438" si="134">D$94*TAN($P$101/$P$94)</f>
        <v>-1.4670514910693042</v>
      </c>
      <c r="E438" s="2">
        <f t="shared" si="134"/>
        <v>-1.3490824020967211</v>
      </c>
      <c r="F438" s="2">
        <f t="shared" si="134"/>
        <v>-2.2262884483031091</v>
      </c>
      <c r="G438" s="2">
        <f t="shared" si="134"/>
        <v>-7.8464568408943816</v>
      </c>
      <c r="H438" s="2">
        <f t="shared" si="134"/>
        <v>-6.2463120186765222</v>
      </c>
      <c r="I438" s="2">
        <f t="shared" si="134"/>
        <v>-3.3182587334083027</v>
      </c>
      <c r="J438" s="2">
        <f t="shared" si="134"/>
        <v>-3.0913951007687195</v>
      </c>
      <c r="K438" s="2">
        <f t="shared" si="134"/>
        <v>-4.9486520399781062</v>
      </c>
      <c r="L438" s="2">
        <f t="shared" si="134"/>
        <v>-6.7938095854467164</v>
      </c>
      <c r="M438" s="2">
        <f t="shared" si="134"/>
        <v>-10.163490742253325</v>
      </c>
      <c r="N438" s="2">
        <f t="shared" si="134"/>
        <v>-5.2208883991456068</v>
      </c>
      <c r="O438" s="44">
        <f t="shared" si="131"/>
        <v>-4.5440785617708501</v>
      </c>
    </row>
    <row r="439" spans="1:19" x14ac:dyDescent="0.25">
      <c r="A439" s="133"/>
      <c r="B439" s="45" t="s">
        <v>177</v>
      </c>
      <c r="C439" s="46">
        <f t="shared" ref="C439:N439" si="135">ABS((C438-C435)/C435)</f>
        <v>1.2718069572968516</v>
      </c>
      <c r="D439" s="46">
        <f t="shared" si="135"/>
        <v>1.2629124535966494</v>
      </c>
      <c r="E439" s="46">
        <f t="shared" si="135"/>
        <v>1.274986221381313</v>
      </c>
      <c r="F439" s="46">
        <f t="shared" si="135"/>
        <v>1.4067023106143786</v>
      </c>
      <c r="G439" s="46">
        <f t="shared" si="135"/>
        <v>1.8134415136734794</v>
      </c>
      <c r="H439" s="46">
        <f t="shared" si="135"/>
        <v>1.5597053780176096</v>
      </c>
      <c r="I439" s="46">
        <f t="shared" si="135"/>
        <v>1.3590023513370446</v>
      </c>
      <c r="J439" s="46">
        <f t="shared" si="135"/>
        <v>1.297535620863207</v>
      </c>
      <c r="K439" s="46">
        <f t="shared" si="135"/>
        <v>1.3630705825369116</v>
      </c>
      <c r="L439" s="46">
        <f t="shared" si="135"/>
        <v>1.4063283244884399</v>
      </c>
      <c r="M439" s="46">
        <f t="shared" si="135"/>
        <v>1.632451197402198</v>
      </c>
      <c r="N439" s="46">
        <f t="shared" si="135"/>
        <v>1.542599085340429</v>
      </c>
      <c r="O439" s="62">
        <f>AVERAGE(C439:N439)</f>
        <v>1.4325451663790425</v>
      </c>
    </row>
    <row r="440" spans="1:19" ht="15.75" thickBot="1" x14ac:dyDescent="0.3">
      <c r="A440" s="133"/>
      <c r="B440" s="45">
        <v>5</v>
      </c>
      <c r="C440" s="2">
        <f>C$94*ATAN($P$101/$P$94)</f>
        <v>0.66567289974742416</v>
      </c>
      <c r="D440" s="2">
        <f t="shared" ref="D440:N440" si="136">D$94*ATAN($P$101/$P$94)</f>
        <v>0.52581654133143441</v>
      </c>
      <c r="E440" s="2">
        <f t="shared" si="136"/>
        <v>0.48353438646148406</v>
      </c>
      <c r="F440" s="2">
        <f t="shared" si="136"/>
        <v>0.79794015344316649</v>
      </c>
      <c r="G440" s="2">
        <f t="shared" si="136"/>
        <v>2.8123053777602904</v>
      </c>
      <c r="H440" s="2">
        <f t="shared" si="136"/>
        <v>2.2387858924730146</v>
      </c>
      <c r="I440" s="2">
        <f t="shared" si="136"/>
        <v>1.1893211254445022</v>
      </c>
      <c r="J440" s="2">
        <f t="shared" si="136"/>
        <v>1.1080092891561362</v>
      </c>
      <c r="K440" s="2">
        <f t="shared" si="136"/>
        <v>1.7736821889035601</v>
      </c>
      <c r="L440" s="2">
        <f t="shared" si="136"/>
        <v>2.4350184573822715</v>
      </c>
      <c r="M440" s="2">
        <f t="shared" si="136"/>
        <v>3.6427702657188035</v>
      </c>
      <c r="N440" s="2">
        <f t="shared" si="136"/>
        <v>1.8712563924495997</v>
      </c>
      <c r="O440" s="44">
        <f t="shared" si="131"/>
        <v>1.6286760808559739</v>
      </c>
    </row>
    <row r="441" spans="1:19" x14ac:dyDescent="0.25">
      <c r="A441" s="133"/>
      <c r="B441" s="45" t="s">
        <v>177</v>
      </c>
      <c r="C441" s="46">
        <f t="shared" ref="C441:N441" si="137">ABS((C440-C435)/C435)</f>
        <v>0.90257970148581534</v>
      </c>
      <c r="D441" s="46">
        <f t="shared" si="137"/>
        <v>0.90576764492268191</v>
      </c>
      <c r="E441" s="46">
        <f t="shared" si="137"/>
        <v>0.90144019843834411</v>
      </c>
      <c r="F441" s="46">
        <f t="shared" si="137"/>
        <v>0.85423088172393746</v>
      </c>
      <c r="G441" s="46">
        <f t="shared" si="137"/>
        <v>0.70844854055978745</v>
      </c>
      <c r="H441" s="46">
        <f t="shared" si="137"/>
        <v>0.79939194511890554</v>
      </c>
      <c r="I441" s="46">
        <f t="shared" si="137"/>
        <v>0.87132736931250654</v>
      </c>
      <c r="J441" s="46">
        <f t="shared" si="137"/>
        <v>0.89335810498978474</v>
      </c>
      <c r="K441" s="46">
        <f t="shared" si="137"/>
        <v>0.86986924512813202</v>
      </c>
      <c r="L441" s="46">
        <f t="shared" si="137"/>
        <v>0.85436492479771098</v>
      </c>
      <c r="M441" s="46">
        <f t="shared" si="137"/>
        <v>0.77331858956323563</v>
      </c>
      <c r="N441" s="46">
        <f t="shared" si="137"/>
        <v>0.80552313526817709</v>
      </c>
      <c r="O441" s="62">
        <f>AVERAGE(C441:N441)</f>
        <v>0.84496835677575144</v>
      </c>
      <c r="Q441" s="47" t="s">
        <v>183</v>
      </c>
    </row>
    <row r="442" spans="1:19" ht="15.75" thickBot="1" x14ac:dyDescent="0.3">
      <c r="A442" s="133"/>
      <c r="B442" s="45" t="s">
        <v>184</v>
      </c>
      <c r="C442" s="2">
        <f>LN(C$101/C$94)/LN($P$101/$P$94)</f>
        <v>3.7848740241640777</v>
      </c>
      <c r="D442" s="2">
        <f t="shared" ref="D442:N442" si="138">LN(D$101/D$94)/LN($P$101/$P$94)</f>
        <v>3.8371360172542781</v>
      </c>
      <c r="E442" s="2">
        <f t="shared" si="138"/>
        <v>3.7666073892756011</v>
      </c>
      <c r="F442" s="2">
        <f t="shared" si="138"/>
        <v>3.1518593745688821</v>
      </c>
      <c r="G442" s="2">
        <f t="shared" si="138"/>
        <v>2.0629944209615911</v>
      </c>
      <c r="H442" s="2">
        <f t="shared" si="138"/>
        <v>2.6502581843219257</v>
      </c>
      <c r="I442" s="2">
        <f t="shared" si="138"/>
        <v>3.3478203512782403</v>
      </c>
      <c r="J442" s="2">
        <f t="shared" si="138"/>
        <v>3.64280820635331</v>
      </c>
      <c r="K442" s="2">
        <f t="shared" si="138"/>
        <v>3.3301201056376204</v>
      </c>
      <c r="L442" s="2">
        <f t="shared" si="138"/>
        <v>3.1533044773930805</v>
      </c>
      <c r="M442" s="2">
        <f t="shared" si="138"/>
        <v>2.4583184979150987</v>
      </c>
      <c r="N442" s="2">
        <f t="shared" si="138"/>
        <v>2.6990154494893348</v>
      </c>
      <c r="O442" s="48">
        <f t="shared" si="131"/>
        <v>3.1570930415510872</v>
      </c>
      <c r="Q442" s="49">
        <v>3.15</v>
      </c>
    </row>
    <row r="443" spans="1:19" x14ac:dyDescent="0.25">
      <c r="A443" s="133"/>
      <c r="B443" s="45" t="s">
        <v>185</v>
      </c>
      <c r="C443" s="2">
        <f>C$94*($P$101/$P$94)^$O442</f>
        <v>4.5818657028671241</v>
      </c>
      <c r="D443" s="2">
        <f t="shared" ref="D443:N443" si="139">D$94*($P$101/$P$94)^$O442</f>
        <v>3.6192261659455296</v>
      </c>
      <c r="E443" s="2">
        <f t="shared" si="139"/>
        <v>3.3281956082715589</v>
      </c>
      <c r="F443" s="2">
        <f t="shared" si="139"/>
        <v>5.492268985847236</v>
      </c>
      <c r="G443" s="2">
        <f t="shared" si="139"/>
        <v>19.357263246314851</v>
      </c>
      <c r="H443" s="2">
        <f t="shared" si="139"/>
        <v>15.409694912737152</v>
      </c>
      <c r="I443" s="2">
        <f t="shared" si="139"/>
        <v>8.1861672248293722</v>
      </c>
      <c r="J443" s="2">
        <f t="shared" si="139"/>
        <v>7.6264930754563531</v>
      </c>
      <c r="K443" s="2">
        <f t="shared" si="139"/>
        <v>12.208358778323475</v>
      </c>
      <c r="L443" s="2">
        <f t="shared" si="139"/>
        <v>16.760375193224039</v>
      </c>
      <c r="M443" s="2">
        <f t="shared" si="139"/>
        <v>25.073401891911296</v>
      </c>
      <c r="N443" s="2">
        <f t="shared" si="139"/>
        <v>12.8799677575711</v>
      </c>
      <c r="O443" s="44">
        <f t="shared" si="131"/>
        <v>11.21027321194159</v>
      </c>
    </row>
    <row r="444" spans="1:19" x14ac:dyDescent="0.25">
      <c r="A444" s="133"/>
      <c r="B444" s="45" t="s">
        <v>177</v>
      </c>
      <c r="C444" s="46">
        <f t="shared" ref="C444:N444" si="140">ABS((C443-C435)/C435)</f>
        <v>0.32945035813447621</v>
      </c>
      <c r="D444" s="46">
        <f t="shared" si="140"/>
        <v>0.35139316022481548</v>
      </c>
      <c r="E444" s="46">
        <f t="shared" si="140"/>
        <v>0.32160709166906665</v>
      </c>
      <c r="F444" s="46">
        <f t="shared" si="140"/>
        <v>3.3374106407080373E-3</v>
      </c>
      <c r="G444" s="46">
        <f t="shared" si="140"/>
        <v>1.0067658351974755</v>
      </c>
      <c r="H444" s="46">
        <f t="shared" si="140"/>
        <v>0.38079703519150104</v>
      </c>
      <c r="I444" s="46">
        <f t="shared" si="140"/>
        <v>0.1143387185081281</v>
      </c>
      <c r="J444" s="46">
        <f t="shared" si="140"/>
        <v>0.26597756732855121</v>
      </c>
      <c r="K444" s="46">
        <f t="shared" si="140"/>
        <v>0.10430236402615739</v>
      </c>
      <c r="L444" s="46">
        <f t="shared" si="140"/>
        <v>2.4147842837344722E-3</v>
      </c>
      <c r="M444" s="46">
        <f t="shared" si="140"/>
        <v>0.56026147429441786</v>
      </c>
      <c r="N444" s="46">
        <f t="shared" si="140"/>
        <v>0.33859569295064434</v>
      </c>
      <c r="O444" s="62">
        <f>AVERAGE(C444:N444)</f>
        <v>0.31493679103747296</v>
      </c>
    </row>
    <row r="445" spans="1:19" x14ac:dyDescent="0.25">
      <c r="A445" s="133"/>
      <c r="B445" s="42" t="s">
        <v>186</v>
      </c>
      <c r="C445" s="4">
        <f>C$94*($P$101/$P$94)^$Q442</f>
        <v>4.5612226206185289</v>
      </c>
      <c r="D445" s="4">
        <f t="shared" ref="D445:N445" si="141">D$94*($P$101/$P$94)^$Q442</f>
        <v>3.602920148208447</v>
      </c>
      <c r="E445" s="4">
        <f t="shared" si="141"/>
        <v>3.3132007960844687</v>
      </c>
      <c r="F445" s="4">
        <f t="shared" si="141"/>
        <v>5.4675241836730244</v>
      </c>
      <c r="G445" s="4">
        <f t="shared" si="141"/>
        <v>19.270051266912805</v>
      </c>
      <c r="H445" s="4">
        <f t="shared" si="141"/>
        <v>15.340268259897821</v>
      </c>
      <c r="I445" s="4">
        <f t="shared" si="141"/>
        <v>8.1492853661539506</v>
      </c>
      <c r="J445" s="4">
        <f t="shared" si="141"/>
        <v>7.5921327659155313</v>
      </c>
      <c r="K445" s="4">
        <f t="shared" si="141"/>
        <v>12.153355386534059</v>
      </c>
      <c r="L445" s="4">
        <f t="shared" si="141"/>
        <v>16.684863201806539</v>
      </c>
      <c r="M445" s="4">
        <f t="shared" si="141"/>
        <v>24.9604364906812</v>
      </c>
      <c r="N445" s="4">
        <f t="shared" si="141"/>
        <v>12.821938506820164</v>
      </c>
      <c r="O445" s="51">
        <f>AVERAGE(C445:N445)</f>
        <v>11.159766582775546</v>
      </c>
    </row>
    <row r="446" spans="1:19" ht="15.75" thickBot="1" x14ac:dyDescent="0.3">
      <c r="A446" s="134"/>
      <c r="B446" s="52" t="s">
        <v>177</v>
      </c>
      <c r="C446" s="53">
        <f t="shared" ref="C446:N446" si="142">ABS((C445-C435)/C435)</f>
        <v>0.33247144437018455</v>
      </c>
      <c r="D446" s="53">
        <f t="shared" si="142"/>
        <v>0.35431538562572634</v>
      </c>
      <c r="E446" s="53">
        <f t="shared" si="142"/>
        <v>0.3246635148625216</v>
      </c>
      <c r="F446" s="53">
        <f t="shared" si="142"/>
        <v>1.1830135781833765E-3</v>
      </c>
      <c r="G446" s="53">
        <f t="shared" si="142"/>
        <v>0.99772457670669745</v>
      </c>
      <c r="H446" s="53">
        <f t="shared" si="142"/>
        <v>0.37457600895141763</v>
      </c>
      <c r="I446" s="53">
        <f t="shared" si="142"/>
        <v>0.11832896611987988</v>
      </c>
      <c r="J446" s="53">
        <f t="shared" si="142"/>
        <v>0.26928462310726364</v>
      </c>
      <c r="K446" s="53">
        <f t="shared" si="142"/>
        <v>0.10833782930784602</v>
      </c>
      <c r="L446" s="53">
        <f t="shared" si="142"/>
        <v>2.1014831455418294E-3</v>
      </c>
      <c r="M446" s="53">
        <f t="shared" si="142"/>
        <v>0.55323189114382076</v>
      </c>
      <c r="N446" s="53">
        <f t="shared" si="142"/>
        <v>0.33256480012680983</v>
      </c>
      <c r="O446" s="63">
        <f>AVERAGE(C446:N446)</f>
        <v>0.31406529475382444</v>
      </c>
    </row>
    <row r="447" spans="1:19" x14ac:dyDescent="0.25">
      <c r="A447"/>
      <c r="B447" s="54"/>
      <c r="C447" s="55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x14ac:dyDescent="0.25">
      <c r="A448"/>
      <c r="B448" s="54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x14ac:dyDescent="0.25">
      <c r="A449"/>
      <c r="B449" s="54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 s="54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 s="54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 s="54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 s="54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 s="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 s="54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 s="54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 s="54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 s="54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 s="54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 s="54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 s="54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 s="54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x14ac:dyDescent="0.25">
      <c r="A463"/>
      <c r="B463" s="54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x14ac:dyDescent="0.25">
      <c r="A464"/>
      <c r="B464" s="5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x14ac:dyDescent="0.25">
      <c r="A465"/>
      <c r="B465" s="54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</sheetData>
  <mergeCells count="13">
    <mergeCell ref="A435:A446"/>
    <mergeCell ref="A237:A248"/>
    <mergeCell ref="A270:A281"/>
    <mergeCell ref="A303:A314"/>
    <mergeCell ref="A336:A347"/>
    <mergeCell ref="A369:A380"/>
    <mergeCell ref="A402:A413"/>
    <mergeCell ref="A204:A215"/>
    <mergeCell ref="A88:O88"/>
    <mergeCell ref="P88:P89"/>
    <mergeCell ref="A105:A116"/>
    <mergeCell ref="A138:A149"/>
    <mergeCell ref="A171:A182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78"/>
  <sheetViews>
    <sheetView topLeftCell="A54" workbookViewId="0">
      <selection activeCell="A54" sqref="A54"/>
    </sheetView>
  </sheetViews>
  <sheetFormatPr baseColWidth="10" defaultRowHeight="15" x14ac:dyDescent="0.25"/>
  <cols>
    <col min="1" max="1" width="14.42578125" style="3" bestFit="1" customWidth="1"/>
    <col min="2" max="2" width="22.85546875" style="3" bestFit="1" customWidth="1"/>
    <col min="3" max="3" width="8" style="3" customWidth="1"/>
    <col min="4" max="4" width="8" style="3" bestFit="1" customWidth="1"/>
    <col min="5" max="5" width="8.28515625" style="3" bestFit="1" customWidth="1"/>
    <col min="6" max="6" width="10.7109375" style="3" bestFit="1" customWidth="1"/>
    <col min="7" max="7" width="8" style="3" bestFit="1" customWidth="1"/>
    <col min="8" max="8" width="9.140625" style="3" bestFit="1" customWidth="1"/>
    <col min="9" max="9" width="9" style="3" bestFit="1" customWidth="1"/>
    <col min="10" max="10" width="9.5703125" style="3" bestFit="1" customWidth="1"/>
    <col min="11" max="11" width="8.85546875" style="3" bestFit="1" customWidth="1"/>
    <col min="12" max="12" width="8" style="3" bestFit="1" customWidth="1"/>
    <col min="13" max="13" width="9.85546875" style="3" bestFit="1" customWidth="1"/>
    <col min="14" max="14" width="11.28515625" style="3" bestFit="1" customWidth="1"/>
    <col min="15" max="16384" width="11.425781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280370</v>
      </c>
      <c r="M5" s="3" t="s">
        <v>94</v>
      </c>
      <c r="N5" s="3" t="s">
        <v>95</v>
      </c>
    </row>
    <row r="7" spans="1:14" x14ac:dyDescent="0.25">
      <c r="A7" s="3" t="s">
        <v>28</v>
      </c>
      <c r="B7" s="3">
        <v>1023</v>
      </c>
      <c r="D7" s="3" t="s">
        <v>29</v>
      </c>
      <c r="E7" s="3" t="s">
        <v>30</v>
      </c>
      <c r="F7" s="3" t="s">
        <v>96</v>
      </c>
      <c r="H7" s="3" t="s">
        <v>32</v>
      </c>
      <c r="I7" s="3" t="s">
        <v>33</v>
      </c>
      <c r="J7" s="3" t="s">
        <v>34</v>
      </c>
      <c r="L7" s="3" t="s">
        <v>35</v>
      </c>
      <c r="M7" s="3" t="s">
        <v>36</v>
      </c>
      <c r="N7" s="3" t="s">
        <v>97</v>
      </c>
    </row>
    <row r="8" spans="1:14" x14ac:dyDescent="0.25">
      <c r="A8" s="3" t="s">
        <v>5</v>
      </c>
      <c r="B8" s="3">
        <v>7314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98</v>
      </c>
      <c r="J8" s="3" t="s">
        <v>99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113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50</v>
      </c>
      <c r="H9" s="3" t="s">
        <v>51</v>
      </c>
      <c r="I9" s="3" t="s">
        <v>52</v>
      </c>
      <c r="J9" s="3" t="s">
        <v>34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1959</v>
      </c>
      <c r="B15" s="3">
        <v>0.44</v>
      </c>
      <c r="C15" s="3">
        <v>0.24</v>
      </c>
      <c r="D15" s="3">
        <v>0.18</v>
      </c>
      <c r="E15" s="3">
        <v>2.74</v>
      </c>
      <c r="F15" s="3">
        <v>5.39</v>
      </c>
      <c r="G15" s="3">
        <v>14.99</v>
      </c>
      <c r="H15" s="3">
        <v>13.2</v>
      </c>
      <c r="I15" s="3">
        <v>12.91</v>
      </c>
      <c r="J15" s="3">
        <v>20.25</v>
      </c>
      <c r="K15" s="3">
        <v>27.95</v>
      </c>
      <c r="L15" s="3">
        <v>39.08</v>
      </c>
      <c r="M15" s="3">
        <v>22.07</v>
      </c>
      <c r="N15" s="3">
        <v>0.18</v>
      </c>
    </row>
    <row r="16" spans="1:14" x14ac:dyDescent="0.25">
      <c r="A16" s="3">
        <v>1960</v>
      </c>
      <c r="B16" s="3">
        <v>4</v>
      </c>
      <c r="C16" s="3">
        <v>1.47</v>
      </c>
      <c r="D16" s="3">
        <v>1.82</v>
      </c>
      <c r="E16" s="3">
        <v>4.33</v>
      </c>
      <c r="F16" s="3">
        <v>7.9</v>
      </c>
      <c r="G16" s="3">
        <v>17.7</v>
      </c>
      <c r="H16" s="3">
        <v>12.35</v>
      </c>
      <c r="I16" s="3">
        <v>14.58</v>
      </c>
      <c r="J16" s="3">
        <v>21.27</v>
      </c>
      <c r="K16" s="3">
        <v>16.809999999999999</v>
      </c>
      <c r="L16" s="3">
        <v>13.25</v>
      </c>
      <c r="M16" s="3">
        <v>20.38</v>
      </c>
      <c r="N16" s="3">
        <v>1.47</v>
      </c>
    </row>
    <row r="17" spans="1:14" x14ac:dyDescent="0.25">
      <c r="A17" s="3">
        <v>1961</v>
      </c>
      <c r="B17" s="3">
        <v>2.96</v>
      </c>
      <c r="C17" s="3">
        <v>2.4159999999999999</v>
      </c>
      <c r="D17" s="3">
        <v>1.82</v>
      </c>
      <c r="E17" s="3">
        <v>1.85</v>
      </c>
      <c r="F17" s="3">
        <v>4.5599999999999996</v>
      </c>
      <c r="G17" s="3">
        <v>6.44</v>
      </c>
      <c r="H17" s="3">
        <v>11.85</v>
      </c>
      <c r="I17" s="3">
        <v>4.5599999999999996</v>
      </c>
      <c r="J17" s="3">
        <v>20.61</v>
      </c>
      <c r="K17" s="3">
        <v>17.07</v>
      </c>
      <c r="L17" s="3">
        <v>46.25</v>
      </c>
      <c r="M17" s="3">
        <v>17.899999999999999</v>
      </c>
      <c r="N17" s="3">
        <v>1.82</v>
      </c>
    </row>
    <row r="18" spans="1:14" x14ac:dyDescent="0.25">
      <c r="A18" s="3">
        <v>1962</v>
      </c>
      <c r="B18" s="3">
        <v>2.92</v>
      </c>
      <c r="C18" s="3">
        <v>2.38</v>
      </c>
      <c r="D18" s="3">
        <v>1.9</v>
      </c>
      <c r="E18" s="3">
        <v>5.22</v>
      </c>
      <c r="F18" s="3">
        <v>10.130000000000001</v>
      </c>
      <c r="G18" s="3">
        <v>22.16</v>
      </c>
      <c r="H18" s="3">
        <v>17.260000000000002</v>
      </c>
      <c r="I18" s="3">
        <v>18.149999999999999</v>
      </c>
      <c r="J18" s="3">
        <v>22.16</v>
      </c>
      <c r="K18" s="3">
        <v>31.32</v>
      </c>
      <c r="L18" s="3">
        <v>22.6</v>
      </c>
      <c r="M18" s="3">
        <v>7.96</v>
      </c>
      <c r="N18" s="3">
        <v>1.9</v>
      </c>
    </row>
    <row r="19" spans="1:14" x14ac:dyDescent="0.25">
      <c r="A19" s="3">
        <v>1963</v>
      </c>
      <c r="B19" s="3">
        <v>2.57</v>
      </c>
      <c r="C19" s="3">
        <v>2.08</v>
      </c>
      <c r="D19" s="3">
        <v>1.7</v>
      </c>
      <c r="E19" s="3">
        <v>4.33</v>
      </c>
      <c r="F19" s="3">
        <v>11.55</v>
      </c>
      <c r="G19" s="3">
        <v>22.05</v>
      </c>
      <c r="H19" s="3">
        <v>15.97</v>
      </c>
      <c r="I19" s="3">
        <v>12.8</v>
      </c>
      <c r="J19" s="3">
        <v>24.4</v>
      </c>
      <c r="K19" s="3">
        <v>23.5</v>
      </c>
      <c r="L19" s="3">
        <v>42.66</v>
      </c>
      <c r="M19" s="3">
        <v>22.16</v>
      </c>
      <c r="N19" s="3">
        <v>1.7</v>
      </c>
    </row>
    <row r="20" spans="1:14" x14ac:dyDescent="0.25">
      <c r="A20" s="3">
        <v>1964</v>
      </c>
      <c r="B20" s="3">
        <v>2.96</v>
      </c>
      <c r="C20" s="3">
        <v>1.27</v>
      </c>
      <c r="D20" s="3">
        <v>1.2999999999999999E-2</v>
      </c>
      <c r="E20" s="3">
        <v>2.06</v>
      </c>
      <c r="F20" s="3">
        <v>7.06</v>
      </c>
      <c r="G20" s="3">
        <v>24.57</v>
      </c>
      <c r="H20" s="3">
        <v>17.48</v>
      </c>
      <c r="I20" s="3">
        <v>23.53</v>
      </c>
      <c r="J20" s="3">
        <v>28.11</v>
      </c>
      <c r="K20" s="3">
        <v>29.36</v>
      </c>
      <c r="L20" s="3">
        <v>11.44</v>
      </c>
      <c r="M20" s="3">
        <v>14.14</v>
      </c>
      <c r="N20" s="3">
        <v>0.01</v>
      </c>
    </row>
    <row r="21" spans="1:14" x14ac:dyDescent="0.25">
      <c r="A21" s="3">
        <v>1965</v>
      </c>
      <c r="B21" s="3">
        <v>2.21</v>
      </c>
      <c r="C21" s="3">
        <v>0.95</v>
      </c>
      <c r="D21" s="3">
        <v>0.16</v>
      </c>
      <c r="E21" s="3">
        <v>0.32</v>
      </c>
      <c r="F21" s="3">
        <v>0.63</v>
      </c>
      <c r="G21" s="3">
        <v>10.93</v>
      </c>
      <c r="H21" s="3">
        <v>0.47</v>
      </c>
      <c r="I21" s="3">
        <v>1.58</v>
      </c>
      <c r="J21" s="3">
        <v>7.96</v>
      </c>
      <c r="K21" s="3">
        <v>9.0399999999999991</v>
      </c>
      <c r="L21" s="3">
        <v>19.600000000000001</v>
      </c>
      <c r="M21" s="3">
        <v>7.96</v>
      </c>
      <c r="N21" s="3">
        <v>0.16</v>
      </c>
    </row>
    <row r="22" spans="1:14" x14ac:dyDescent="0.25">
      <c r="A22" s="3">
        <v>1966</v>
      </c>
      <c r="B22" s="3">
        <v>2.4900000000000002</v>
      </c>
      <c r="C22" s="3">
        <v>0.32</v>
      </c>
      <c r="D22" s="3">
        <v>0.16</v>
      </c>
      <c r="E22" s="3">
        <v>0.32</v>
      </c>
      <c r="F22" s="3">
        <v>2.67</v>
      </c>
      <c r="G22" s="3">
        <v>35</v>
      </c>
      <c r="H22" s="3">
        <v>29.75</v>
      </c>
      <c r="I22" s="3">
        <v>14.7</v>
      </c>
      <c r="J22" s="3">
        <v>21.7</v>
      </c>
      <c r="K22" s="3">
        <v>50.15</v>
      </c>
      <c r="L22" s="3">
        <v>68.599999999999994</v>
      </c>
      <c r="M22" s="3">
        <v>55.8</v>
      </c>
      <c r="N22" s="3">
        <v>0.16</v>
      </c>
    </row>
    <row r="23" spans="1:14" x14ac:dyDescent="0.25">
      <c r="A23" s="3">
        <v>1967</v>
      </c>
      <c r="B23" s="3">
        <v>28</v>
      </c>
      <c r="C23" s="3">
        <v>6.61</v>
      </c>
      <c r="D23" s="3">
        <v>4.3600000000000003</v>
      </c>
      <c r="E23" s="3">
        <v>3.4</v>
      </c>
      <c r="F23" s="3">
        <v>9.58</v>
      </c>
      <c r="G23" s="3">
        <v>11.48</v>
      </c>
      <c r="H23" s="3">
        <v>9.85</v>
      </c>
      <c r="I23" s="3">
        <v>1.06</v>
      </c>
      <c r="J23" s="3">
        <v>1.21</v>
      </c>
      <c r="K23" s="3">
        <v>7.9</v>
      </c>
      <c r="L23" s="3">
        <v>21.37</v>
      </c>
      <c r="M23" s="3">
        <v>12.35</v>
      </c>
      <c r="N23" s="3">
        <v>1.06</v>
      </c>
    </row>
    <row r="24" spans="1:14" x14ac:dyDescent="0.25">
      <c r="A24" s="3">
        <v>1968</v>
      </c>
      <c r="B24" s="3">
        <v>2.04</v>
      </c>
      <c r="C24" s="3">
        <v>0.15</v>
      </c>
      <c r="D24" s="3">
        <v>0.1</v>
      </c>
      <c r="E24" s="3">
        <v>2.5499999999999998</v>
      </c>
      <c r="F24" s="3">
        <v>3.14</v>
      </c>
      <c r="G24" s="3">
        <v>5.56</v>
      </c>
      <c r="H24" s="3">
        <v>1.66</v>
      </c>
      <c r="I24" s="3">
        <v>1.17</v>
      </c>
      <c r="J24" s="3">
        <v>1.81</v>
      </c>
      <c r="K24" s="3">
        <v>19.899999999999999</v>
      </c>
      <c r="L24" s="3">
        <v>23.3</v>
      </c>
      <c r="M24" s="3">
        <v>4</v>
      </c>
      <c r="N24" s="3">
        <v>0.1</v>
      </c>
    </row>
    <row r="25" spans="1:14" x14ac:dyDescent="0.25">
      <c r="A25" s="3">
        <v>1969</v>
      </c>
      <c r="B25" s="3">
        <v>3</v>
      </c>
      <c r="C25" s="3">
        <v>1.7</v>
      </c>
      <c r="D25" s="3">
        <v>1.2</v>
      </c>
      <c r="E25" s="3">
        <v>0.8</v>
      </c>
      <c r="F25" s="3">
        <v>18.2</v>
      </c>
      <c r="G25" s="3">
        <v>37.1</v>
      </c>
      <c r="H25" s="3">
        <v>13.6</v>
      </c>
      <c r="I25" s="3">
        <v>24.9</v>
      </c>
      <c r="J25" s="3">
        <v>38.200000000000003</v>
      </c>
      <c r="K25" s="3">
        <v>81.599999999999994</v>
      </c>
      <c r="L25" s="3">
        <v>101.3</v>
      </c>
      <c r="M25" s="3">
        <v>32.4</v>
      </c>
      <c r="N25" s="3">
        <v>0.8</v>
      </c>
    </row>
    <row r="26" spans="1:14" x14ac:dyDescent="0.25">
      <c r="A26" s="3">
        <v>1970</v>
      </c>
      <c r="B26" s="3">
        <v>25.8</v>
      </c>
      <c r="C26" s="3">
        <v>11.86</v>
      </c>
      <c r="D26" s="3">
        <v>6.2</v>
      </c>
      <c r="E26" s="3">
        <v>3.8</v>
      </c>
      <c r="F26" s="3">
        <v>5.9</v>
      </c>
      <c r="G26" s="3">
        <v>16.8</v>
      </c>
      <c r="H26" s="3">
        <v>20.100000000000001</v>
      </c>
      <c r="I26" s="3">
        <v>25.3</v>
      </c>
      <c r="J26" s="3">
        <v>37</v>
      </c>
      <c r="K26" s="3">
        <v>35</v>
      </c>
      <c r="L26" s="3">
        <v>44.8</v>
      </c>
      <c r="M26" s="3">
        <v>37.299999999999997</v>
      </c>
      <c r="N26" s="3">
        <v>3.8</v>
      </c>
    </row>
    <row r="27" spans="1:14" x14ac:dyDescent="0.25">
      <c r="A27" s="3">
        <v>1971</v>
      </c>
      <c r="B27" s="3">
        <v>15.1</v>
      </c>
      <c r="C27" s="3">
        <v>8.4</v>
      </c>
      <c r="D27" s="3">
        <v>4.5</v>
      </c>
      <c r="E27" s="3">
        <v>4.3</v>
      </c>
      <c r="F27" s="3">
        <v>16.100000000000001</v>
      </c>
      <c r="G27" s="3">
        <v>5.6</v>
      </c>
      <c r="H27" s="3">
        <v>3.5</v>
      </c>
      <c r="I27" s="3">
        <v>4</v>
      </c>
      <c r="J27" s="3">
        <v>12.8</v>
      </c>
      <c r="K27" s="3">
        <v>41.4</v>
      </c>
      <c r="L27" s="3">
        <v>34.9</v>
      </c>
      <c r="M27" s="3">
        <v>5.3</v>
      </c>
      <c r="N27" s="3">
        <v>3.5</v>
      </c>
    </row>
    <row r="28" spans="1:14" x14ac:dyDescent="0.25">
      <c r="A28" s="3">
        <v>1972</v>
      </c>
      <c r="B28" s="3">
        <v>2.7</v>
      </c>
      <c r="C28" s="3">
        <v>1.2</v>
      </c>
      <c r="D28" s="3">
        <v>1.2</v>
      </c>
      <c r="E28" s="3">
        <v>1.2</v>
      </c>
      <c r="F28" s="3">
        <v>31</v>
      </c>
      <c r="G28" s="3">
        <v>17.399999999999999</v>
      </c>
      <c r="H28" s="3">
        <v>6.5</v>
      </c>
      <c r="I28" s="3">
        <v>11.8</v>
      </c>
      <c r="J28" s="3">
        <v>13.7</v>
      </c>
      <c r="K28" s="3">
        <v>26</v>
      </c>
      <c r="L28" s="3">
        <v>7.5</v>
      </c>
      <c r="M28" s="3">
        <v>4.0999999999999996</v>
      </c>
      <c r="N28" s="3">
        <v>1.2</v>
      </c>
    </row>
    <row r="29" spans="1:14" x14ac:dyDescent="0.25">
      <c r="A29" s="3">
        <v>1973</v>
      </c>
      <c r="B29" s="3">
        <v>1.2</v>
      </c>
      <c r="C29" s="3">
        <v>0.41299999999999998</v>
      </c>
      <c r="D29" s="3">
        <v>1.2999999999999999E-2</v>
      </c>
      <c r="E29" s="3">
        <v>0.3</v>
      </c>
      <c r="F29" s="3">
        <v>0.6</v>
      </c>
      <c r="G29" s="3">
        <v>0.5</v>
      </c>
      <c r="H29" s="3">
        <v>1.1000000000000001</v>
      </c>
      <c r="I29" s="3">
        <v>3.5</v>
      </c>
      <c r="J29" s="3">
        <v>39.799999999999997</v>
      </c>
      <c r="K29" s="3">
        <v>46.1</v>
      </c>
      <c r="L29" s="3">
        <v>28.8</v>
      </c>
      <c r="M29" s="3">
        <v>13.8</v>
      </c>
      <c r="N29" s="3">
        <v>0.01</v>
      </c>
    </row>
    <row r="30" spans="1:14" x14ac:dyDescent="0.25">
      <c r="A30" s="3">
        <v>1974</v>
      </c>
      <c r="B30" s="3">
        <v>4.5999999999999996</v>
      </c>
      <c r="C30" s="3">
        <v>2.4</v>
      </c>
      <c r="D30" s="3">
        <v>2.1</v>
      </c>
      <c r="E30" s="3">
        <v>2</v>
      </c>
      <c r="F30" s="3">
        <v>25.5</v>
      </c>
      <c r="G30" s="3">
        <v>11.7</v>
      </c>
      <c r="H30" s="3">
        <v>2.4</v>
      </c>
      <c r="I30" s="3">
        <v>2.2999999999999998</v>
      </c>
      <c r="J30" s="3">
        <v>19.5</v>
      </c>
      <c r="K30" s="3">
        <v>39.9</v>
      </c>
      <c r="L30" s="3">
        <v>57.1</v>
      </c>
      <c r="M30" s="3">
        <v>13.5</v>
      </c>
      <c r="N30" s="3">
        <v>2</v>
      </c>
    </row>
    <row r="31" spans="1:14" x14ac:dyDescent="0.25">
      <c r="A31" s="3">
        <v>1975</v>
      </c>
      <c r="B31" s="3">
        <v>6.7</v>
      </c>
      <c r="C31" s="3">
        <v>3</v>
      </c>
      <c r="D31" s="3">
        <v>1.2</v>
      </c>
      <c r="E31" s="3">
        <v>0.6</v>
      </c>
      <c r="F31" s="3">
        <v>0.8</v>
      </c>
      <c r="G31" s="3">
        <v>4.9000000000000004</v>
      </c>
      <c r="H31" s="3">
        <v>4.0999999999999996</v>
      </c>
      <c r="I31" s="3">
        <v>6.1</v>
      </c>
      <c r="J31" s="3">
        <v>15.2</v>
      </c>
      <c r="K31" s="3">
        <v>23.9</v>
      </c>
      <c r="L31" s="3">
        <v>45.3</v>
      </c>
      <c r="M31" s="3">
        <v>32</v>
      </c>
      <c r="N31" s="3">
        <v>0.6</v>
      </c>
    </row>
    <row r="32" spans="1:14" x14ac:dyDescent="0.25">
      <c r="A32" s="3">
        <v>1976</v>
      </c>
      <c r="B32" s="3">
        <v>9.4</v>
      </c>
      <c r="C32" s="3">
        <v>4.3</v>
      </c>
      <c r="D32" s="3">
        <v>2.2999999999999998</v>
      </c>
      <c r="E32" s="3">
        <v>1.9</v>
      </c>
      <c r="F32" s="3">
        <v>5.3</v>
      </c>
      <c r="G32" s="3">
        <v>11.1</v>
      </c>
      <c r="H32" s="3">
        <v>3.3</v>
      </c>
      <c r="I32" s="3">
        <v>2.7</v>
      </c>
      <c r="J32" s="3">
        <v>6.5</v>
      </c>
      <c r="K32" s="3">
        <v>26.9</v>
      </c>
      <c r="L32" s="3">
        <v>9.1999999999999993</v>
      </c>
      <c r="M32" s="3">
        <v>2.2999999999999998</v>
      </c>
      <c r="N32" s="3">
        <v>1.9</v>
      </c>
    </row>
    <row r="33" spans="1:14" x14ac:dyDescent="0.25">
      <c r="A33" s="3">
        <v>1977</v>
      </c>
      <c r="B33" s="3">
        <v>1.3</v>
      </c>
      <c r="C33" s="3">
        <v>0.8</v>
      </c>
      <c r="D33" s="3">
        <v>0.6</v>
      </c>
      <c r="E33" s="3">
        <v>0.5</v>
      </c>
      <c r="F33" s="3">
        <v>0.5</v>
      </c>
      <c r="G33" s="3">
        <v>7.8</v>
      </c>
      <c r="H33" s="3">
        <v>1</v>
      </c>
      <c r="I33" s="3">
        <v>1.5</v>
      </c>
      <c r="J33" s="3">
        <v>2</v>
      </c>
      <c r="K33" s="3">
        <v>6.9</v>
      </c>
      <c r="L33" s="3">
        <v>23.3</v>
      </c>
      <c r="M33" s="3">
        <v>4.0999999999999996</v>
      </c>
      <c r="N33" s="3">
        <v>0.5</v>
      </c>
    </row>
    <row r="34" spans="1:14" x14ac:dyDescent="0.25">
      <c r="A34" s="3">
        <v>1978</v>
      </c>
      <c r="B34" s="3">
        <v>1.8</v>
      </c>
      <c r="C34" s="3">
        <v>1.2</v>
      </c>
      <c r="D34" s="3">
        <v>0.6</v>
      </c>
      <c r="E34" s="3">
        <v>11</v>
      </c>
      <c r="F34" s="3">
        <v>25.8</v>
      </c>
      <c r="G34" s="3">
        <v>11.8</v>
      </c>
      <c r="H34" s="3">
        <v>8.3000000000000007</v>
      </c>
      <c r="I34" s="3">
        <v>10.199999999999999</v>
      </c>
      <c r="J34" s="3">
        <v>9.1999999999999993</v>
      </c>
      <c r="K34" s="3">
        <v>18.8</v>
      </c>
      <c r="L34" s="3">
        <v>11.9</v>
      </c>
      <c r="M34" s="3">
        <v>2.7</v>
      </c>
      <c r="N34" s="3">
        <v>0.6</v>
      </c>
    </row>
    <row r="35" spans="1:14" x14ac:dyDescent="0.25">
      <c r="A35" s="3">
        <v>1979</v>
      </c>
      <c r="B35" s="3">
        <v>3</v>
      </c>
      <c r="C35" s="3">
        <v>2.1</v>
      </c>
      <c r="D35" s="3">
        <v>1.2</v>
      </c>
      <c r="E35" s="3">
        <v>1.1000000000000001</v>
      </c>
      <c r="F35" s="3">
        <v>14.6</v>
      </c>
      <c r="G35" s="3">
        <v>25.8</v>
      </c>
      <c r="H35" s="3">
        <v>9.5</v>
      </c>
      <c r="I35" s="3">
        <v>6.5</v>
      </c>
      <c r="J35" s="3">
        <v>55.8</v>
      </c>
      <c r="K35" s="3">
        <v>46.7</v>
      </c>
      <c r="L35" s="3">
        <v>65.3</v>
      </c>
      <c r="M35" s="3">
        <v>24.9</v>
      </c>
      <c r="N35" s="3">
        <v>1.1000000000000001</v>
      </c>
    </row>
    <row r="36" spans="1:14" x14ac:dyDescent="0.25">
      <c r="A36" s="3">
        <v>1980</v>
      </c>
      <c r="B36" s="3">
        <v>10.3</v>
      </c>
      <c r="C36" s="3">
        <v>7.2</v>
      </c>
      <c r="D36" s="3">
        <v>4.5</v>
      </c>
      <c r="E36" s="3">
        <v>3.6</v>
      </c>
      <c r="F36" s="3">
        <v>12.3</v>
      </c>
      <c r="G36" s="3">
        <v>11.1</v>
      </c>
      <c r="H36" s="3">
        <v>4.7</v>
      </c>
      <c r="I36" s="3">
        <v>12.9</v>
      </c>
      <c r="J36" s="3">
        <v>12.2</v>
      </c>
      <c r="K36" s="3">
        <v>16.2</v>
      </c>
      <c r="L36" s="3">
        <v>11.8</v>
      </c>
      <c r="M36" s="3">
        <v>8.5</v>
      </c>
      <c r="N36" s="3">
        <v>3.6</v>
      </c>
    </row>
    <row r="37" spans="1:14" x14ac:dyDescent="0.25">
      <c r="A37" s="3">
        <v>1981</v>
      </c>
      <c r="B37" s="3">
        <v>4.7</v>
      </c>
      <c r="C37" s="3">
        <v>4</v>
      </c>
      <c r="D37" s="3">
        <v>2.82</v>
      </c>
      <c r="E37" s="3">
        <v>3.34</v>
      </c>
      <c r="F37" s="3">
        <v>124.5</v>
      </c>
      <c r="G37" s="3">
        <v>61.1</v>
      </c>
      <c r="H37" s="3">
        <v>24.7</v>
      </c>
      <c r="I37" s="3">
        <v>17.2</v>
      </c>
      <c r="J37" s="3">
        <v>33</v>
      </c>
      <c r="K37" s="3">
        <v>38.380000000000003</v>
      </c>
      <c r="L37" s="3">
        <v>40.9</v>
      </c>
      <c r="M37" s="3">
        <v>19.260000000000002</v>
      </c>
      <c r="N37" s="3">
        <v>2.82</v>
      </c>
    </row>
    <row r="38" spans="1:14" x14ac:dyDescent="0.25">
      <c r="A38" s="3">
        <v>1982</v>
      </c>
      <c r="B38" s="3">
        <v>1.3460000000000001</v>
      </c>
      <c r="C38" s="3">
        <v>1.0429999999999999</v>
      </c>
      <c r="D38" s="3">
        <v>0.69</v>
      </c>
      <c r="E38" s="3">
        <v>1.03</v>
      </c>
      <c r="F38" s="3">
        <v>56.22</v>
      </c>
      <c r="G38" s="3">
        <v>40.549999999999997</v>
      </c>
      <c r="H38" s="3">
        <v>16.18</v>
      </c>
      <c r="I38" s="3">
        <v>15.67</v>
      </c>
      <c r="J38" s="3">
        <v>9.6890000000000001</v>
      </c>
      <c r="K38" s="3">
        <v>22</v>
      </c>
      <c r="L38" s="3">
        <v>10.119999999999999</v>
      </c>
      <c r="M38" s="3">
        <v>7.4</v>
      </c>
      <c r="N38" s="3">
        <v>0.69</v>
      </c>
    </row>
    <row r="39" spans="1:14" x14ac:dyDescent="0.25">
      <c r="A39" s="3">
        <v>1983</v>
      </c>
      <c r="B39" s="3">
        <v>2.8</v>
      </c>
      <c r="C39" s="3">
        <v>0.3</v>
      </c>
      <c r="D39" s="3">
        <v>0.3</v>
      </c>
      <c r="E39" s="3">
        <v>2.7</v>
      </c>
      <c r="F39" s="3">
        <v>13.5</v>
      </c>
      <c r="G39" s="3">
        <v>17.8</v>
      </c>
      <c r="H39" s="3">
        <v>6.4</v>
      </c>
      <c r="I39" s="3">
        <v>11.7</v>
      </c>
      <c r="J39" s="3">
        <v>14</v>
      </c>
      <c r="K39" s="3">
        <v>18.399999999999999</v>
      </c>
      <c r="L39" s="3">
        <v>10.199999999999999</v>
      </c>
      <c r="M39" s="3">
        <v>5</v>
      </c>
      <c r="N39" s="3">
        <v>0.3</v>
      </c>
    </row>
    <row r="40" spans="1:14" x14ac:dyDescent="0.25">
      <c r="A40" s="3">
        <v>1984</v>
      </c>
      <c r="B40" s="3">
        <v>1.91</v>
      </c>
      <c r="C40" s="3">
        <v>1.7</v>
      </c>
      <c r="D40" s="3">
        <v>1.1000000000000001</v>
      </c>
      <c r="E40" s="3">
        <v>1.3</v>
      </c>
      <c r="F40" s="3">
        <v>1.5</v>
      </c>
      <c r="G40" s="3">
        <v>3.8</v>
      </c>
      <c r="H40" s="3">
        <v>4.3</v>
      </c>
      <c r="I40" s="3">
        <v>4.3</v>
      </c>
      <c r="J40" s="3">
        <v>28.6</v>
      </c>
      <c r="K40" s="3">
        <v>34</v>
      </c>
      <c r="L40" s="3">
        <v>28.3</v>
      </c>
      <c r="M40" s="3">
        <v>6.1</v>
      </c>
      <c r="N40" s="3">
        <v>1.1000000000000001</v>
      </c>
    </row>
    <row r="41" spans="1:14" x14ac:dyDescent="0.25">
      <c r="A41" s="3">
        <v>1985</v>
      </c>
      <c r="B41" s="3">
        <v>3.4</v>
      </c>
      <c r="C41" s="3">
        <v>2.2000000000000002</v>
      </c>
      <c r="D41" s="3">
        <v>1.9</v>
      </c>
      <c r="E41" s="3">
        <v>2</v>
      </c>
      <c r="F41" s="3">
        <v>6.6</v>
      </c>
      <c r="G41" s="3">
        <v>7.2</v>
      </c>
      <c r="H41" s="3">
        <v>2.7</v>
      </c>
      <c r="I41" s="3">
        <v>2.4</v>
      </c>
      <c r="J41" s="3">
        <v>7.3</v>
      </c>
      <c r="K41" s="3">
        <v>20.6</v>
      </c>
      <c r="L41" s="3">
        <v>16.399999999999999</v>
      </c>
      <c r="M41" s="3">
        <v>8.3000000000000007</v>
      </c>
      <c r="N41" s="3">
        <v>1.9</v>
      </c>
    </row>
    <row r="42" spans="1:14" x14ac:dyDescent="0.25">
      <c r="A42" s="3">
        <v>1986</v>
      </c>
      <c r="B42" s="3">
        <v>6.4</v>
      </c>
      <c r="C42" s="3">
        <v>5.4</v>
      </c>
      <c r="D42" s="3">
        <v>4.5999999999999996</v>
      </c>
      <c r="E42" s="3">
        <v>4.5999999999999996</v>
      </c>
      <c r="F42" s="3">
        <v>24.4</v>
      </c>
      <c r="G42" s="3">
        <v>19.5</v>
      </c>
      <c r="H42" s="3">
        <v>7.2</v>
      </c>
      <c r="I42" s="3">
        <v>7</v>
      </c>
      <c r="J42" s="3">
        <v>21.7</v>
      </c>
      <c r="K42" s="3">
        <v>30.2</v>
      </c>
      <c r="L42" s="3">
        <v>15.7</v>
      </c>
      <c r="M42" s="3">
        <v>7.6</v>
      </c>
      <c r="N42" s="3">
        <v>4.5999999999999996</v>
      </c>
    </row>
    <row r="43" spans="1:14" x14ac:dyDescent="0.25">
      <c r="A43" s="3">
        <v>1987</v>
      </c>
      <c r="B43" s="3">
        <v>3.7</v>
      </c>
      <c r="C43" s="3">
        <v>1.6</v>
      </c>
      <c r="D43" s="3">
        <v>2.1</v>
      </c>
      <c r="E43" s="3">
        <v>5.4</v>
      </c>
      <c r="F43" s="3">
        <v>23.1</v>
      </c>
      <c r="G43" s="3">
        <v>30.6</v>
      </c>
      <c r="H43" s="3">
        <v>10.6</v>
      </c>
      <c r="I43" s="3">
        <v>12.2</v>
      </c>
      <c r="J43" s="3">
        <v>13.2</v>
      </c>
      <c r="K43" s="3">
        <v>32.4</v>
      </c>
      <c r="L43" s="3">
        <v>26.4</v>
      </c>
      <c r="M43" s="3">
        <v>20.7</v>
      </c>
      <c r="N43" s="3">
        <v>1.6</v>
      </c>
    </row>
    <row r="44" spans="1:14" x14ac:dyDescent="0.25">
      <c r="A44" s="3">
        <v>1988</v>
      </c>
      <c r="B44" s="3">
        <v>8.1999999999999993</v>
      </c>
      <c r="C44" s="3">
        <v>3.7</v>
      </c>
      <c r="D44" s="3">
        <v>3.5</v>
      </c>
      <c r="E44" s="3">
        <v>3.4</v>
      </c>
      <c r="F44" s="3">
        <v>13.2</v>
      </c>
      <c r="G44" s="3">
        <v>12.8</v>
      </c>
      <c r="H44" s="3">
        <v>10.3</v>
      </c>
      <c r="I44" s="3">
        <v>13.6</v>
      </c>
      <c r="J44" s="3">
        <v>57.9</v>
      </c>
      <c r="K44" s="3">
        <v>52.7</v>
      </c>
      <c r="L44" s="3">
        <v>77.2</v>
      </c>
      <c r="M44" s="3">
        <v>22.1</v>
      </c>
      <c r="N44" s="3">
        <v>3.4</v>
      </c>
    </row>
    <row r="45" spans="1:14" x14ac:dyDescent="0.25">
      <c r="A45" s="3">
        <v>1989</v>
      </c>
      <c r="B45" s="3">
        <v>9.4</v>
      </c>
      <c r="C45" s="3">
        <v>7.4</v>
      </c>
      <c r="D45" s="3">
        <v>5.8</v>
      </c>
      <c r="E45" s="3">
        <v>4</v>
      </c>
      <c r="F45" s="3">
        <v>4.2</v>
      </c>
      <c r="G45" s="3">
        <v>5.0999999999999996</v>
      </c>
      <c r="H45" s="3">
        <v>3.5</v>
      </c>
      <c r="I45" s="3">
        <v>5.7</v>
      </c>
      <c r="J45" s="3">
        <v>14.5</v>
      </c>
      <c r="K45" s="3">
        <v>14.3</v>
      </c>
      <c r="L45" s="3">
        <v>8.9</v>
      </c>
      <c r="M45" s="3">
        <v>11.2</v>
      </c>
      <c r="N45" s="3">
        <v>3.5</v>
      </c>
    </row>
    <row r="46" spans="1:14" x14ac:dyDescent="0.25">
      <c r="A46" s="3">
        <v>1990</v>
      </c>
      <c r="B46" s="3">
        <v>3.6</v>
      </c>
      <c r="C46" s="3">
        <v>2.5</v>
      </c>
      <c r="D46" s="3">
        <v>2.2000000000000002</v>
      </c>
      <c r="E46" s="3">
        <v>2.2000000000000002</v>
      </c>
      <c r="F46" s="3">
        <v>12.4</v>
      </c>
      <c r="G46" s="3">
        <v>7.3</v>
      </c>
      <c r="H46" s="3">
        <v>5.3</v>
      </c>
      <c r="I46" s="3">
        <v>8</v>
      </c>
      <c r="J46" s="3">
        <v>12.8</v>
      </c>
      <c r="K46" s="3">
        <v>30.4</v>
      </c>
      <c r="L46" s="3">
        <v>34.1</v>
      </c>
      <c r="M46" s="3">
        <v>16.899999999999999</v>
      </c>
      <c r="N46" s="3">
        <v>2.2000000000000002</v>
      </c>
    </row>
    <row r="47" spans="1:14" x14ac:dyDescent="0.25">
      <c r="A47" s="3">
        <v>1991</v>
      </c>
      <c r="B47" s="3">
        <v>7.4</v>
      </c>
      <c r="C47" s="3">
        <v>5.8</v>
      </c>
      <c r="D47" s="3">
        <v>4.9000000000000004</v>
      </c>
      <c r="E47" s="3">
        <v>4.5</v>
      </c>
      <c r="F47" s="3">
        <v>2.8</v>
      </c>
      <c r="G47" s="3">
        <v>6.4</v>
      </c>
      <c r="H47" s="3">
        <v>4.0999999999999996</v>
      </c>
      <c r="I47" s="3">
        <v>4.5</v>
      </c>
      <c r="J47" s="3">
        <v>5.0999999999999996</v>
      </c>
      <c r="K47" s="3">
        <v>18</v>
      </c>
      <c r="L47" s="3">
        <v>12.1</v>
      </c>
      <c r="M47" s="3">
        <v>4.7</v>
      </c>
      <c r="N47" s="3">
        <v>2.8</v>
      </c>
    </row>
    <row r="48" spans="1:14" x14ac:dyDescent="0.25">
      <c r="A48" s="3">
        <v>1992</v>
      </c>
      <c r="B48" s="3">
        <v>4</v>
      </c>
      <c r="C48" s="3">
        <v>3.1</v>
      </c>
      <c r="D48" s="3">
        <v>2.1</v>
      </c>
      <c r="E48" s="3">
        <v>1.9</v>
      </c>
      <c r="F48" s="3">
        <v>4.0999999999999996</v>
      </c>
      <c r="G48" s="3">
        <v>7.8</v>
      </c>
      <c r="H48" s="3">
        <v>5.5</v>
      </c>
      <c r="I48" s="3">
        <v>6.1</v>
      </c>
      <c r="J48" s="3">
        <v>6.7</v>
      </c>
      <c r="K48" s="3">
        <v>15.9</v>
      </c>
      <c r="L48" s="3">
        <v>6.6</v>
      </c>
      <c r="M48" s="3">
        <v>5.5</v>
      </c>
      <c r="N48" s="3">
        <v>1.9</v>
      </c>
    </row>
    <row r="49" spans="1:14" x14ac:dyDescent="0.25">
      <c r="A49" s="3">
        <v>1993</v>
      </c>
      <c r="B49" s="3">
        <v>3.8</v>
      </c>
      <c r="C49" s="3">
        <v>1.6</v>
      </c>
      <c r="D49" s="3">
        <v>1.5</v>
      </c>
      <c r="E49" s="3">
        <v>0.5</v>
      </c>
      <c r="F49" s="3">
        <v>42.9</v>
      </c>
      <c r="G49" s="3">
        <v>14.8</v>
      </c>
      <c r="H49" s="3">
        <v>8.3000000000000007</v>
      </c>
      <c r="I49" s="3">
        <v>8.3000000000000007</v>
      </c>
      <c r="J49" s="3">
        <v>12.9</v>
      </c>
      <c r="K49" s="3">
        <v>11.6</v>
      </c>
      <c r="L49" s="3">
        <v>7.9</v>
      </c>
      <c r="M49" s="3">
        <v>6.9</v>
      </c>
      <c r="N49" s="3">
        <v>0.5</v>
      </c>
    </row>
    <row r="50" spans="1:14" x14ac:dyDescent="0.25">
      <c r="A50" s="3">
        <v>1994</v>
      </c>
      <c r="B50" s="3">
        <v>8</v>
      </c>
      <c r="C50" s="3">
        <v>6.6</v>
      </c>
      <c r="D50" s="3">
        <v>6.2</v>
      </c>
      <c r="E50" s="3">
        <v>11</v>
      </c>
      <c r="F50" s="3">
        <v>8.8000000000000007</v>
      </c>
      <c r="G50" s="3">
        <v>9.1</v>
      </c>
      <c r="H50" s="3">
        <v>4.8</v>
      </c>
      <c r="I50" s="3">
        <v>4.8</v>
      </c>
      <c r="J50" s="3">
        <v>10.7</v>
      </c>
      <c r="K50" s="3">
        <v>29</v>
      </c>
      <c r="L50" s="3">
        <v>21.2</v>
      </c>
      <c r="M50" s="3">
        <v>14.8</v>
      </c>
      <c r="N50" s="3">
        <v>4.8</v>
      </c>
    </row>
    <row r="51" spans="1:14" x14ac:dyDescent="0.25">
      <c r="A51" s="3">
        <v>1995</v>
      </c>
      <c r="B51" s="3">
        <v>6.1</v>
      </c>
      <c r="C51" s="3">
        <v>3.6</v>
      </c>
      <c r="D51" s="3">
        <v>2.9</v>
      </c>
      <c r="E51" s="3">
        <v>2.9</v>
      </c>
      <c r="F51" s="3">
        <v>8.9</v>
      </c>
      <c r="G51" s="3">
        <v>13.7</v>
      </c>
      <c r="H51" s="3">
        <v>12.7</v>
      </c>
      <c r="I51" s="3">
        <v>17.399999999999999</v>
      </c>
      <c r="J51" s="3">
        <v>37.700000000000003</v>
      </c>
      <c r="K51" s="3">
        <v>57.1</v>
      </c>
      <c r="L51" s="3">
        <v>23.7</v>
      </c>
      <c r="M51" s="3">
        <v>12.7</v>
      </c>
      <c r="N51" s="3">
        <v>2.9</v>
      </c>
    </row>
    <row r="52" spans="1:14" x14ac:dyDescent="0.25">
      <c r="A52" s="3">
        <v>1996</v>
      </c>
      <c r="D52" s="3">
        <v>2.8</v>
      </c>
      <c r="E52" s="3">
        <v>2.5</v>
      </c>
      <c r="F52" s="3">
        <v>12.4</v>
      </c>
      <c r="G52" s="3">
        <v>23.9</v>
      </c>
      <c r="H52" s="3">
        <v>15.3</v>
      </c>
      <c r="I52" s="3">
        <v>22.7</v>
      </c>
      <c r="J52" s="3">
        <v>13.9</v>
      </c>
      <c r="K52" s="3">
        <v>26.7</v>
      </c>
      <c r="L52" s="3">
        <v>21.2</v>
      </c>
      <c r="M52" s="3">
        <v>12</v>
      </c>
      <c r="N52" s="3">
        <v>2.5</v>
      </c>
    </row>
    <row r="53" spans="1:14" x14ac:dyDescent="0.25">
      <c r="A53" s="3">
        <v>1997</v>
      </c>
      <c r="B53" s="3">
        <v>5.1890000000000001</v>
      </c>
      <c r="C53" s="3">
        <v>3.641</v>
      </c>
      <c r="D53" s="3">
        <v>2.726</v>
      </c>
      <c r="E53" s="3">
        <v>2.1629999999999998</v>
      </c>
      <c r="F53" s="3">
        <v>4.9080000000000004</v>
      </c>
      <c r="G53" s="3">
        <v>12.02</v>
      </c>
      <c r="H53" s="3">
        <v>8.0890000000000004</v>
      </c>
      <c r="I53" s="3">
        <v>3.1480000000000001</v>
      </c>
      <c r="J53" s="3">
        <v>3.1480000000000001</v>
      </c>
      <c r="K53" s="3" t="s">
        <v>55</v>
      </c>
      <c r="L53" s="3">
        <v>6.8079999999999998</v>
      </c>
      <c r="M53" s="3">
        <v>3.2189999999999999</v>
      </c>
      <c r="N53" s="3">
        <v>2.16</v>
      </c>
    </row>
    <row r="54" spans="1:14" x14ac:dyDescent="0.25">
      <c r="A54" s="3">
        <v>1998</v>
      </c>
      <c r="B54" s="3">
        <v>2.444</v>
      </c>
      <c r="C54" s="3">
        <v>2.3039999999999998</v>
      </c>
      <c r="D54" s="3">
        <v>2.0219999999999998</v>
      </c>
      <c r="E54" s="3">
        <v>2.2330000000000001</v>
      </c>
      <c r="F54" s="3">
        <v>6.3849999999999998</v>
      </c>
      <c r="G54" s="3">
        <v>25.04</v>
      </c>
      <c r="H54" s="3">
        <v>27.14</v>
      </c>
      <c r="I54" s="3">
        <v>30.31</v>
      </c>
      <c r="J54" s="3">
        <v>33.67</v>
      </c>
      <c r="K54" s="3">
        <v>21.03</v>
      </c>
      <c r="L54" s="3">
        <v>18.27</v>
      </c>
      <c r="M54" s="3">
        <v>21.74</v>
      </c>
      <c r="N54" s="3">
        <v>2.02</v>
      </c>
    </row>
    <row r="55" spans="1:14" x14ac:dyDescent="0.25">
      <c r="A55" s="3">
        <v>1999</v>
      </c>
      <c r="B55" s="3">
        <v>5.1890000000000001</v>
      </c>
      <c r="C55" s="3">
        <v>4.274</v>
      </c>
      <c r="D55" s="3">
        <v>3.0070000000000001</v>
      </c>
      <c r="E55" s="3">
        <v>3.5</v>
      </c>
      <c r="F55" s="3">
        <v>7.7210000000000001</v>
      </c>
      <c r="G55" s="3">
        <v>7.4749999999999996</v>
      </c>
      <c r="H55" s="3">
        <v>6.3849999999999998</v>
      </c>
      <c r="I55" s="3">
        <v>5.8929999999999998</v>
      </c>
      <c r="J55" s="3">
        <v>34.229999999999997</v>
      </c>
      <c r="K55" s="3">
        <v>68.709999999999994</v>
      </c>
      <c r="L55" s="3">
        <v>62.53</v>
      </c>
      <c r="M55" s="3">
        <v>23.23</v>
      </c>
      <c r="N55" s="3">
        <v>3.01</v>
      </c>
    </row>
    <row r="56" spans="1:14" x14ac:dyDescent="0.25">
      <c r="A56" s="3">
        <v>2000</v>
      </c>
      <c r="B56" s="3">
        <v>9.3160000000000007</v>
      </c>
      <c r="C56" s="3">
        <v>4.556</v>
      </c>
      <c r="D56" s="3">
        <v>3.5</v>
      </c>
      <c r="E56" s="3">
        <v>3.2890000000000001</v>
      </c>
      <c r="F56" s="3">
        <v>5.2889999999999997</v>
      </c>
      <c r="G56" s="3">
        <v>6.5259999999999998</v>
      </c>
      <c r="H56" s="3">
        <v>4.8369999999999997</v>
      </c>
      <c r="I56" s="3">
        <v>5.26</v>
      </c>
      <c r="J56" s="3">
        <v>5.6820000000000004</v>
      </c>
      <c r="K56" s="3">
        <v>12.51</v>
      </c>
      <c r="L56" s="3">
        <v>15.08</v>
      </c>
      <c r="M56" s="3">
        <v>6.0339999999999998</v>
      </c>
      <c r="N56" s="3">
        <v>3.29</v>
      </c>
    </row>
    <row r="57" spans="1:14" x14ac:dyDescent="0.25">
      <c r="A57" s="3">
        <v>2001</v>
      </c>
      <c r="B57" s="3">
        <v>3.43</v>
      </c>
      <c r="C57" s="3">
        <v>2.585</v>
      </c>
      <c r="D57" s="3">
        <v>2.585</v>
      </c>
      <c r="E57" s="3">
        <v>2.585</v>
      </c>
      <c r="F57" s="3">
        <v>2.867</v>
      </c>
      <c r="G57" s="3">
        <v>3.43</v>
      </c>
      <c r="H57" s="3">
        <v>2.9369999999999998</v>
      </c>
      <c r="I57" s="3">
        <v>3.43</v>
      </c>
      <c r="J57" s="3">
        <v>5.7519999999999998</v>
      </c>
      <c r="K57" s="3">
        <v>6.9489999999999998</v>
      </c>
      <c r="L57" s="3">
        <v>27.89</v>
      </c>
      <c r="M57" s="3">
        <v>8.4570000000000007</v>
      </c>
      <c r="N57" s="3">
        <v>2.59</v>
      </c>
    </row>
    <row r="58" spans="1:14" x14ac:dyDescent="0.25">
      <c r="A58" s="3">
        <v>2002</v>
      </c>
      <c r="B58" s="3">
        <v>2.867</v>
      </c>
      <c r="C58" s="3">
        <v>2.3039999999999998</v>
      </c>
      <c r="D58" s="3">
        <v>2.0219999999999998</v>
      </c>
      <c r="E58" s="3">
        <v>2.0219999999999998</v>
      </c>
      <c r="F58" s="3" t="s">
        <v>55</v>
      </c>
      <c r="G58" s="3">
        <v>11.4</v>
      </c>
      <c r="H58" s="3">
        <v>3.1480000000000001</v>
      </c>
      <c r="I58" s="3">
        <v>3.1480000000000001</v>
      </c>
      <c r="J58" s="3">
        <v>9.4390000000000001</v>
      </c>
      <c r="K58" s="3">
        <v>9.9290000000000003</v>
      </c>
      <c r="L58" s="3">
        <v>5.048</v>
      </c>
      <c r="M58" s="3">
        <v>3.0779999999999998</v>
      </c>
      <c r="N58" s="3">
        <v>2.02</v>
      </c>
    </row>
    <row r="59" spans="1:14" x14ac:dyDescent="0.25">
      <c r="A59" s="3">
        <v>2003</v>
      </c>
      <c r="B59" s="3">
        <v>1.9</v>
      </c>
      <c r="C59" s="3">
        <v>1.8</v>
      </c>
      <c r="D59" s="3">
        <v>1.6</v>
      </c>
      <c r="E59" s="3">
        <v>1.6</v>
      </c>
      <c r="F59" s="3">
        <v>3.4</v>
      </c>
      <c r="G59" s="3">
        <v>14.3</v>
      </c>
      <c r="H59" s="3">
        <v>4.3</v>
      </c>
      <c r="I59" s="3">
        <v>4.0999999999999996</v>
      </c>
      <c r="J59" s="3">
        <v>11.5</v>
      </c>
      <c r="K59" s="3">
        <v>45.3</v>
      </c>
      <c r="L59" s="3">
        <v>49.2</v>
      </c>
      <c r="M59" s="3">
        <v>10.5</v>
      </c>
      <c r="N59" s="3">
        <v>1.6</v>
      </c>
    </row>
    <row r="60" spans="1:14" x14ac:dyDescent="0.25">
      <c r="A60" s="3">
        <v>2004</v>
      </c>
      <c r="B60" s="3">
        <v>4.4850000000000003</v>
      </c>
      <c r="C60" s="3">
        <v>2.3039999999999998</v>
      </c>
      <c r="D60" s="3">
        <v>2.1629999999999998</v>
      </c>
      <c r="E60" s="3">
        <v>2.3039999999999998</v>
      </c>
      <c r="F60" s="3">
        <v>6.3150000000000004</v>
      </c>
      <c r="G60" s="3">
        <v>6.3150000000000004</v>
      </c>
      <c r="H60" s="3">
        <v>5.8230000000000004</v>
      </c>
      <c r="I60" s="3">
        <v>5.7519999999999998</v>
      </c>
      <c r="J60" s="3">
        <v>12.63</v>
      </c>
      <c r="K60" s="3">
        <v>20.059999999999999</v>
      </c>
      <c r="L60" s="3">
        <v>33.29</v>
      </c>
      <c r="M60" s="3">
        <v>7.0890000000000004</v>
      </c>
      <c r="N60" s="3">
        <v>2.16</v>
      </c>
    </row>
    <row r="61" spans="1:14" x14ac:dyDescent="0.25">
      <c r="A61" s="3">
        <v>2005</v>
      </c>
      <c r="B61" s="3">
        <v>4.274</v>
      </c>
      <c r="C61" s="3">
        <v>2.726</v>
      </c>
      <c r="D61" s="3">
        <v>2.444</v>
      </c>
      <c r="E61" s="3">
        <v>2.1629999999999998</v>
      </c>
      <c r="F61" s="3">
        <v>3.2189999999999999</v>
      </c>
      <c r="G61" s="3">
        <v>15.94</v>
      </c>
      <c r="H61" s="3">
        <v>13.36</v>
      </c>
      <c r="I61" s="3">
        <v>9.07</v>
      </c>
      <c r="J61" s="3">
        <v>8.9480000000000004</v>
      </c>
      <c r="K61" s="3">
        <v>62.12</v>
      </c>
      <c r="L61" s="3">
        <v>40.57</v>
      </c>
      <c r="M61" s="3">
        <v>13.36</v>
      </c>
      <c r="N61" s="3">
        <v>2.16</v>
      </c>
    </row>
    <row r="62" spans="1:14" x14ac:dyDescent="0.25">
      <c r="A62" s="3">
        <v>2006</v>
      </c>
      <c r="B62" s="3">
        <v>5.8230000000000004</v>
      </c>
      <c r="C62" s="3">
        <v>3.43</v>
      </c>
      <c r="D62" s="3">
        <v>3.1480000000000001</v>
      </c>
      <c r="E62" s="3">
        <v>4.415</v>
      </c>
      <c r="F62" s="3">
        <v>20.25</v>
      </c>
      <c r="G62" s="3">
        <v>15.94</v>
      </c>
      <c r="H62" s="3">
        <v>7.8440000000000003</v>
      </c>
      <c r="I62" s="3">
        <v>10.050000000000001</v>
      </c>
      <c r="J62" s="3">
        <v>11.16</v>
      </c>
      <c r="K62" s="3">
        <v>12.14</v>
      </c>
      <c r="L62" s="3">
        <v>12.14</v>
      </c>
      <c r="M62" s="3">
        <v>5.1890000000000001</v>
      </c>
      <c r="N62" s="3">
        <v>3.15</v>
      </c>
    </row>
    <row r="63" spans="1:14" x14ac:dyDescent="0.25">
      <c r="A63" s="3">
        <v>2007</v>
      </c>
      <c r="B63" s="3">
        <v>3.1480000000000001</v>
      </c>
      <c r="C63" s="3">
        <v>2.726</v>
      </c>
      <c r="D63" s="3">
        <v>5.2590000000000003</v>
      </c>
      <c r="E63" s="3">
        <v>4.9779999999999998</v>
      </c>
      <c r="F63" s="3">
        <v>39.090000000000003</v>
      </c>
      <c r="G63" s="3">
        <v>28.26</v>
      </c>
      <c r="H63" s="3">
        <v>4.274</v>
      </c>
      <c r="I63" s="3">
        <v>8.9480000000000004</v>
      </c>
      <c r="J63" s="3">
        <v>17.54</v>
      </c>
      <c r="K63" s="3">
        <v>35.72</v>
      </c>
      <c r="L63" s="3">
        <v>23.04</v>
      </c>
      <c r="M63" s="3">
        <v>7.4749999999999996</v>
      </c>
      <c r="N63" s="3">
        <v>2.73</v>
      </c>
    </row>
    <row r="64" spans="1:14" x14ac:dyDescent="0.25">
      <c r="A64" s="3">
        <v>2008</v>
      </c>
      <c r="B64" s="3">
        <v>3.7120000000000002</v>
      </c>
      <c r="C64" s="3">
        <v>3.149</v>
      </c>
      <c r="D64" s="3">
        <v>2.5859999999999999</v>
      </c>
      <c r="E64" s="3">
        <v>2.5859999999999999</v>
      </c>
      <c r="F64" s="3">
        <v>6.3869999999999996</v>
      </c>
      <c r="G64" s="3">
        <v>8.76</v>
      </c>
      <c r="H64" s="3">
        <v>8.2029999999999994</v>
      </c>
      <c r="I64" s="3">
        <v>6.9969999999999999</v>
      </c>
      <c r="J64" s="3">
        <v>20.02</v>
      </c>
      <c r="K64" s="3">
        <v>32.049999999999997</v>
      </c>
      <c r="L64" s="3">
        <v>34.04</v>
      </c>
      <c r="M64" s="3">
        <v>8.9499999999999993</v>
      </c>
      <c r="N64" s="3">
        <v>2.59</v>
      </c>
    </row>
    <row r="65" spans="1:14" x14ac:dyDescent="0.25">
      <c r="A65" s="3">
        <v>2009</v>
      </c>
      <c r="B65" s="3">
        <v>5.12</v>
      </c>
      <c r="C65" s="3">
        <v>3.29</v>
      </c>
      <c r="D65" s="3">
        <v>2.726</v>
      </c>
      <c r="E65" s="3">
        <v>2.4449999999999998</v>
      </c>
      <c r="F65" s="3">
        <v>5.431</v>
      </c>
      <c r="G65" s="3">
        <v>7.2140000000000004</v>
      </c>
      <c r="H65" s="3">
        <v>5.12</v>
      </c>
      <c r="I65" s="3">
        <v>4.4160000000000004</v>
      </c>
      <c r="J65" s="3">
        <v>6.1760000000000002</v>
      </c>
      <c r="K65" s="3">
        <v>6.88</v>
      </c>
      <c r="L65" s="3">
        <v>11.4</v>
      </c>
      <c r="M65" s="3">
        <v>4.2869999999999999</v>
      </c>
      <c r="N65" s="3">
        <v>2.4500000000000002</v>
      </c>
    </row>
    <row r="66" spans="1:14" x14ac:dyDescent="0.25">
      <c r="A66" s="3">
        <v>2010</v>
      </c>
      <c r="B66" s="3">
        <v>2.1629999999999998</v>
      </c>
      <c r="C66" s="3">
        <v>1.6</v>
      </c>
      <c r="D66" s="3">
        <v>2.867</v>
      </c>
      <c r="E66" s="3">
        <v>2.867</v>
      </c>
      <c r="F66" s="3">
        <v>3.5</v>
      </c>
      <c r="G66" s="3">
        <v>23.79</v>
      </c>
      <c r="H66" s="3">
        <v>21.18</v>
      </c>
      <c r="I66" s="3">
        <v>28.63</v>
      </c>
      <c r="J66" s="3">
        <v>42.14</v>
      </c>
      <c r="K66" s="3">
        <v>49.03</v>
      </c>
      <c r="L66" s="3">
        <v>60.43</v>
      </c>
      <c r="M66" s="3">
        <v>42.31</v>
      </c>
      <c r="N66" s="3">
        <v>1.6</v>
      </c>
    </row>
    <row r="67" spans="1:14" x14ac:dyDescent="0.25">
      <c r="A67" s="3">
        <v>2011</v>
      </c>
      <c r="B67" s="3">
        <v>11.16</v>
      </c>
      <c r="C67" s="3">
        <v>6.0339999999999998</v>
      </c>
      <c r="D67" s="3">
        <v>4.556</v>
      </c>
      <c r="E67" s="3">
        <v>6.1040000000000001</v>
      </c>
      <c r="F67" s="3">
        <v>16.190000000000001</v>
      </c>
      <c r="G67" s="3">
        <v>32.549999999999997</v>
      </c>
      <c r="H67" s="3">
        <v>20.43</v>
      </c>
      <c r="I67" s="3">
        <v>19.87</v>
      </c>
      <c r="J67" s="3">
        <v>49.72</v>
      </c>
      <c r="K67" s="3">
        <v>25.65</v>
      </c>
      <c r="L67" s="3">
        <v>35.159999999999997</v>
      </c>
      <c r="M67" s="3">
        <v>63.89</v>
      </c>
      <c r="N67" s="3">
        <v>4.5599999999999996</v>
      </c>
    </row>
    <row r="68" spans="1:14" x14ac:dyDescent="0.25">
      <c r="A68" s="3">
        <v>2012</v>
      </c>
      <c r="B68" s="3" t="s">
        <v>55</v>
      </c>
      <c r="C68" s="3" t="s">
        <v>55</v>
      </c>
      <c r="D68" s="3" t="s">
        <v>55</v>
      </c>
      <c r="E68" s="3" t="s">
        <v>55</v>
      </c>
      <c r="F68" s="3" t="s">
        <v>55</v>
      </c>
      <c r="G68" s="3">
        <v>9.6839999999999993</v>
      </c>
      <c r="H68" s="3">
        <v>6.5229999999999997</v>
      </c>
      <c r="I68" s="3">
        <v>14.96</v>
      </c>
      <c r="J68" s="3">
        <v>15.21</v>
      </c>
      <c r="K68" s="3">
        <v>17.29</v>
      </c>
      <c r="L68" s="3">
        <v>23.79</v>
      </c>
      <c r="M68" s="3" t="s">
        <v>72</v>
      </c>
      <c r="N68" s="3" t="s">
        <v>72</v>
      </c>
    </row>
    <row r="69" spans="1:14" x14ac:dyDescent="0.25">
      <c r="A69" s="3">
        <v>2013</v>
      </c>
      <c r="B69" s="3" t="s">
        <v>55</v>
      </c>
      <c r="C69" s="3" t="s">
        <v>55</v>
      </c>
      <c r="D69" s="3" t="s">
        <v>55</v>
      </c>
      <c r="E69" s="3" t="s">
        <v>55</v>
      </c>
      <c r="F69" s="3">
        <v>11.28</v>
      </c>
      <c r="G69" s="3">
        <v>11.28</v>
      </c>
      <c r="H69" s="3">
        <v>8.2119999999999997</v>
      </c>
      <c r="I69" s="3">
        <v>7.8440000000000003</v>
      </c>
      <c r="J69" s="3">
        <v>16.8</v>
      </c>
      <c r="K69" s="3">
        <v>19.649999999999999</v>
      </c>
      <c r="L69" s="3">
        <v>15.21</v>
      </c>
      <c r="M69" s="3">
        <v>7.9660000000000002</v>
      </c>
      <c r="N69" s="3">
        <v>7.84</v>
      </c>
    </row>
    <row r="70" spans="1:14" ht="15.75" thickBot="1" x14ac:dyDescent="0.3"/>
    <row r="71" spans="1:14" ht="15.75" thickBot="1" x14ac:dyDescent="0.3">
      <c r="A71" s="14" t="s">
        <v>159</v>
      </c>
      <c r="B71" s="19" t="s">
        <v>162</v>
      </c>
      <c r="C71" s="20" t="s">
        <v>163</v>
      </c>
      <c r="D71" s="20" t="s">
        <v>91</v>
      </c>
      <c r="E71" s="20" t="s">
        <v>164</v>
      </c>
      <c r="F71" s="20" t="s">
        <v>165</v>
      </c>
      <c r="G71" s="20" t="s">
        <v>166</v>
      </c>
      <c r="H71" s="20" t="s">
        <v>167</v>
      </c>
      <c r="I71" s="20" t="s">
        <v>168</v>
      </c>
      <c r="J71" s="20" t="s">
        <v>169</v>
      </c>
      <c r="K71" s="20" t="s">
        <v>170</v>
      </c>
      <c r="L71" s="20" t="s">
        <v>171</v>
      </c>
      <c r="M71" s="20" t="s">
        <v>172</v>
      </c>
      <c r="N71" s="21" t="s">
        <v>161</v>
      </c>
    </row>
    <row r="72" spans="1:14" x14ac:dyDescent="0.25">
      <c r="A72" s="12" t="s">
        <v>73</v>
      </c>
      <c r="B72" s="9">
        <v>5.3940000000000001</v>
      </c>
      <c r="C72" s="4">
        <v>3.0720000000000001</v>
      </c>
      <c r="D72" s="4">
        <v>2.3860000000000001</v>
      </c>
      <c r="E72" s="4">
        <v>2.9569999999999999</v>
      </c>
      <c r="F72" s="4">
        <v>13.6</v>
      </c>
      <c r="G72" s="4">
        <v>15.53</v>
      </c>
      <c r="H72" s="4">
        <v>9.23</v>
      </c>
      <c r="I72" s="4">
        <v>10</v>
      </c>
      <c r="J72" s="4">
        <v>18.82</v>
      </c>
      <c r="K72" s="4">
        <v>28.5</v>
      </c>
      <c r="L72" s="4">
        <v>28.8</v>
      </c>
      <c r="M72" s="4">
        <v>14.25</v>
      </c>
      <c r="N72" s="8">
        <v>12.71</v>
      </c>
    </row>
    <row r="73" spans="1:14" x14ac:dyDescent="0.25">
      <c r="A73" s="11" t="s">
        <v>74</v>
      </c>
      <c r="B73" s="6">
        <v>28</v>
      </c>
      <c r="C73" s="2">
        <v>11.86</v>
      </c>
      <c r="D73" s="2">
        <v>6.2</v>
      </c>
      <c r="E73" s="2">
        <v>11</v>
      </c>
      <c r="F73" s="2">
        <v>124.5</v>
      </c>
      <c r="G73" s="2">
        <v>61.1</v>
      </c>
      <c r="H73" s="2">
        <v>29.75</v>
      </c>
      <c r="I73" s="2">
        <v>30.31</v>
      </c>
      <c r="J73" s="2">
        <v>57.9</v>
      </c>
      <c r="K73" s="2">
        <v>81.599999999999994</v>
      </c>
      <c r="L73" s="2">
        <v>101.3</v>
      </c>
      <c r="M73" s="2">
        <v>63.89</v>
      </c>
      <c r="N73" s="7">
        <v>124.5</v>
      </c>
    </row>
    <row r="74" spans="1:14" x14ac:dyDescent="0.25">
      <c r="A74" s="11" t="s">
        <v>75</v>
      </c>
      <c r="B74" s="6">
        <v>0.44</v>
      </c>
      <c r="C74" s="2">
        <v>0.15</v>
      </c>
      <c r="D74" s="2">
        <v>1.2999999999999999E-2</v>
      </c>
      <c r="E74" s="2">
        <v>0.3</v>
      </c>
      <c r="F74" s="2">
        <v>0.5</v>
      </c>
      <c r="G74" s="2">
        <v>0.5</v>
      </c>
      <c r="H74" s="2">
        <v>0.47</v>
      </c>
      <c r="I74" s="2">
        <v>1.06</v>
      </c>
      <c r="J74" s="2">
        <v>1.21</v>
      </c>
      <c r="K74" s="2">
        <v>6.88</v>
      </c>
      <c r="L74" s="2">
        <v>5.048</v>
      </c>
      <c r="M74" s="2" t="s">
        <v>72</v>
      </c>
      <c r="N74" s="7" t="s">
        <v>72</v>
      </c>
    </row>
    <row r="75" spans="1:14" ht="15.75" thickBot="1" x14ac:dyDescent="0.3">
      <c r="A75" s="10" t="s">
        <v>160</v>
      </c>
      <c r="B75" s="15">
        <f>B72/'AREA DE DRENAJE'!$D$7</f>
        <v>1.4368673415023974E-3</v>
      </c>
      <c r="C75" s="15">
        <f>C72/'AREA DE DRENAJE'!$D$7</f>
        <v>8.1832711774107621E-4</v>
      </c>
      <c r="D75" s="15">
        <f>D72/'AREA DE DRENAJE'!$D$7</f>
        <v>6.3558870538092704E-4</v>
      </c>
      <c r="E75" s="15">
        <f>E72/'AREA DE DRENAJE'!$D$7</f>
        <v>7.8769312733084705E-4</v>
      </c>
      <c r="F75" s="15">
        <f>F72/'AREA DE DRENAJE'!$D$7</f>
        <v>3.6228023441662225E-3</v>
      </c>
      <c r="G75" s="15">
        <f>G72/'AREA DE DRENAJE'!$D$7</f>
        <v>4.1369206180074582E-3</v>
      </c>
      <c r="H75" s="15">
        <f>H72/'AREA DE DRENAJE'!$D$7</f>
        <v>2.4587107085775176E-3</v>
      </c>
      <c r="I75" s="15">
        <f>I72/'AREA DE DRENAJE'!$D$7</f>
        <v>2.6638252530633991E-3</v>
      </c>
      <c r="J75" s="15">
        <f>J72/'AREA DE DRENAJE'!$D$7</f>
        <v>5.0133191262653172E-3</v>
      </c>
      <c r="K75" s="15">
        <f>K72/'AREA DE DRENAJE'!$D$7</f>
        <v>7.5919019712306869E-3</v>
      </c>
      <c r="L75" s="15">
        <f>L72/'AREA DE DRENAJE'!$D$7</f>
        <v>7.6718167288225897E-3</v>
      </c>
      <c r="M75" s="15">
        <f>M72/'AREA DE DRENAJE'!$D$7</f>
        <v>3.7959509856153434E-3</v>
      </c>
      <c r="N75" s="24">
        <f>N72/'AREA DE DRENAJE'!$D$7</f>
        <v>3.3857218966435805E-3</v>
      </c>
    </row>
    <row r="100" spans="1:16" ht="15.75" thickBot="1" x14ac:dyDescent="0.3"/>
    <row r="101" spans="1:16" ht="15.75" thickBot="1" x14ac:dyDescent="0.3">
      <c r="A101" s="124" t="s">
        <v>188</v>
      </c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6"/>
      <c r="P101" s="127" t="s">
        <v>181</v>
      </c>
    </row>
    <row r="102" spans="1:16" ht="15.75" thickBot="1" x14ac:dyDescent="0.3">
      <c r="A102" s="25" t="s">
        <v>144</v>
      </c>
      <c r="B102" s="18" t="s">
        <v>173</v>
      </c>
      <c r="C102" s="22" t="s">
        <v>162</v>
      </c>
      <c r="D102" s="22" t="s">
        <v>163</v>
      </c>
      <c r="E102" s="22" t="s">
        <v>91</v>
      </c>
      <c r="F102" s="22" t="s">
        <v>164</v>
      </c>
      <c r="G102" s="22" t="s">
        <v>165</v>
      </c>
      <c r="H102" s="22" t="s">
        <v>166</v>
      </c>
      <c r="I102" s="22" t="s">
        <v>167</v>
      </c>
      <c r="J102" s="22" t="s">
        <v>168</v>
      </c>
      <c r="K102" s="22" t="s">
        <v>169</v>
      </c>
      <c r="L102" s="22" t="s">
        <v>170</v>
      </c>
      <c r="M102" s="22" t="s">
        <v>171</v>
      </c>
      <c r="N102" s="22" t="s">
        <v>172</v>
      </c>
      <c r="O102" s="23" t="s">
        <v>161</v>
      </c>
      <c r="P102" s="128"/>
    </row>
    <row r="103" spans="1:16" x14ac:dyDescent="0.25">
      <c r="A103" s="64">
        <v>2502708</v>
      </c>
      <c r="B103" s="65" t="s">
        <v>147</v>
      </c>
      <c r="C103" s="66">
        <v>1.268</v>
      </c>
      <c r="D103" s="67">
        <v>0.89600000000000002</v>
      </c>
      <c r="E103" s="67">
        <v>0.63</v>
      </c>
      <c r="F103" s="67">
        <v>0.59799999999999998</v>
      </c>
      <c r="G103" s="67">
        <v>1.2290000000000001</v>
      </c>
      <c r="H103" s="67">
        <v>1.298</v>
      </c>
      <c r="I103" s="67">
        <v>0.88500000000000001</v>
      </c>
      <c r="J103" s="67">
        <v>1.069</v>
      </c>
      <c r="K103" s="67">
        <v>2.7040000000000002</v>
      </c>
      <c r="L103" s="67">
        <v>3.9830000000000001</v>
      </c>
      <c r="M103" s="67">
        <v>5.5960000000000001</v>
      </c>
      <c r="N103" s="67">
        <v>3.137</v>
      </c>
      <c r="O103" s="68">
        <v>1.94</v>
      </c>
      <c r="P103" s="69">
        <v>425</v>
      </c>
    </row>
    <row r="104" spans="1:16" x14ac:dyDescent="0.25">
      <c r="A104" s="64">
        <v>2502763</v>
      </c>
      <c r="B104" s="65" t="s">
        <v>148</v>
      </c>
      <c r="C104" s="66">
        <v>2041</v>
      </c>
      <c r="D104" s="67">
        <v>1798</v>
      </c>
      <c r="E104" s="67">
        <v>1850</v>
      </c>
      <c r="F104" s="67">
        <v>2177</v>
      </c>
      <c r="G104" s="67">
        <v>2881</v>
      </c>
      <c r="H104" s="67">
        <v>3025</v>
      </c>
      <c r="I104" s="67">
        <v>2606</v>
      </c>
      <c r="J104" s="67">
        <v>2440</v>
      </c>
      <c r="K104" s="67">
        <v>2558</v>
      </c>
      <c r="L104" s="67">
        <v>2981</v>
      </c>
      <c r="M104" s="67">
        <v>3493</v>
      </c>
      <c r="N104" s="67">
        <v>2868</v>
      </c>
      <c r="O104" s="68">
        <v>2559.75</v>
      </c>
      <c r="P104" s="72">
        <v>163542</v>
      </c>
    </row>
    <row r="105" spans="1:16" s="70" customFormat="1" x14ac:dyDescent="0.25">
      <c r="A105" s="64">
        <v>2502768</v>
      </c>
      <c r="B105" s="65" t="s">
        <v>149</v>
      </c>
      <c r="C105" s="66">
        <v>4066</v>
      </c>
      <c r="D105" s="67">
        <v>3298</v>
      </c>
      <c r="E105" s="67">
        <v>3009</v>
      </c>
      <c r="F105" s="67">
        <v>3377</v>
      </c>
      <c r="G105" s="67">
        <v>4706</v>
      </c>
      <c r="H105" s="67">
        <v>5722</v>
      </c>
      <c r="I105" s="67">
        <v>5418</v>
      </c>
      <c r="J105" s="67">
        <v>5226</v>
      </c>
      <c r="K105" s="67">
        <v>5415</v>
      </c>
      <c r="L105" s="67">
        <v>6038</v>
      </c>
      <c r="M105" s="67">
        <v>6946</v>
      </c>
      <c r="N105" s="67">
        <v>6321</v>
      </c>
      <c r="O105" s="68">
        <v>4961.84</v>
      </c>
      <c r="P105" s="72">
        <v>246771</v>
      </c>
    </row>
    <row r="106" spans="1:16" s="70" customFormat="1" x14ac:dyDescent="0.25">
      <c r="A106" s="64">
        <v>2801711</v>
      </c>
      <c r="B106" s="65" t="s">
        <v>150</v>
      </c>
      <c r="C106" s="66">
        <v>3.3210000000000002</v>
      </c>
      <c r="D106" s="67">
        <v>2.5840000000000001</v>
      </c>
      <c r="E106" s="67">
        <v>2.2480000000000002</v>
      </c>
      <c r="F106" s="67">
        <v>2.149</v>
      </c>
      <c r="G106" s="67">
        <v>4.3979999999999997</v>
      </c>
      <c r="H106" s="67">
        <v>4.835</v>
      </c>
      <c r="I106" s="67">
        <v>3.4590000000000001</v>
      </c>
      <c r="J106" s="67">
        <v>3.363</v>
      </c>
      <c r="K106" s="67">
        <v>4.8230000000000004</v>
      </c>
      <c r="L106" s="67">
        <v>6.5449999999999999</v>
      </c>
      <c r="M106" s="67">
        <v>7.6589999999999998</v>
      </c>
      <c r="N106" s="67">
        <v>4.4909999999999997</v>
      </c>
      <c r="O106" s="68">
        <v>4.16</v>
      </c>
      <c r="P106" s="72">
        <v>474</v>
      </c>
    </row>
    <row r="107" spans="1:16" x14ac:dyDescent="0.25">
      <c r="A107" s="64">
        <v>2802703</v>
      </c>
      <c r="B107" s="65" t="s">
        <v>151</v>
      </c>
      <c r="C107" s="66">
        <v>0.61399999999999999</v>
      </c>
      <c r="D107" s="67">
        <v>0.48499999999999999</v>
      </c>
      <c r="E107" s="67">
        <v>0.44600000000000001</v>
      </c>
      <c r="F107" s="67">
        <v>0.73599999999999999</v>
      </c>
      <c r="G107" s="67">
        <v>2.5939999999999999</v>
      </c>
      <c r="H107" s="67">
        <v>2.0649999999999999</v>
      </c>
      <c r="I107" s="67">
        <v>1.097</v>
      </c>
      <c r="J107" s="67">
        <v>1.022</v>
      </c>
      <c r="K107" s="67">
        <v>1.6359999999999999</v>
      </c>
      <c r="L107" s="67">
        <v>2.246</v>
      </c>
      <c r="M107" s="67">
        <v>3.36</v>
      </c>
      <c r="N107" s="67">
        <v>1.726</v>
      </c>
      <c r="O107" s="68">
        <v>1.5</v>
      </c>
      <c r="P107" s="72">
        <v>373</v>
      </c>
    </row>
    <row r="108" spans="1:16" x14ac:dyDescent="0.25">
      <c r="A108" s="56">
        <v>2803703</v>
      </c>
      <c r="B108" s="57" t="s">
        <v>152</v>
      </c>
      <c r="C108" s="58">
        <v>5.3940000000000001</v>
      </c>
      <c r="D108" s="59">
        <v>3.0720000000000001</v>
      </c>
      <c r="E108" s="59">
        <v>2.3860000000000001</v>
      </c>
      <c r="F108" s="59">
        <v>2.9569999999999999</v>
      </c>
      <c r="G108" s="59">
        <v>13.6</v>
      </c>
      <c r="H108" s="59">
        <v>15.53</v>
      </c>
      <c r="I108" s="59">
        <v>9.23</v>
      </c>
      <c r="J108" s="59">
        <v>10</v>
      </c>
      <c r="K108" s="59">
        <v>18.82</v>
      </c>
      <c r="L108" s="59">
        <v>28.5</v>
      </c>
      <c r="M108" s="59">
        <v>28.8</v>
      </c>
      <c r="N108" s="59">
        <v>14.25</v>
      </c>
      <c r="O108" s="60">
        <v>12.71</v>
      </c>
      <c r="P108" s="71">
        <v>3754</v>
      </c>
    </row>
    <row r="109" spans="1:16" x14ac:dyDescent="0.25">
      <c r="A109" s="30">
        <v>2803706</v>
      </c>
      <c r="B109" s="2" t="s">
        <v>153</v>
      </c>
      <c r="C109" s="9">
        <v>0.34599999999999997</v>
      </c>
      <c r="D109" s="4">
        <v>0.27700000000000002</v>
      </c>
      <c r="E109" s="4">
        <v>0.224</v>
      </c>
      <c r="F109" s="4">
        <v>0.26200000000000001</v>
      </c>
      <c r="G109" s="4">
        <v>0.48499999999999999</v>
      </c>
      <c r="H109" s="4">
        <v>0.54400000000000004</v>
      </c>
      <c r="I109" s="4">
        <v>0.439</v>
      </c>
      <c r="J109" s="4">
        <v>0.76200000000000001</v>
      </c>
      <c r="K109" s="4">
        <v>0.747</v>
      </c>
      <c r="L109" s="4">
        <v>0.9</v>
      </c>
      <c r="M109" s="4">
        <v>1.19</v>
      </c>
      <c r="N109" s="4">
        <v>0.85199999999999998</v>
      </c>
      <c r="O109" s="8">
        <v>0.59</v>
      </c>
      <c r="P109" s="26">
        <v>106</v>
      </c>
    </row>
    <row r="110" spans="1:16" x14ac:dyDescent="0.25">
      <c r="A110" s="30">
        <v>2803709</v>
      </c>
      <c r="B110" s="2" t="s">
        <v>154</v>
      </c>
      <c r="C110" s="9">
        <v>11.67</v>
      </c>
      <c r="D110" s="4">
        <v>7.657</v>
      </c>
      <c r="E110" s="4">
        <v>6.3730000000000002</v>
      </c>
      <c r="F110" s="4">
        <v>8.5399999999999991</v>
      </c>
      <c r="G110" s="4">
        <v>26.95</v>
      </c>
      <c r="H110" s="4">
        <v>42.78</v>
      </c>
      <c r="I110" s="4">
        <v>23.55</v>
      </c>
      <c r="J110" s="4">
        <v>24.92</v>
      </c>
      <c r="K110" s="4">
        <v>46.23</v>
      </c>
      <c r="L110" s="4">
        <v>73.150000000000006</v>
      </c>
      <c r="M110" s="4">
        <v>78.59</v>
      </c>
      <c r="N110" s="4">
        <v>33.43</v>
      </c>
      <c r="O110" s="8">
        <v>31.99</v>
      </c>
      <c r="P110" s="26">
        <v>10080</v>
      </c>
    </row>
    <row r="111" spans="1:16" x14ac:dyDescent="0.25">
      <c r="A111" s="30">
        <v>2903702</v>
      </c>
      <c r="B111" s="2" t="s">
        <v>155</v>
      </c>
      <c r="C111" s="9">
        <v>5145</v>
      </c>
      <c r="D111" s="4">
        <v>3854</v>
      </c>
      <c r="E111" s="4">
        <v>3619</v>
      </c>
      <c r="F111" s="4">
        <v>4085</v>
      </c>
      <c r="G111" s="4">
        <v>5857</v>
      </c>
      <c r="H111" s="4">
        <v>7533</v>
      </c>
      <c r="I111" s="4">
        <v>7283</v>
      </c>
      <c r="J111" s="4">
        <v>6832</v>
      </c>
      <c r="K111" s="4">
        <v>7001</v>
      </c>
      <c r="L111" s="4">
        <v>7806</v>
      </c>
      <c r="M111" s="4">
        <v>9222</v>
      </c>
      <c r="N111" s="4">
        <v>8614</v>
      </c>
      <c r="O111" s="8">
        <v>6404.08</v>
      </c>
      <c r="P111" s="26">
        <v>257438</v>
      </c>
    </row>
    <row r="112" spans="1:16" x14ac:dyDescent="0.25">
      <c r="A112" s="30">
        <v>2906706</v>
      </c>
      <c r="B112" s="2" t="s">
        <v>156</v>
      </c>
      <c r="C112" s="9">
        <v>12.55</v>
      </c>
      <c r="D112" s="4">
        <v>10.91</v>
      </c>
      <c r="E112" s="4">
        <v>10</v>
      </c>
      <c r="F112" s="4">
        <v>10.98</v>
      </c>
      <c r="G112" s="4">
        <v>17.25</v>
      </c>
      <c r="H112" s="4">
        <v>17.93</v>
      </c>
      <c r="I112" s="4">
        <v>15.47</v>
      </c>
      <c r="J112" s="4">
        <v>16.329999999999998</v>
      </c>
      <c r="K112" s="4">
        <v>20.46</v>
      </c>
      <c r="L112" s="4">
        <v>23.32</v>
      </c>
      <c r="M112" s="4">
        <v>24.37</v>
      </c>
      <c r="N112" s="4">
        <v>16.760000000000002</v>
      </c>
      <c r="O112" s="8">
        <v>16.36</v>
      </c>
      <c r="P112" s="26">
        <v>957</v>
      </c>
    </row>
    <row r="113" spans="1:17" x14ac:dyDescent="0.25">
      <c r="A113" s="30">
        <v>2906712</v>
      </c>
      <c r="B113" s="2" t="s">
        <v>157</v>
      </c>
      <c r="C113" s="9">
        <v>10.6</v>
      </c>
      <c r="D113" s="4">
        <v>8.9909999999999997</v>
      </c>
      <c r="E113" s="4">
        <v>8.4350000000000005</v>
      </c>
      <c r="F113" s="4">
        <v>9.6579999999999995</v>
      </c>
      <c r="G113" s="4">
        <v>15.37</v>
      </c>
      <c r="H113" s="4">
        <v>16.420000000000002</v>
      </c>
      <c r="I113" s="4">
        <v>14.19</v>
      </c>
      <c r="J113" s="4">
        <v>15.09</v>
      </c>
      <c r="K113" s="4">
        <v>19.55</v>
      </c>
      <c r="L113" s="4">
        <v>23.05</v>
      </c>
      <c r="M113" s="4">
        <v>22.68</v>
      </c>
      <c r="N113" s="4">
        <v>16.54</v>
      </c>
      <c r="O113" s="8">
        <v>15.05</v>
      </c>
      <c r="P113" s="26">
        <v>992</v>
      </c>
    </row>
    <row r="114" spans="1:17" ht="15.75" thickBot="1" x14ac:dyDescent="0.3">
      <c r="A114" s="31">
        <v>2906715</v>
      </c>
      <c r="B114" s="1" t="s">
        <v>158</v>
      </c>
      <c r="C114" s="38">
        <v>6.8330000000000002</v>
      </c>
      <c r="D114" s="39">
        <v>5.58</v>
      </c>
      <c r="E114" s="39">
        <v>4.9059999999999997</v>
      </c>
      <c r="F114" s="39">
        <v>5.4740000000000002</v>
      </c>
      <c r="G114" s="39">
        <v>9.6460000000000008</v>
      </c>
      <c r="H114" s="39">
        <v>11.16</v>
      </c>
      <c r="I114" s="39">
        <v>9.2430000000000003</v>
      </c>
      <c r="J114" s="39">
        <v>10.39</v>
      </c>
      <c r="K114" s="39">
        <v>13.63</v>
      </c>
      <c r="L114" s="39">
        <v>16.72</v>
      </c>
      <c r="M114" s="39">
        <v>16.07</v>
      </c>
      <c r="N114" s="39">
        <v>9.6219999999999999</v>
      </c>
      <c r="O114" s="40">
        <v>9.94</v>
      </c>
      <c r="P114" s="28">
        <v>705</v>
      </c>
    </row>
    <row r="116" spans="1:17" ht="15.75" thickBot="1" x14ac:dyDescent="0.3"/>
    <row r="117" spans="1:17" x14ac:dyDescent="0.25">
      <c r="A117" s="41" t="s">
        <v>175</v>
      </c>
      <c r="B117" s="18" t="s">
        <v>176</v>
      </c>
      <c r="C117" s="22" t="s">
        <v>162</v>
      </c>
      <c r="D117" s="22" t="s">
        <v>163</v>
      </c>
      <c r="E117" s="22" t="s">
        <v>91</v>
      </c>
      <c r="F117" s="22" t="s">
        <v>164</v>
      </c>
      <c r="G117" s="22" t="s">
        <v>165</v>
      </c>
      <c r="H117" s="22" t="s">
        <v>166</v>
      </c>
      <c r="I117" s="22" t="s">
        <v>167</v>
      </c>
      <c r="J117" s="22" t="s">
        <v>168</v>
      </c>
      <c r="K117" s="22" t="s">
        <v>169</v>
      </c>
      <c r="L117" s="22" t="s">
        <v>170</v>
      </c>
      <c r="M117" s="22" t="s">
        <v>171</v>
      </c>
      <c r="N117" s="22" t="s">
        <v>172</v>
      </c>
      <c r="O117" s="23" t="s">
        <v>179</v>
      </c>
    </row>
    <row r="118" spans="1:17" x14ac:dyDescent="0.25">
      <c r="A118" s="132" t="s">
        <v>147</v>
      </c>
      <c r="B118" s="42" t="s">
        <v>182</v>
      </c>
      <c r="C118" s="43">
        <f>C$103</f>
        <v>1.268</v>
      </c>
      <c r="D118" s="43">
        <f t="shared" ref="D118:N118" si="0">D$103</f>
        <v>0.89600000000000002</v>
      </c>
      <c r="E118" s="43">
        <f t="shared" si="0"/>
        <v>0.63</v>
      </c>
      <c r="F118" s="43">
        <f t="shared" si="0"/>
        <v>0.59799999999999998</v>
      </c>
      <c r="G118" s="43">
        <f t="shared" si="0"/>
        <v>1.2290000000000001</v>
      </c>
      <c r="H118" s="43">
        <f t="shared" si="0"/>
        <v>1.298</v>
      </c>
      <c r="I118" s="43">
        <f t="shared" si="0"/>
        <v>0.88500000000000001</v>
      </c>
      <c r="J118" s="43">
        <f t="shared" si="0"/>
        <v>1.069</v>
      </c>
      <c r="K118" s="43">
        <f t="shared" si="0"/>
        <v>2.7040000000000002</v>
      </c>
      <c r="L118" s="43">
        <f t="shared" si="0"/>
        <v>3.9830000000000001</v>
      </c>
      <c r="M118" s="43">
        <f t="shared" si="0"/>
        <v>5.5960000000000001</v>
      </c>
      <c r="N118" s="43">
        <f t="shared" si="0"/>
        <v>3.137</v>
      </c>
      <c r="O118" s="44">
        <f t="shared" ref="O118:O126" si="1">AVERAGE(C118:N118)</f>
        <v>1.9410833333333333</v>
      </c>
    </row>
    <row r="119" spans="1:17" x14ac:dyDescent="0.25">
      <c r="A119" s="133"/>
      <c r="B119" s="45">
        <v>3</v>
      </c>
      <c r="C119" s="2">
        <f>C$108*($P$103/$P$108)</f>
        <v>0.61066862013851897</v>
      </c>
      <c r="D119" s="2">
        <f t="shared" ref="D119:N119" si="2">D$108*($P$103/$P$108)</f>
        <v>0.3477890250399574</v>
      </c>
      <c r="E119" s="2">
        <f t="shared" si="2"/>
        <v>0.27012519978689398</v>
      </c>
      <c r="F119" s="2">
        <f t="shared" si="2"/>
        <v>0.33476957911561001</v>
      </c>
      <c r="G119" s="2">
        <f t="shared" si="2"/>
        <v>1.5396909962706447</v>
      </c>
      <c r="H119" s="2">
        <f t="shared" si="2"/>
        <v>1.7581912626531699</v>
      </c>
      <c r="I119" s="2">
        <f t="shared" si="2"/>
        <v>1.0449520511454449</v>
      </c>
      <c r="J119" s="2">
        <f t="shared" si="2"/>
        <v>1.1321257325519447</v>
      </c>
      <c r="K119" s="2">
        <f t="shared" si="2"/>
        <v>2.1306606286627598</v>
      </c>
      <c r="L119" s="2">
        <f t="shared" si="2"/>
        <v>3.2265583377730422</v>
      </c>
      <c r="M119" s="2">
        <f t="shared" si="2"/>
        <v>3.2605221097496004</v>
      </c>
      <c r="N119" s="2">
        <f t="shared" si="2"/>
        <v>1.6132791688865211</v>
      </c>
      <c r="O119" s="44">
        <f t="shared" si="1"/>
        <v>1.4391110593145091</v>
      </c>
    </row>
    <row r="120" spans="1:17" x14ac:dyDescent="0.25">
      <c r="A120" s="133"/>
      <c r="B120" s="45" t="s">
        <v>177</v>
      </c>
      <c r="C120" s="46">
        <f t="shared" ref="C120:N120" si="3">ABS((C119-C118)/C118)</f>
        <v>0.51840014184659389</v>
      </c>
      <c r="D120" s="46">
        <f t="shared" si="3"/>
        <v>0.61184260598219031</v>
      </c>
      <c r="E120" s="46">
        <f t="shared" si="3"/>
        <v>0.57122984160810475</v>
      </c>
      <c r="F120" s="46">
        <f t="shared" si="3"/>
        <v>0.44018465030834447</v>
      </c>
      <c r="G120" s="46">
        <f t="shared" si="3"/>
        <v>0.25279983423160662</v>
      </c>
      <c r="H120" s="46">
        <f t="shared" si="3"/>
        <v>0.35453872315344365</v>
      </c>
      <c r="I120" s="46">
        <f t="shared" si="3"/>
        <v>0.18073678095530493</v>
      </c>
      <c r="J120" s="46">
        <f t="shared" si="3"/>
        <v>5.9051199767955809E-2</v>
      </c>
      <c r="K120" s="46">
        <f t="shared" si="3"/>
        <v>0.21203379117501489</v>
      </c>
      <c r="L120" s="46">
        <f t="shared" si="3"/>
        <v>0.18991756520887718</v>
      </c>
      <c r="M120" s="46">
        <f t="shared" si="3"/>
        <v>0.41734772877955678</v>
      </c>
      <c r="N120" s="46">
        <f t="shared" si="3"/>
        <v>0.48572548011268057</v>
      </c>
      <c r="O120" s="62">
        <f>AVERAGE(C120:N120)</f>
        <v>0.35781736192747277</v>
      </c>
    </row>
    <row r="121" spans="1:17" x14ac:dyDescent="0.25">
      <c r="A121" s="133"/>
      <c r="B121" s="45">
        <v>4</v>
      </c>
      <c r="C121" s="2">
        <f>C$108*TAN($P$103/$P$108)</f>
        <v>0.61329106335095551</v>
      </c>
      <c r="D121" s="2">
        <f t="shared" ref="D121:N121" si="4">D$108*TAN($P$103/$P$108)</f>
        <v>0.34928256333224605</v>
      </c>
      <c r="E121" s="2">
        <f t="shared" si="4"/>
        <v>0.27128522008813122</v>
      </c>
      <c r="F121" s="2">
        <f t="shared" si="4"/>
        <v>0.33620720695750378</v>
      </c>
      <c r="G121" s="2">
        <f t="shared" si="4"/>
        <v>1.5463030147521308</v>
      </c>
      <c r="H121" s="2">
        <f t="shared" si="4"/>
        <v>1.7657416043456318</v>
      </c>
      <c r="I121" s="2">
        <f t="shared" si="4"/>
        <v>1.0494394725119243</v>
      </c>
      <c r="J121" s="2">
        <f t="shared" si="4"/>
        <v>1.1369875108471552</v>
      </c>
      <c r="K121" s="2">
        <f t="shared" si="4"/>
        <v>2.1398104954143462</v>
      </c>
      <c r="L121" s="2">
        <f t="shared" si="4"/>
        <v>3.2404144059143922</v>
      </c>
      <c r="M121" s="2">
        <f t="shared" si="4"/>
        <v>3.2745240312398067</v>
      </c>
      <c r="N121" s="2">
        <f t="shared" si="4"/>
        <v>1.6202072029571961</v>
      </c>
      <c r="O121" s="44">
        <f t="shared" si="1"/>
        <v>1.445291149309285</v>
      </c>
    </row>
    <row r="122" spans="1:17" x14ac:dyDescent="0.25">
      <c r="A122" s="133"/>
      <c r="B122" s="45" t="s">
        <v>177</v>
      </c>
      <c r="C122" s="46">
        <f t="shared" ref="C122:N122" si="5">ABS((C121-C118)/C118)</f>
        <v>0.51633196896612343</v>
      </c>
      <c r="D122" s="46">
        <f t="shared" si="5"/>
        <v>0.61017571056668973</v>
      </c>
      <c r="E122" s="46">
        <f t="shared" si="5"/>
        <v>0.5693885395426489</v>
      </c>
      <c r="F122" s="46">
        <f t="shared" si="5"/>
        <v>0.43778059037206724</v>
      </c>
      <c r="G122" s="46">
        <f t="shared" si="5"/>
        <v>0.25817983299603803</v>
      </c>
      <c r="H122" s="46">
        <f t="shared" si="5"/>
        <v>0.36035562738492427</v>
      </c>
      <c r="I122" s="46">
        <f t="shared" si="5"/>
        <v>0.18580731357279576</v>
      </c>
      <c r="J122" s="46">
        <f t="shared" si="5"/>
        <v>6.3599168238685944E-2</v>
      </c>
      <c r="K122" s="46">
        <f t="shared" si="5"/>
        <v>0.20864996471362943</v>
      </c>
      <c r="L122" s="46">
        <f t="shared" si="5"/>
        <v>0.18643876326527939</v>
      </c>
      <c r="M122" s="46">
        <f t="shared" si="5"/>
        <v>0.41484559842033475</v>
      </c>
      <c r="N122" s="46">
        <f t="shared" si="5"/>
        <v>0.48351698981281604</v>
      </c>
      <c r="O122" s="62">
        <f>AVERAGE(C122:N122)</f>
        <v>0.35792250565433609</v>
      </c>
    </row>
    <row r="123" spans="1:17" ht="15.75" thickBot="1" x14ac:dyDescent="0.3">
      <c r="A123" s="133"/>
      <c r="B123" s="45">
        <v>5</v>
      </c>
      <c r="C123" s="2">
        <f>C$108*ATAN($P$103/$P$108)</f>
        <v>0.60807950455516313</v>
      </c>
      <c r="D123" s="2">
        <f t="shared" ref="D123:N123" si="6">D$108*ATAN($P$103/$P$108)</f>
        <v>0.34631446755533207</v>
      </c>
      <c r="E123" s="2">
        <f t="shared" si="6"/>
        <v>0.26897992174056717</v>
      </c>
      <c r="F123" s="2">
        <f t="shared" si="6"/>
        <v>0.33335022153682187</v>
      </c>
      <c r="G123" s="2">
        <f t="shared" si="6"/>
        <v>1.533163007406418</v>
      </c>
      <c r="H123" s="2">
        <f t="shared" si="6"/>
        <v>1.7507368753692405</v>
      </c>
      <c r="I123" s="2">
        <f t="shared" si="6"/>
        <v>1.0405216587030321</v>
      </c>
      <c r="J123" s="2">
        <f t="shared" si="6"/>
        <v>1.1273257407400132</v>
      </c>
      <c r="K123" s="2">
        <f t="shared" si="6"/>
        <v>2.1216270440727047</v>
      </c>
      <c r="L123" s="2">
        <f t="shared" si="6"/>
        <v>3.2128783611090377</v>
      </c>
      <c r="M123" s="2">
        <f t="shared" si="6"/>
        <v>3.2466981333312379</v>
      </c>
      <c r="N123" s="2">
        <f t="shared" si="6"/>
        <v>1.6064391805545188</v>
      </c>
      <c r="O123" s="44">
        <f t="shared" si="1"/>
        <v>1.4330095097228408</v>
      </c>
    </row>
    <row r="124" spans="1:17" x14ac:dyDescent="0.25">
      <c r="A124" s="133"/>
      <c r="B124" s="45" t="s">
        <v>177</v>
      </c>
      <c r="C124" s="46">
        <f t="shared" ref="C124:N124" si="7">ABS((C123-C118)/C118)</f>
        <v>0.52044203110791554</v>
      </c>
      <c r="D124" s="46">
        <f t="shared" si="7"/>
        <v>0.61348831746056687</v>
      </c>
      <c r="E124" s="46">
        <f t="shared" si="7"/>
        <v>0.57304774326894103</v>
      </c>
      <c r="F124" s="46">
        <f t="shared" si="7"/>
        <v>0.44255815796518078</v>
      </c>
      <c r="G124" s="46">
        <f t="shared" si="7"/>
        <v>0.24748820781645067</v>
      </c>
      <c r="H124" s="46">
        <f t="shared" si="7"/>
        <v>0.34879574373593253</v>
      </c>
      <c r="I124" s="46">
        <f t="shared" si="7"/>
        <v>0.17573068780003631</v>
      </c>
      <c r="J124" s="46">
        <f t="shared" si="7"/>
        <v>5.4561029691312712E-2</v>
      </c>
      <c r="K124" s="46">
        <f t="shared" si="7"/>
        <v>0.21537461387843765</v>
      </c>
      <c r="L124" s="46">
        <f t="shared" si="7"/>
        <v>0.19335215638738698</v>
      </c>
      <c r="M124" s="46">
        <f t="shared" si="7"/>
        <v>0.41981806051979309</v>
      </c>
      <c r="N124" s="46">
        <f t="shared" si="7"/>
        <v>0.4879059035529108</v>
      </c>
      <c r="O124" s="62">
        <f>AVERAGE(C124:N124)</f>
        <v>0.35771355443207203</v>
      </c>
      <c r="Q124" s="47" t="s">
        <v>183</v>
      </c>
    </row>
    <row r="125" spans="1:17" ht="15.75" thickBot="1" x14ac:dyDescent="0.3">
      <c r="A125" s="133"/>
      <c r="B125" s="45" t="s">
        <v>184</v>
      </c>
      <c r="C125" s="2">
        <f>LN(C$103/C$108)/LN($P$103/$P$108)</f>
        <v>0.664610655029371</v>
      </c>
      <c r="D125" s="2">
        <f t="shared" ref="D125:N125" si="8">LN(D$103/D$108)/LN($P$103/$P$108)</f>
        <v>0.56559579580812502</v>
      </c>
      <c r="E125" s="2">
        <f t="shared" si="8"/>
        <v>0.61127431218138017</v>
      </c>
      <c r="F125" s="2">
        <f t="shared" si="8"/>
        <v>0.73369223540442319</v>
      </c>
      <c r="G125" s="2">
        <f t="shared" si="8"/>
        <v>1.103457493888945</v>
      </c>
      <c r="H125" s="2">
        <f t="shared" si="8"/>
        <v>1.1392988916805527</v>
      </c>
      <c r="I125" s="2">
        <f t="shared" si="8"/>
        <v>1.0762632755330122</v>
      </c>
      <c r="J125" s="2">
        <f t="shared" si="8"/>
        <v>1.0263363449599485</v>
      </c>
      <c r="K125" s="2">
        <f t="shared" si="8"/>
        <v>0.8906121736862368</v>
      </c>
      <c r="L125" s="2">
        <f t="shared" si="8"/>
        <v>0.90331860424075516</v>
      </c>
      <c r="M125" s="2">
        <f t="shared" si="8"/>
        <v>0.75204604940374831</v>
      </c>
      <c r="N125" s="2">
        <f t="shared" si="8"/>
        <v>0.69474330086012925</v>
      </c>
      <c r="O125" s="48">
        <f t="shared" si="1"/>
        <v>0.8467707610563856</v>
      </c>
      <c r="Q125" s="49">
        <v>1.02</v>
      </c>
    </row>
    <row r="126" spans="1:17" x14ac:dyDescent="0.25">
      <c r="A126" s="133"/>
      <c r="B126" s="45" t="s">
        <v>185</v>
      </c>
      <c r="C126" s="2">
        <f>C$108*($P$103/$P$108)^$O125</f>
        <v>0.85266140375461408</v>
      </c>
      <c r="D126" s="2">
        <f t="shared" ref="D126:N126" si="9">D$108*($P$103/$P$108)^$O125</f>
        <v>0.4856091643185344</v>
      </c>
      <c r="E126" s="2">
        <f t="shared" si="9"/>
        <v>0.37716909702604917</v>
      </c>
      <c r="F126" s="2">
        <f t="shared" si="9"/>
        <v>0.46743043583655797</v>
      </c>
      <c r="G126" s="2">
        <f t="shared" si="9"/>
        <v>2.1498322378685115</v>
      </c>
      <c r="H126" s="2">
        <f t="shared" si="9"/>
        <v>2.4549187245660282</v>
      </c>
      <c r="I126" s="2">
        <f t="shared" si="9"/>
        <v>1.4590405555534092</v>
      </c>
      <c r="J126" s="2">
        <f t="shared" si="9"/>
        <v>1.5807589984327293</v>
      </c>
      <c r="K126" s="2">
        <f t="shared" si="9"/>
        <v>2.9749884350503963</v>
      </c>
      <c r="L126" s="2">
        <f t="shared" si="9"/>
        <v>4.5051631455332783</v>
      </c>
      <c r="M126" s="2">
        <f t="shared" si="9"/>
        <v>4.5525859154862598</v>
      </c>
      <c r="N126" s="2">
        <f t="shared" si="9"/>
        <v>2.2525815727666392</v>
      </c>
      <c r="O126" s="44">
        <f t="shared" si="1"/>
        <v>2.009394973849417</v>
      </c>
    </row>
    <row r="127" spans="1:17" x14ac:dyDescent="0.25">
      <c r="A127" s="133"/>
      <c r="B127" s="45" t="s">
        <v>177</v>
      </c>
      <c r="C127" s="46">
        <f t="shared" ref="C127:N127" si="10">ABS((C126-C118)/C118)</f>
        <v>0.32755409798532015</v>
      </c>
      <c r="D127" s="46">
        <f t="shared" si="10"/>
        <v>0.45802548625163575</v>
      </c>
      <c r="E127" s="46">
        <f t="shared" si="10"/>
        <v>0.40131889360944578</v>
      </c>
      <c r="F127" s="46">
        <f t="shared" si="10"/>
        <v>0.21834375278167562</v>
      </c>
      <c r="G127" s="46">
        <f t="shared" si="10"/>
        <v>0.74925324480757638</v>
      </c>
      <c r="H127" s="46">
        <f t="shared" si="10"/>
        <v>0.89130872462714028</v>
      </c>
      <c r="I127" s="46">
        <f t="shared" si="10"/>
        <v>0.64863339610554704</v>
      </c>
      <c r="J127" s="46">
        <f t="shared" si="10"/>
        <v>0.47872684605493859</v>
      </c>
      <c r="K127" s="46">
        <f t="shared" si="10"/>
        <v>0.10021761651272047</v>
      </c>
      <c r="L127" s="46">
        <f t="shared" si="10"/>
        <v>0.13109795268221899</v>
      </c>
      <c r="M127" s="46">
        <f t="shared" si="10"/>
        <v>0.18645712732554329</v>
      </c>
      <c r="N127" s="46">
        <f t="shared" si="10"/>
        <v>0.28193128059718231</v>
      </c>
      <c r="O127" s="62">
        <f>AVERAGE(C127:N127)</f>
        <v>0.40607236827841203</v>
      </c>
    </row>
    <row r="128" spans="1:17" x14ac:dyDescent="0.25">
      <c r="A128" s="133"/>
      <c r="B128" s="42" t="s">
        <v>186</v>
      </c>
      <c r="C128" s="4">
        <f>C$108*($P$103/$P$108)^$Q125</f>
        <v>0.58463323068179329</v>
      </c>
      <c r="D128" s="4">
        <f t="shared" ref="D128:N128" si="11">D$108*($P$103/$P$108)^$Q125</f>
        <v>0.33296130601677215</v>
      </c>
      <c r="E128" s="4">
        <f t="shared" si="11"/>
        <v>0.25860861854037054</v>
      </c>
      <c r="F128" s="4">
        <f t="shared" si="11"/>
        <v>0.32049693420950365</v>
      </c>
      <c r="G128" s="4">
        <f t="shared" si="11"/>
        <v>1.4740474485117516</v>
      </c>
      <c r="H128" s="4">
        <f t="shared" si="11"/>
        <v>1.6832321231902576</v>
      </c>
      <c r="I128" s="4">
        <f t="shared" si="11"/>
        <v>1.0004013198355493</v>
      </c>
      <c r="J128" s="4">
        <f t="shared" si="11"/>
        <v>1.0838584180233468</v>
      </c>
      <c r="K128" s="4">
        <f t="shared" si="11"/>
        <v>2.0398215427199387</v>
      </c>
      <c r="L128" s="4">
        <f t="shared" si="11"/>
        <v>3.0889964913665384</v>
      </c>
      <c r="M128" s="4">
        <f t="shared" si="11"/>
        <v>3.1215122439072389</v>
      </c>
      <c r="N128" s="4">
        <f t="shared" si="11"/>
        <v>1.5444982456832692</v>
      </c>
      <c r="O128" s="51">
        <f>AVERAGE(C128:N128)</f>
        <v>1.3777556602238608</v>
      </c>
    </row>
    <row r="129" spans="1:19" ht="15.75" thickBot="1" x14ac:dyDescent="0.3">
      <c r="A129" s="134"/>
      <c r="B129" s="52" t="s">
        <v>177</v>
      </c>
      <c r="C129" s="53">
        <f t="shared" ref="C129:N129" si="12">ABS((C128-C118)/C118)</f>
        <v>0.5389327833739801</v>
      </c>
      <c r="D129" s="53">
        <f t="shared" si="12"/>
        <v>0.62839139953485257</v>
      </c>
      <c r="E129" s="53">
        <f t="shared" si="12"/>
        <v>0.58951012930099911</v>
      </c>
      <c r="F129" s="53">
        <f t="shared" si="12"/>
        <v>0.46405194948243533</v>
      </c>
      <c r="G129" s="53">
        <f t="shared" si="12"/>
        <v>0.19938767169385802</v>
      </c>
      <c r="H129" s="53">
        <f t="shared" si="12"/>
        <v>0.29678900091699351</v>
      </c>
      <c r="I129" s="53">
        <f t="shared" si="12"/>
        <v>0.13039697156559235</v>
      </c>
      <c r="J129" s="53">
        <f t="shared" si="12"/>
        <v>1.3899362042419892E-2</v>
      </c>
      <c r="K129" s="53">
        <f t="shared" si="12"/>
        <v>0.24562812769233044</v>
      </c>
      <c r="L129" s="53">
        <f t="shared" si="12"/>
        <v>0.22445481010129592</v>
      </c>
      <c r="M129" s="53">
        <f t="shared" si="12"/>
        <v>0.44218866263273071</v>
      </c>
      <c r="N129" s="53">
        <f t="shared" si="12"/>
        <v>0.50765118084690175</v>
      </c>
      <c r="O129" s="63">
        <f>AVERAGE(C129:N129)</f>
        <v>0.35677350409869918</v>
      </c>
    </row>
    <row r="130" spans="1:19" x14ac:dyDescent="0.25">
      <c r="A130"/>
      <c r="B130" s="54"/>
      <c r="C130" s="55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x14ac:dyDescent="0.25">
      <c r="A131"/>
      <c r="B131" s="54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x14ac:dyDescent="0.25">
      <c r="A132"/>
      <c r="B132" s="54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x14ac:dyDescent="0.25">
      <c r="A133"/>
      <c r="B133" s="54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x14ac:dyDescent="0.25">
      <c r="A134"/>
      <c r="B134" s="5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x14ac:dyDescent="0.25">
      <c r="A135"/>
      <c r="B135" s="54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x14ac:dyDescent="0.25">
      <c r="A136"/>
      <c r="B136" s="54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x14ac:dyDescent="0.25">
      <c r="A137"/>
      <c r="B137" s="54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x14ac:dyDescent="0.25">
      <c r="A138"/>
      <c r="B138" s="54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x14ac:dyDescent="0.25">
      <c r="A139"/>
      <c r="B139" s="54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x14ac:dyDescent="0.25">
      <c r="A140"/>
      <c r="B140" s="54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x14ac:dyDescent="0.25">
      <c r="A141"/>
      <c r="B141" s="54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x14ac:dyDescent="0.25">
      <c r="A142"/>
      <c r="B142" s="54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x14ac:dyDescent="0.25">
      <c r="A143"/>
      <c r="B143" s="54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x14ac:dyDescent="0.25">
      <c r="A144"/>
      <c r="B144" s="5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x14ac:dyDescent="0.25">
      <c r="A145"/>
      <c r="B145" s="54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x14ac:dyDescent="0.25">
      <c r="A146"/>
      <c r="B146" s="54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x14ac:dyDescent="0.25">
      <c r="A147"/>
      <c r="B147" s="54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x14ac:dyDescent="0.25">
      <c r="A148"/>
      <c r="B148" s="54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ht="15.75" thickBot="1" x14ac:dyDescent="0.3"/>
    <row r="150" spans="1:19" x14ac:dyDescent="0.25">
      <c r="A150" s="41" t="s">
        <v>175</v>
      </c>
      <c r="B150" s="18" t="s">
        <v>176</v>
      </c>
      <c r="C150" s="22" t="s">
        <v>162</v>
      </c>
      <c r="D150" s="22" t="s">
        <v>163</v>
      </c>
      <c r="E150" s="22" t="s">
        <v>91</v>
      </c>
      <c r="F150" s="22" t="s">
        <v>164</v>
      </c>
      <c r="G150" s="22" t="s">
        <v>165</v>
      </c>
      <c r="H150" s="22" t="s">
        <v>166</v>
      </c>
      <c r="I150" s="22" t="s">
        <v>167</v>
      </c>
      <c r="J150" s="22" t="s">
        <v>168</v>
      </c>
      <c r="K150" s="22" t="s">
        <v>169</v>
      </c>
      <c r="L150" s="22" t="s">
        <v>170</v>
      </c>
      <c r="M150" s="22" t="s">
        <v>171</v>
      </c>
      <c r="N150" s="22" t="s">
        <v>172</v>
      </c>
      <c r="O150" s="23" t="s">
        <v>179</v>
      </c>
    </row>
    <row r="151" spans="1:19" x14ac:dyDescent="0.25">
      <c r="A151" s="132" t="s">
        <v>148</v>
      </c>
      <c r="B151" s="42" t="s">
        <v>182</v>
      </c>
      <c r="C151" s="43">
        <f>C$104</f>
        <v>2041</v>
      </c>
      <c r="D151" s="43">
        <f t="shared" ref="D151:N151" si="13">D$104</f>
        <v>1798</v>
      </c>
      <c r="E151" s="43">
        <f t="shared" si="13"/>
        <v>1850</v>
      </c>
      <c r="F151" s="43">
        <f t="shared" si="13"/>
        <v>2177</v>
      </c>
      <c r="G151" s="43">
        <f t="shared" si="13"/>
        <v>2881</v>
      </c>
      <c r="H151" s="43">
        <f t="shared" si="13"/>
        <v>3025</v>
      </c>
      <c r="I151" s="43">
        <f t="shared" si="13"/>
        <v>2606</v>
      </c>
      <c r="J151" s="43">
        <f t="shared" si="13"/>
        <v>2440</v>
      </c>
      <c r="K151" s="43">
        <f t="shared" si="13"/>
        <v>2558</v>
      </c>
      <c r="L151" s="43">
        <f t="shared" si="13"/>
        <v>2981</v>
      </c>
      <c r="M151" s="43">
        <f t="shared" si="13"/>
        <v>3493</v>
      </c>
      <c r="N151" s="43">
        <f t="shared" si="13"/>
        <v>2868</v>
      </c>
      <c r="O151" s="44">
        <f t="shared" ref="O151:O159" si="14">AVERAGE(C151:N151)</f>
        <v>2559.8333333333335</v>
      </c>
    </row>
    <row r="152" spans="1:19" x14ac:dyDescent="0.25">
      <c r="A152" s="133"/>
      <c r="B152" s="45">
        <v>3</v>
      </c>
      <c r="C152" s="2">
        <f>C$108*($P$104/$P$108)</f>
        <v>234.98815876398507</v>
      </c>
      <c r="D152" s="2">
        <f t="shared" ref="D152:N152" si="15">D$108*($P$104/$P$108)</f>
        <v>133.83085348961109</v>
      </c>
      <c r="E152" s="2">
        <f t="shared" si="15"/>
        <v>103.94544805540757</v>
      </c>
      <c r="F152" s="2">
        <f t="shared" si="15"/>
        <v>128.82090942994137</v>
      </c>
      <c r="G152" s="2">
        <f t="shared" si="15"/>
        <v>592.48034096963238</v>
      </c>
      <c r="H152" s="2">
        <f t="shared" si="15"/>
        <v>676.5602717101757</v>
      </c>
      <c r="I152" s="2">
        <f t="shared" si="15"/>
        <v>402.1024667021843</v>
      </c>
      <c r="J152" s="2">
        <f t="shared" si="15"/>
        <v>435.64730953649439</v>
      </c>
      <c r="K152" s="2">
        <f t="shared" si="15"/>
        <v>819.88823654768248</v>
      </c>
      <c r="L152" s="2">
        <f t="shared" si="15"/>
        <v>1241.594832179009</v>
      </c>
      <c r="M152" s="2">
        <f t="shared" si="15"/>
        <v>1254.6642514651039</v>
      </c>
      <c r="N152" s="2">
        <f t="shared" si="15"/>
        <v>620.79741608950451</v>
      </c>
      <c r="O152" s="44">
        <f t="shared" si="14"/>
        <v>553.77670791156095</v>
      </c>
    </row>
    <row r="153" spans="1:19" x14ac:dyDescent="0.25">
      <c r="A153" s="133"/>
      <c r="B153" s="45" t="s">
        <v>177</v>
      </c>
      <c r="C153" s="46">
        <f t="shared" ref="C153:N153" si="16">ABS((C152-C151)/C151)</f>
        <v>0.88486616425086473</v>
      </c>
      <c r="D153" s="46">
        <f t="shared" si="16"/>
        <v>0.92556682230833642</v>
      </c>
      <c r="E153" s="46">
        <f t="shared" si="16"/>
        <v>0.94381327132140136</v>
      </c>
      <c r="F153" s="46">
        <f t="shared" si="16"/>
        <v>0.94082640816263607</v>
      </c>
      <c r="G153" s="46">
        <f t="shared" si="16"/>
        <v>0.79434906595986376</v>
      </c>
      <c r="H153" s="46">
        <f t="shared" si="16"/>
        <v>0.77634371183134687</v>
      </c>
      <c r="I153" s="46">
        <f t="shared" si="16"/>
        <v>0.84570127908588477</v>
      </c>
      <c r="J153" s="46">
        <f t="shared" si="16"/>
        <v>0.8214560206817646</v>
      </c>
      <c r="K153" s="46">
        <f t="shared" si="16"/>
        <v>0.67948075193601154</v>
      </c>
      <c r="L153" s="46">
        <f t="shared" si="16"/>
        <v>0.5834972049047269</v>
      </c>
      <c r="M153" s="46">
        <f t="shared" si="16"/>
        <v>0.6408061118050089</v>
      </c>
      <c r="N153" s="46">
        <f t="shared" si="16"/>
        <v>0.7835434392993359</v>
      </c>
      <c r="O153" s="62">
        <f>AVERAGE(C153:N153)</f>
        <v>0.80168752096226514</v>
      </c>
    </row>
    <row r="154" spans="1:19" x14ac:dyDescent="0.25">
      <c r="A154" s="133"/>
      <c r="B154" s="45">
        <v>4</v>
      </c>
      <c r="C154" s="2">
        <f>C$108*TAN($P$104/$P$108)</f>
        <v>-2.3930833781045346</v>
      </c>
      <c r="D154" s="2">
        <f t="shared" ref="D154:N154" si="17">D$108*TAN($P$104/$P$108)</f>
        <v>-1.3629128916457418</v>
      </c>
      <c r="E154" s="2">
        <f t="shared" si="17"/>
        <v>-1.0585645050347461</v>
      </c>
      <c r="F154" s="2">
        <f t="shared" si="17"/>
        <v>-1.3118923895170762</v>
      </c>
      <c r="G154" s="2">
        <f t="shared" si="17"/>
        <v>-6.033728947390002</v>
      </c>
      <c r="H154" s="2">
        <f t="shared" si="17"/>
        <v>-6.8899860700710835</v>
      </c>
      <c r="I154" s="2">
        <f t="shared" si="17"/>
        <v>-4.0949498665007154</v>
      </c>
      <c r="J154" s="2">
        <f t="shared" si="17"/>
        <v>-4.4365654024926489</v>
      </c>
      <c r="K154" s="2">
        <f t="shared" si="17"/>
        <v>-8.3496160874911656</v>
      </c>
      <c r="L154" s="2">
        <f t="shared" si="17"/>
        <v>-12.64421139710405</v>
      </c>
      <c r="M154" s="2">
        <f t="shared" si="17"/>
        <v>-12.777308359178829</v>
      </c>
      <c r="N154" s="2">
        <f t="shared" si="17"/>
        <v>-6.3221056985520248</v>
      </c>
      <c r="O154" s="44">
        <f t="shared" si="14"/>
        <v>-5.6395770827568841</v>
      </c>
    </row>
    <row r="155" spans="1:19" x14ac:dyDescent="0.25">
      <c r="A155" s="133"/>
      <c r="B155" s="45" t="s">
        <v>177</v>
      </c>
      <c r="C155" s="46">
        <f t="shared" ref="C155:N155" si="18">ABS((C154-C151)/C151)</f>
        <v>1.0011725053297915</v>
      </c>
      <c r="D155" s="46">
        <f t="shared" si="18"/>
        <v>1.0007580160687684</v>
      </c>
      <c r="E155" s="46">
        <f t="shared" si="18"/>
        <v>1.0005721970297485</v>
      </c>
      <c r="F155" s="46">
        <f t="shared" si="18"/>
        <v>1.0006026147861815</v>
      </c>
      <c r="G155" s="46">
        <f t="shared" si="18"/>
        <v>1.0020943175797952</v>
      </c>
      <c r="H155" s="46">
        <f t="shared" si="18"/>
        <v>1.0022776813454781</v>
      </c>
      <c r="I155" s="46">
        <f t="shared" si="18"/>
        <v>1.0015713545151577</v>
      </c>
      <c r="J155" s="46">
        <f t="shared" si="18"/>
        <v>1.0018182645092184</v>
      </c>
      <c r="K155" s="46">
        <f t="shared" si="18"/>
        <v>1.0032641188770488</v>
      </c>
      <c r="L155" s="46">
        <f t="shared" si="18"/>
        <v>1.0042416006028527</v>
      </c>
      <c r="M155" s="46">
        <f t="shared" si="18"/>
        <v>1.0036579754821582</v>
      </c>
      <c r="N155" s="46">
        <f t="shared" si="18"/>
        <v>1.0022043604248787</v>
      </c>
      <c r="O155" s="62">
        <f>AVERAGE(C155:N155)</f>
        <v>1.0020195838792565</v>
      </c>
    </row>
    <row r="156" spans="1:19" ht="15.75" thickBot="1" x14ac:dyDescent="0.3">
      <c r="A156" s="133"/>
      <c r="B156" s="45">
        <v>5</v>
      </c>
      <c r="C156" s="2">
        <f>C$108*ATAN($P$104/$P$108)</f>
        <v>8.3490813723681594</v>
      </c>
      <c r="D156" s="2">
        <f t="shared" ref="D156:N156" si="19">D$108*ATAN($P$104/$P$108)</f>
        <v>4.754982939546716</v>
      </c>
      <c r="E156" s="2">
        <f t="shared" si="19"/>
        <v>3.6931605773953335</v>
      </c>
      <c r="F156" s="2">
        <f t="shared" si="19"/>
        <v>4.5769806485155069</v>
      </c>
      <c r="G156" s="2">
        <f t="shared" si="19"/>
        <v>21.050705721951605</v>
      </c>
      <c r="H156" s="2">
        <f t="shared" si="19"/>
        <v>24.038048519257973</v>
      </c>
      <c r="I156" s="2">
        <f t="shared" si="19"/>
        <v>14.286618662765687</v>
      </c>
      <c r="J156" s="2">
        <f t="shared" si="19"/>
        <v>15.478460089670298</v>
      </c>
      <c r="K156" s="2">
        <f t="shared" si="19"/>
        <v>29.130461888759502</v>
      </c>
      <c r="L156" s="2">
        <f t="shared" si="19"/>
        <v>44.11361125556035</v>
      </c>
      <c r="M156" s="2">
        <f t="shared" si="19"/>
        <v>44.577965058250463</v>
      </c>
      <c r="N156" s="2">
        <f t="shared" si="19"/>
        <v>22.056805627780175</v>
      </c>
      <c r="O156" s="44">
        <f t="shared" si="14"/>
        <v>19.675573530151812</v>
      </c>
    </row>
    <row r="157" spans="1:19" x14ac:dyDescent="0.25">
      <c r="A157" s="133"/>
      <c r="B157" s="45" t="s">
        <v>177</v>
      </c>
      <c r="C157" s="46">
        <f t="shared" ref="C157:N157" si="20">ABS((C156-C151)/C151)</f>
        <v>0.99590931828889362</v>
      </c>
      <c r="D157" s="46">
        <f t="shared" si="20"/>
        <v>0.99735540437177606</v>
      </c>
      <c r="E157" s="46">
        <f t="shared" si="20"/>
        <v>0.99800369698519176</v>
      </c>
      <c r="F157" s="46">
        <f t="shared" si="20"/>
        <v>0.99789757434611137</v>
      </c>
      <c r="G157" s="46">
        <f t="shared" si="20"/>
        <v>0.99269326424090543</v>
      </c>
      <c r="H157" s="46">
        <f t="shared" si="20"/>
        <v>0.99205353767958404</v>
      </c>
      <c r="I157" s="46">
        <f t="shared" si="20"/>
        <v>0.9945177979037737</v>
      </c>
      <c r="J157" s="46">
        <f t="shared" si="20"/>
        <v>0.99365636881570896</v>
      </c>
      <c r="K157" s="46">
        <f t="shared" si="20"/>
        <v>0.9886120164625648</v>
      </c>
      <c r="L157" s="46">
        <f t="shared" si="20"/>
        <v>0.98520174060531351</v>
      </c>
      <c r="M157" s="46">
        <f t="shared" si="20"/>
        <v>0.98723791438355268</v>
      </c>
      <c r="N157" s="46">
        <f t="shared" si="20"/>
        <v>0.99230934252866798</v>
      </c>
      <c r="O157" s="62">
        <f>AVERAGE(C157:N157)</f>
        <v>0.99295399805100359</v>
      </c>
      <c r="Q157" s="47" t="s">
        <v>183</v>
      </c>
    </row>
    <row r="158" spans="1:19" ht="15.75" thickBot="1" x14ac:dyDescent="0.3">
      <c r="A158" s="133"/>
      <c r="B158" s="45" t="s">
        <v>184</v>
      </c>
      <c r="C158" s="2">
        <f>LN(C$104/C$108)/LN($P$104/$P$108)</f>
        <v>1.5727392835590168</v>
      </c>
      <c r="D158" s="2">
        <f t="shared" ref="D158:N158" si="21">LN(D$104/D$108)/LN($P$104/$P$108)</f>
        <v>1.6883102458329116</v>
      </c>
      <c r="E158" s="2">
        <f t="shared" si="21"/>
        <v>1.7628207714018762</v>
      </c>
      <c r="F158" s="2">
        <f t="shared" si="21"/>
        <v>1.7490975673607339</v>
      </c>
      <c r="G158" s="2">
        <f t="shared" si="21"/>
        <v>1.4190437629859578</v>
      </c>
      <c r="H158" s="2">
        <f t="shared" si="21"/>
        <v>1.3968061645918557</v>
      </c>
      <c r="I158" s="2">
        <f t="shared" si="21"/>
        <v>1.4951621776861934</v>
      </c>
      <c r="J158" s="2">
        <f t="shared" si="21"/>
        <v>1.4564936832611266</v>
      </c>
      <c r="K158" s="2">
        <f t="shared" si="21"/>
        <v>1.3014674653690146</v>
      </c>
      <c r="L158" s="2">
        <f t="shared" si="21"/>
        <v>1.2320626863178747</v>
      </c>
      <c r="M158" s="2">
        <f t="shared" si="21"/>
        <v>1.2712839709782313</v>
      </c>
      <c r="N158" s="2">
        <f t="shared" si="21"/>
        <v>1.4054755902809339</v>
      </c>
      <c r="O158" s="48">
        <f t="shared" si="14"/>
        <v>1.4792302808021436</v>
      </c>
      <c r="Q158" s="49">
        <v>1.37</v>
      </c>
    </row>
    <row r="159" spans="1:19" x14ac:dyDescent="0.25">
      <c r="A159" s="133"/>
      <c r="B159" s="45" t="s">
        <v>185</v>
      </c>
      <c r="C159" s="2">
        <f>C$108*($P$104/$P$108)^$O158</f>
        <v>1434.0659431051176</v>
      </c>
      <c r="D159" s="2">
        <f t="shared" ref="D159:N159" si="22">D$108*($P$104/$P$108)^$O158</f>
        <v>816.73166058934396</v>
      </c>
      <c r="E159" s="2">
        <f t="shared" si="22"/>
        <v>634.34952544471832</v>
      </c>
      <c r="F159" s="2">
        <f t="shared" si="22"/>
        <v>786.15739595139655</v>
      </c>
      <c r="G159" s="2">
        <f t="shared" si="22"/>
        <v>3615.7391224007415</v>
      </c>
      <c r="H159" s="2">
        <f t="shared" si="22"/>
        <v>4128.8550419767289</v>
      </c>
      <c r="I159" s="2">
        <f t="shared" si="22"/>
        <v>2453.9170661587386</v>
      </c>
      <c r="J159" s="2">
        <f t="shared" si="22"/>
        <v>2658.6317076476043</v>
      </c>
      <c r="K159" s="2">
        <f t="shared" si="22"/>
        <v>5003.5448737927909</v>
      </c>
      <c r="L159" s="2">
        <f t="shared" si="22"/>
        <v>7577.100366795672</v>
      </c>
      <c r="M159" s="2">
        <f t="shared" si="22"/>
        <v>7656.8593180251</v>
      </c>
      <c r="N159" s="2">
        <f t="shared" si="22"/>
        <v>3788.550183397836</v>
      </c>
      <c r="O159" s="44">
        <f t="shared" si="14"/>
        <v>3379.5418504404824</v>
      </c>
    </row>
    <row r="160" spans="1:19" x14ac:dyDescent="0.25">
      <c r="A160" s="133"/>
      <c r="B160" s="45" t="s">
        <v>177</v>
      </c>
      <c r="C160" s="46">
        <f t="shared" ref="C160:N160" si="23">ABS((C159-C151)/C151)</f>
        <v>0.29737092449528779</v>
      </c>
      <c r="D160" s="46">
        <f t="shared" si="23"/>
        <v>0.54575547241971967</v>
      </c>
      <c r="E160" s="46">
        <f t="shared" si="23"/>
        <v>0.65710836462447653</v>
      </c>
      <c r="F160" s="46">
        <f t="shared" si="23"/>
        <v>0.63888038771180677</v>
      </c>
      <c r="G160" s="46">
        <f t="shared" si="23"/>
        <v>0.25502919902837262</v>
      </c>
      <c r="H160" s="46">
        <f t="shared" si="23"/>
        <v>0.36491075767825748</v>
      </c>
      <c r="I160" s="46">
        <f t="shared" si="23"/>
        <v>5.8358762026577651E-2</v>
      </c>
      <c r="J160" s="46">
        <f t="shared" si="23"/>
        <v>8.9603158871968999E-2</v>
      </c>
      <c r="K160" s="46">
        <f t="shared" si="23"/>
        <v>0.95603787091195891</v>
      </c>
      <c r="L160" s="46">
        <f t="shared" si="23"/>
        <v>1.5417981773886857</v>
      </c>
      <c r="M160" s="46">
        <f t="shared" si="23"/>
        <v>1.1920582072788721</v>
      </c>
      <c r="N160" s="46">
        <f t="shared" si="23"/>
        <v>0.3209728672935272</v>
      </c>
      <c r="O160" s="62">
        <f>AVERAGE(C160:N160)</f>
        <v>0.57649034581079261</v>
      </c>
    </row>
    <row r="161" spans="1:19" x14ac:dyDescent="0.25">
      <c r="A161" s="133"/>
      <c r="B161" s="42" t="s">
        <v>186</v>
      </c>
      <c r="C161" s="4">
        <f>C$108*($P$104/$P$108)^$Q158</f>
        <v>949.56771824220198</v>
      </c>
      <c r="D161" s="4">
        <f t="shared" ref="D161:N161" si="24">D$108*($P$104/$P$108)^$Q158</f>
        <v>540.79941239155437</v>
      </c>
      <c r="E161" s="4">
        <f t="shared" si="24"/>
        <v>420.03496027547163</v>
      </c>
      <c r="F161" s="4">
        <f t="shared" si="24"/>
        <v>520.55464272194865</v>
      </c>
      <c r="G161" s="4">
        <f t="shared" si="24"/>
        <v>2394.1640652751107</v>
      </c>
      <c r="H161" s="4">
        <f t="shared" si="24"/>
        <v>2733.9241127737109</v>
      </c>
      <c r="I161" s="4">
        <f t="shared" si="24"/>
        <v>1624.8628178300935</v>
      </c>
      <c r="J161" s="4">
        <f t="shared" si="24"/>
        <v>1760.4147538787579</v>
      </c>
      <c r="K161" s="4">
        <f t="shared" si="24"/>
        <v>3313.100566799822</v>
      </c>
      <c r="L161" s="4">
        <f t="shared" si="24"/>
        <v>5017.1820485544595</v>
      </c>
      <c r="M161" s="4">
        <f t="shared" si="24"/>
        <v>5069.9944911708226</v>
      </c>
      <c r="N161" s="4">
        <f t="shared" si="24"/>
        <v>2508.5910242772297</v>
      </c>
      <c r="O161" s="51">
        <f>AVERAGE(C161:N161)</f>
        <v>2237.7658845159317</v>
      </c>
    </row>
    <row r="162" spans="1:19" ht="15.75" thickBot="1" x14ac:dyDescent="0.3">
      <c r="A162" s="134"/>
      <c r="B162" s="52" t="s">
        <v>177</v>
      </c>
      <c r="C162" s="53">
        <f t="shared" ref="C162:N162" si="25">ABS((C161-C151)/C151)</f>
        <v>0.5347536902292005</v>
      </c>
      <c r="D162" s="53">
        <f t="shared" si="25"/>
        <v>0.69922168387566497</v>
      </c>
      <c r="E162" s="53">
        <f t="shared" si="25"/>
        <v>0.77295407552677209</v>
      </c>
      <c r="F162" s="53">
        <f t="shared" si="25"/>
        <v>0.76088440848785077</v>
      </c>
      <c r="G162" s="53">
        <f t="shared" si="25"/>
        <v>0.16898158095275573</v>
      </c>
      <c r="H162" s="53">
        <f t="shared" si="25"/>
        <v>9.6223433793814567E-2</v>
      </c>
      <c r="I162" s="53">
        <f t="shared" si="25"/>
        <v>0.37649162784723966</v>
      </c>
      <c r="J162" s="53">
        <f t="shared" si="25"/>
        <v>0.27851854349231236</v>
      </c>
      <c r="K162" s="53">
        <f t="shared" si="25"/>
        <v>0.29519177748233855</v>
      </c>
      <c r="L162" s="53">
        <f t="shared" si="25"/>
        <v>0.6830533540940823</v>
      </c>
      <c r="M162" s="53">
        <f t="shared" si="25"/>
        <v>0.45147280022067637</v>
      </c>
      <c r="N162" s="53">
        <f t="shared" si="25"/>
        <v>0.12531693714183065</v>
      </c>
      <c r="O162" s="63">
        <f>AVERAGE(C162:N162)</f>
        <v>0.43692199276204485</v>
      </c>
    </row>
    <row r="163" spans="1:19" x14ac:dyDescent="0.25">
      <c r="A163"/>
      <c r="B163" s="54"/>
      <c r="C163" s="55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 s="5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x14ac:dyDescent="0.25">
      <c r="A165"/>
      <c r="B165" s="54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x14ac:dyDescent="0.25">
      <c r="A166"/>
      <c r="B166" s="54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x14ac:dyDescent="0.25">
      <c r="A167"/>
      <c r="B167" s="54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x14ac:dyDescent="0.25">
      <c r="A168"/>
      <c r="B168" s="54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x14ac:dyDescent="0.25">
      <c r="A169"/>
      <c r="B169" s="54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x14ac:dyDescent="0.25">
      <c r="A170"/>
      <c r="B170" s="54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x14ac:dyDescent="0.25">
      <c r="A171"/>
      <c r="B171" s="54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x14ac:dyDescent="0.25">
      <c r="A172"/>
      <c r="B172" s="54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x14ac:dyDescent="0.25">
      <c r="A173"/>
      <c r="B173" s="54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x14ac:dyDescent="0.25">
      <c r="A174"/>
      <c r="B174" s="5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x14ac:dyDescent="0.25">
      <c r="A175"/>
      <c r="B175" s="54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x14ac:dyDescent="0.25">
      <c r="A176"/>
      <c r="B176" s="54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x14ac:dyDescent="0.25">
      <c r="A177"/>
      <c r="B177" s="54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x14ac:dyDescent="0.25">
      <c r="A178"/>
      <c r="B178" s="54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x14ac:dyDescent="0.25">
      <c r="A179"/>
      <c r="B179" s="54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x14ac:dyDescent="0.25">
      <c r="A180"/>
      <c r="B180" s="54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x14ac:dyDescent="0.25">
      <c r="A181"/>
      <c r="B181" s="54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ht="15.75" thickBot="1" x14ac:dyDescent="0.3"/>
    <row r="183" spans="1:19" x14ac:dyDescent="0.25">
      <c r="A183" s="41" t="s">
        <v>175</v>
      </c>
      <c r="B183" s="18" t="s">
        <v>176</v>
      </c>
      <c r="C183" s="22" t="s">
        <v>162</v>
      </c>
      <c r="D183" s="22" t="s">
        <v>163</v>
      </c>
      <c r="E183" s="22" t="s">
        <v>91</v>
      </c>
      <c r="F183" s="22" t="s">
        <v>164</v>
      </c>
      <c r="G183" s="22" t="s">
        <v>165</v>
      </c>
      <c r="H183" s="22" t="s">
        <v>166</v>
      </c>
      <c r="I183" s="22" t="s">
        <v>167</v>
      </c>
      <c r="J183" s="22" t="s">
        <v>168</v>
      </c>
      <c r="K183" s="22" t="s">
        <v>169</v>
      </c>
      <c r="L183" s="22" t="s">
        <v>170</v>
      </c>
      <c r="M183" s="22" t="s">
        <v>171</v>
      </c>
      <c r="N183" s="22" t="s">
        <v>172</v>
      </c>
      <c r="O183" s="23" t="s">
        <v>179</v>
      </c>
    </row>
    <row r="184" spans="1:19" x14ac:dyDescent="0.25">
      <c r="A184" s="132" t="s">
        <v>178</v>
      </c>
      <c r="B184" s="42" t="s">
        <v>182</v>
      </c>
      <c r="C184" s="43">
        <f>C$105</f>
        <v>4066</v>
      </c>
      <c r="D184" s="43">
        <f t="shared" ref="D184:N184" si="26">D$105</f>
        <v>3298</v>
      </c>
      <c r="E184" s="43">
        <f t="shared" si="26"/>
        <v>3009</v>
      </c>
      <c r="F184" s="43">
        <f t="shared" si="26"/>
        <v>3377</v>
      </c>
      <c r="G184" s="43">
        <f t="shared" si="26"/>
        <v>4706</v>
      </c>
      <c r="H184" s="43">
        <f t="shared" si="26"/>
        <v>5722</v>
      </c>
      <c r="I184" s="43">
        <f t="shared" si="26"/>
        <v>5418</v>
      </c>
      <c r="J184" s="43">
        <f t="shared" si="26"/>
        <v>5226</v>
      </c>
      <c r="K184" s="43">
        <f t="shared" si="26"/>
        <v>5415</v>
      </c>
      <c r="L184" s="43">
        <f t="shared" si="26"/>
        <v>6038</v>
      </c>
      <c r="M184" s="43">
        <f t="shared" si="26"/>
        <v>6946</v>
      </c>
      <c r="N184" s="43">
        <f t="shared" si="26"/>
        <v>6321</v>
      </c>
      <c r="O184" s="44">
        <f t="shared" ref="O184:O192" si="27">AVERAGE(C184:N184)</f>
        <v>4961.833333333333</v>
      </c>
    </row>
    <row r="185" spans="1:19" x14ac:dyDescent="0.25">
      <c r="A185" s="133"/>
      <c r="B185" s="45">
        <v>3</v>
      </c>
      <c r="C185" s="2">
        <f>C$108*($P$105/$P$108)</f>
        <v>354.57719072988812</v>
      </c>
      <c r="D185" s="2">
        <f t="shared" ref="D185:N185" si="28">D$108*($P$105/$P$108)</f>
        <v>201.93940117208311</v>
      </c>
      <c r="E185" s="2">
        <f t="shared" si="28"/>
        <v>156.84486041555675</v>
      </c>
      <c r="F185" s="2">
        <f t="shared" si="28"/>
        <v>194.37982072456046</v>
      </c>
      <c r="G185" s="2">
        <f t="shared" si="28"/>
        <v>894.00255727224294</v>
      </c>
      <c r="H185" s="2">
        <f t="shared" si="28"/>
        <v>1020.8720378263185</v>
      </c>
      <c r="I185" s="2">
        <f t="shared" si="28"/>
        <v>606.73850026638263</v>
      </c>
      <c r="J185" s="2">
        <f t="shared" si="28"/>
        <v>657.3548215237081</v>
      </c>
      <c r="K185" s="2">
        <f t="shared" si="28"/>
        <v>1237.1417741076186</v>
      </c>
      <c r="L185" s="2">
        <f t="shared" si="28"/>
        <v>1873.461241342568</v>
      </c>
      <c r="M185" s="2">
        <f t="shared" si="28"/>
        <v>1893.1818859882792</v>
      </c>
      <c r="N185" s="2">
        <f t="shared" si="28"/>
        <v>936.73062067128399</v>
      </c>
      <c r="O185" s="44">
        <f t="shared" si="27"/>
        <v>835.6020593367075</v>
      </c>
    </row>
    <row r="186" spans="1:19" x14ac:dyDescent="0.25">
      <c r="A186" s="133"/>
      <c r="B186" s="45" t="s">
        <v>177</v>
      </c>
      <c r="C186" s="46">
        <f t="shared" ref="C186:N186" si="29">ABS((C185-C184)/C184)</f>
        <v>0.91279459155684006</v>
      </c>
      <c r="D186" s="46">
        <f t="shared" si="29"/>
        <v>0.93876913245237015</v>
      </c>
      <c r="E186" s="46">
        <f t="shared" si="29"/>
        <v>0.94787475559469692</v>
      </c>
      <c r="F186" s="46">
        <f t="shared" si="29"/>
        <v>0.94244008862168771</v>
      </c>
      <c r="G186" s="46">
        <f t="shared" si="29"/>
        <v>0.81002920584950211</v>
      </c>
      <c r="H186" s="46">
        <f t="shared" si="29"/>
        <v>0.82158824924391494</v>
      </c>
      <c r="I186" s="46">
        <f t="shared" si="29"/>
        <v>0.88801430412211479</v>
      </c>
      <c r="J186" s="46">
        <f t="shared" si="29"/>
        <v>0.87421453855267739</v>
      </c>
      <c r="K186" s="46">
        <f t="shared" si="29"/>
        <v>0.7715342984104121</v>
      </c>
      <c r="L186" s="46">
        <f t="shared" si="29"/>
        <v>0.68972155658453671</v>
      </c>
      <c r="M186" s="46">
        <f t="shared" si="29"/>
        <v>0.72744286121677526</v>
      </c>
      <c r="N186" s="46">
        <f t="shared" si="29"/>
        <v>0.85180657796689074</v>
      </c>
      <c r="O186" s="62">
        <f>AVERAGE(C186:N186)</f>
        <v>0.84801918001436827</v>
      </c>
    </row>
    <row r="187" spans="1:19" x14ac:dyDescent="0.25">
      <c r="A187" s="133"/>
      <c r="B187" s="45">
        <v>4</v>
      </c>
      <c r="C187" s="2">
        <f>C$108*TAN($P$105/$P$108)</f>
        <v>-1.3083653703289357</v>
      </c>
      <c r="D187" s="2">
        <f t="shared" ref="D187:N187" si="30">D$108*TAN($P$105/$P$108)</f>
        <v>-0.74514245785140731</v>
      </c>
      <c r="E187" s="2">
        <f t="shared" si="30"/>
        <v>-0.5787467136827662</v>
      </c>
      <c r="F187" s="2">
        <f t="shared" si="30"/>
        <v>-0.71724812756074585</v>
      </c>
      <c r="G187" s="2">
        <f t="shared" si="30"/>
        <v>-3.2988077561130007</v>
      </c>
      <c r="H187" s="2">
        <f t="shared" si="30"/>
        <v>-3.7669473862084488</v>
      </c>
      <c r="I187" s="2">
        <f t="shared" si="30"/>
        <v>-2.2388232050678676</v>
      </c>
      <c r="J187" s="2">
        <f t="shared" si="30"/>
        <v>-2.4255939383183831</v>
      </c>
      <c r="K187" s="2">
        <f t="shared" si="30"/>
        <v>-4.5649677919151967</v>
      </c>
      <c r="L187" s="2">
        <f t="shared" si="30"/>
        <v>-6.912942724207392</v>
      </c>
      <c r="M187" s="2">
        <f t="shared" si="30"/>
        <v>-6.9857105423569434</v>
      </c>
      <c r="N187" s="2">
        <f t="shared" si="30"/>
        <v>-3.456471362103696</v>
      </c>
      <c r="O187" s="44">
        <f t="shared" si="27"/>
        <v>-3.0833139479762317</v>
      </c>
    </row>
    <row r="188" spans="1:19" x14ac:dyDescent="0.25">
      <c r="A188" s="133"/>
      <c r="B188" s="45" t="s">
        <v>177</v>
      </c>
      <c r="C188" s="46">
        <f t="shared" ref="C188:N188" si="31">ABS((C187-C184)/C184)</f>
        <v>1.000321781940563</v>
      </c>
      <c r="D188" s="46">
        <f t="shared" si="31"/>
        <v>1.0002259376767286</v>
      </c>
      <c r="E188" s="46">
        <f t="shared" si="31"/>
        <v>1.0001923385555609</v>
      </c>
      <c r="F188" s="46">
        <f t="shared" si="31"/>
        <v>1.0002123921017354</v>
      </c>
      <c r="G188" s="46">
        <f t="shared" si="31"/>
        <v>1.000700979123696</v>
      </c>
      <c r="H188" s="46">
        <f t="shared" si="31"/>
        <v>1.0006583270510676</v>
      </c>
      <c r="I188" s="46">
        <f t="shared" si="31"/>
        <v>1.0004132194915223</v>
      </c>
      <c r="J188" s="46">
        <f t="shared" si="31"/>
        <v>1.0004641396743816</v>
      </c>
      <c r="K188" s="46">
        <f t="shared" si="31"/>
        <v>1.0008430226762539</v>
      </c>
      <c r="L188" s="46">
        <f t="shared" si="31"/>
        <v>1.0011449060490574</v>
      </c>
      <c r="M188" s="46">
        <f t="shared" si="31"/>
        <v>1.0010057170374831</v>
      </c>
      <c r="N188" s="46">
        <f t="shared" si="31"/>
        <v>1.0005468235029431</v>
      </c>
      <c r="O188" s="62">
        <f>AVERAGE(C188:N188)</f>
        <v>1.0005607987400829</v>
      </c>
    </row>
    <row r="189" spans="1:19" ht="15.75" thickBot="1" x14ac:dyDescent="0.3">
      <c r="A189" s="133"/>
      <c r="B189" s="45">
        <v>5</v>
      </c>
      <c r="C189" s="2">
        <f>C$108*ATAN($P$105/$P$108)</f>
        <v>8.390825574536283</v>
      </c>
      <c r="D189" s="2">
        <f t="shared" ref="D189:N189" si="32">D$108*ATAN($P$105/$P$108)</f>
        <v>4.7787571681452468</v>
      </c>
      <c r="E189" s="2">
        <f t="shared" si="32"/>
        <v>3.7116258473940622</v>
      </c>
      <c r="F189" s="2">
        <f t="shared" si="32"/>
        <v>4.5998648913429339</v>
      </c>
      <c r="G189" s="2">
        <f t="shared" si="32"/>
        <v>21.155956213143018</v>
      </c>
      <c r="H189" s="2">
        <f t="shared" si="32"/>
        <v>24.158235293390518</v>
      </c>
      <c r="I189" s="2">
        <f t="shared" si="32"/>
        <v>14.358049694655152</v>
      </c>
      <c r="J189" s="2">
        <f t="shared" si="32"/>
        <v>15.555850156722808</v>
      </c>
      <c r="K189" s="2">
        <f t="shared" si="32"/>
        <v>29.276109994952325</v>
      </c>
      <c r="L189" s="2">
        <f t="shared" si="32"/>
        <v>44.334172946660004</v>
      </c>
      <c r="M189" s="2">
        <f t="shared" si="32"/>
        <v>44.800848451361688</v>
      </c>
      <c r="N189" s="2">
        <f t="shared" si="32"/>
        <v>22.167086473330002</v>
      </c>
      <c r="O189" s="44">
        <f t="shared" si="27"/>
        <v>19.773948558802839</v>
      </c>
    </row>
    <row r="190" spans="1:19" x14ac:dyDescent="0.25">
      <c r="A190" s="133"/>
      <c r="B190" s="45" t="s">
        <v>177</v>
      </c>
      <c r="C190" s="46">
        <f t="shared" ref="C190:N190" si="33">ABS((C189-C184)/C184)</f>
        <v>0.99793634393149622</v>
      </c>
      <c r="D190" s="46">
        <f t="shared" si="33"/>
        <v>0.99855101359364917</v>
      </c>
      <c r="E190" s="46">
        <f t="shared" si="33"/>
        <v>0.99876649190847666</v>
      </c>
      <c r="F190" s="46">
        <f t="shared" si="33"/>
        <v>0.99863788424893607</v>
      </c>
      <c r="G190" s="46">
        <f t="shared" si="33"/>
        <v>0.99550447169291467</v>
      </c>
      <c r="H190" s="46">
        <f t="shared" si="33"/>
        <v>0.99577800851216536</v>
      </c>
      <c r="I190" s="46">
        <f t="shared" si="33"/>
        <v>0.99734993545687423</v>
      </c>
      <c r="J190" s="46">
        <f t="shared" si="33"/>
        <v>0.99702337348704118</v>
      </c>
      <c r="K190" s="46">
        <f t="shared" si="33"/>
        <v>0.99459351615975033</v>
      </c>
      <c r="L190" s="46">
        <f t="shared" si="33"/>
        <v>0.99265747384122882</v>
      </c>
      <c r="M190" s="46">
        <f t="shared" si="33"/>
        <v>0.99355012259554243</v>
      </c>
      <c r="N190" s="46">
        <f t="shared" si="33"/>
        <v>0.99649310449717932</v>
      </c>
      <c r="O190" s="62">
        <f>AVERAGE(C190:N190)</f>
        <v>0.99640347832710452</v>
      </c>
      <c r="Q190" s="47" t="s">
        <v>183</v>
      </c>
    </row>
    <row r="191" spans="1:19" ht="15.75" thickBot="1" x14ac:dyDescent="0.3">
      <c r="A191" s="133"/>
      <c r="B191" s="45" t="s">
        <v>184</v>
      </c>
      <c r="C191" s="2">
        <f>LN(C$105/C$108)/LN($P$105/$P$108)</f>
        <v>1.5828235588676105</v>
      </c>
      <c r="D191" s="2">
        <f t="shared" ref="D191:N191" si="34">LN(D$105/D$108)/LN($P$105/$P$108)</f>
        <v>1.6673064613909065</v>
      </c>
      <c r="E191" s="2">
        <f t="shared" si="34"/>
        <v>1.7057718118816416</v>
      </c>
      <c r="F191" s="2">
        <f t="shared" si="34"/>
        <v>1.6820772273364255</v>
      </c>
      <c r="G191" s="2">
        <f t="shared" si="34"/>
        <v>1.396805600284263</v>
      </c>
      <c r="H191" s="2">
        <f t="shared" si="34"/>
        <v>1.4118036118806243</v>
      </c>
      <c r="I191" s="2">
        <f t="shared" si="34"/>
        <v>1.5230704829986619</v>
      </c>
      <c r="J191" s="2">
        <f t="shared" si="34"/>
        <v>1.4953073086290951</v>
      </c>
      <c r="K191" s="2">
        <f t="shared" si="34"/>
        <v>1.352722544341691</v>
      </c>
      <c r="L191" s="2">
        <f t="shared" si="34"/>
        <v>1.2795953554529307</v>
      </c>
      <c r="M191" s="2">
        <f t="shared" si="34"/>
        <v>1.3105635846850052</v>
      </c>
      <c r="N191" s="2">
        <f t="shared" si="34"/>
        <v>1.4561399166295359</v>
      </c>
      <c r="O191" s="48">
        <f t="shared" si="27"/>
        <v>1.4886656220315324</v>
      </c>
      <c r="Q191" s="49">
        <v>1.4</v>
      </c>
    </row>
    <row r="192" spans="1:19" x14ac:dyDescent="0.25">
      <c r="A192" s="133"/>
      <c r="B192" s="45" t="s">
        <v>185</v>
      </c>
      <c r="C192" s="2">
        <f>C$108*($P$105/$P$108)^$O191</f>
        <v>2741.6189331120768</v>
      </c>
      <c r="D192" s="2">
        <f t="shared" ref="D192:N192" si="35">D$108*($P$105/$P$108)^$O191</f>
        <v>1561.4114502262328</v>
      </c>
      <c r="E192" s="2">
        <f t="shared" si="35"/>
        <v>1212.7368880988906</v>
      </c>
      <c r="F192" s="2">
        <f t="shared" si="35"/>
        <v>1502.9601752340398</v>
      </c>
      <c r="G192" s="2">
        <f t="shared" si="35"/>
        <v>6912.4986077723843</v>
      </c>
      <c r="H192" s="2">
        <f t="shared" si="35"/>
        <v>7893.4634837283184</v>
      </c>
      <c r="I192" s="2">
        <f t="shared" si="35"/>
        <v>4691.3501580690527</v>
      </c>
      <c r="J192" s="2">
        <f t="shared" si="35"/>
        <v>5082.7195645385182</v>
      </c>
      <c r="K192" s="2">
        <f t="shared" si="35"/>
        <v>9565.6782204614919</v>
      </c>
      <c r="L192" s="2">
        <f t="shared" si="35"/>
        <v>14485.750758934777</v>
      </c>
      <c r="M192" s="2">
        <f t="shared" si="35"/>
        <v>14638.232345870932</v>
      </c>
      <c r="N192" s="2">
        <f t="shared" si="35"/>
        <v>7242.8753794673885</v>
      </c>
      <c r="O192" s="44">
        <f t="shared" si="27"/>
        <v>6460.9413304595082</v>
      </c>
    </row>
    <row r="193" spans="1:19" x14ac:dyDescent="0.25">
      <c r="A193" s="133"/>
      <c r="B193" s="45" t="s">
        <v>177</v>
      </c>
      <c r="C193" s="46">
        <f t="shared" ref="C193:N193" si="36">ABS((C192-C184)/C184)</f>
        <v>0.32572087232855956</v>
      </c>
      <c r="D193" s="46">
        <f t="shared" si="36"/>
        <v>0.52655808058634546</v>
      </c>
      <c r="E193" s="46">
        <f t="shared" si="36"/>
        <v>0.59696348019312373</v>
      </c>
      <c r="F193" s="46">
        <f t="shared" si="36"/>
        <v>0.55494220455018073</v>
      </c>
      <c r="G193" s="46">
        <f t="shared" si="36"/>
        <v>0.46886923242082112</v>
      </c>
      <c r="H193" s="46">
        <f t="shared" si="36"/>
        <v>0.3794937930318627</v>
      </c>
      <c r="I193" s="46">
        <f t="shared" si="36"/>
        <v>0.13411772645458608</v>
      </c>
      <c r="J193" s="46">
        <f t="shared" si="36"/>
        <v>2.7416845668098322E-2</v>
      </c>
      <c r="K193" s="46">
        <f t="shared" si="36"/>
        <v>0.76651490682576029</v>
      </c>
      <c r="L193" s="46">
        <f t="shared" si="36"/>
        <v>1.3990975089325566</v>
      </c>
      <c r="M193" s="46">
        <f t="shared" si="36"/>
        <v>1.1074333927254438</v>
      </c>
      <c r="N193" s="46">
        <f t="shared" si="36"/>
        <v>0.14584328104214342</v>
      </c>
      <c r="O193" s="62">
        <f>AVERAGE(C193:N193)</f>
        <v>0.53608094372995685</v>
      </c>
    </row>
    <row r="194" spans="1:19" x14ac:dyDescent="0.25">
      <c r="A194" s="133"/>
      <c r="B194" s="42" t="s">
        <v>186</v>
      </c>
      <c r="C194" s="4">
        <f>C$108*($P$105/$P$108)^$Q191</f>
        <v>1891.6062309843408</v>
      </c>
      <c r="D194" s="4">
        <f t="shared" ref="D194:N194" si="37">D$108*($P$105/$P$108)^$Q191</f>
        <v>1077.3107789365768</v>
      </c>
      <c r="E194" s="4">
        <f t="shared" si="37"/>
        <v>836.73942660894284</v>
      </c>
      <c r="F194" s="4">
        <f t="shared" si="37"/>
        <v>1036.9817621469588</v>
      </c>
      <c r="G194" s="4">
        <f t="shared" si="37"/>
        <v>4769.3445942504695</v>
      </c>
      <c r="H194" s="4">
        <f t="shared" si="37"/>
        <v>5446.1707021110142</v>
      </c>
      <c r="I194" s="4">
        <f t="shared" si="37"/>
        <v>3236.8419562449881</v>
      </c>
      <c r="J194" s="4">
        <f t="shared" si="37"/>
        <v>3506.871025184169</v>
      </c>
      <c r="K194" s="4">
        <f t="shared" si="37"/>
        <v>6599.9312693966067</v>
      </c>
      <c r="L194" s="4">
        <f t="shared" si="37"/>
        <v>9994.5824217748814</v>
      </c>
      <c r="M194" s="4">
        <f t="shared" si="37"/>
        <v>10099.788552530406</v>
      </c>
      <c r="N194" s="4">
        <f t="shared" si="37"/>
        <v>4997.2912108874407</v>
      </c>
      <c r="O194" s="51">
        <f>AVERAGE(C194:N194)</f>
        <v>4457.7883275880667</v>
      </c>
    </row>
    <row r="195" spans="1:19" ht="15.75" thickBot="1" x14ac:dyDescent="0.3">
      <c r="A195" s="134"/>
      <c r="B195" s="52" t="s">
        <v>177</v>
      </c>
      <c r="C195" s="53">
        <f t="shared" ref="C195:N195" si="38">ABS((C194-C184)/C184)</f>
        <v>0.53477466035800758</v>
      </c>
      <c r="D195" s="53">
        <f t="shared" si="38"/>
        <v>0.67334421499800579</v>
      </c>
      <c r="E195" s="53">
        <f t="shared" si="38"/>
        <v>0.72192109451347863</v>
      </c>
      <c r="F195" s="53">
        <f t="shared" si="38"/>
        <v>0.69292811307463464</v>
      </c>
      <c r="G195" s="53">
        <f t="shared" si="38"/>
        <v>1.3460389768480562E-2</v>
      </c>
      <c r="H195" s="53">
        <f t="shared" si="38"/>
        <v>4.820505031265044E-2</v>
      </c>
      <c r="I195" s="53">
        <f t="shared" si="38"/>
        <v>0.40257623546604132</v>
      </c>
      <c r="J195" s="53">
        <f t="shared" si="38"/>
        <v>0.32895694122002123</v>
      </c>
      <c r="K195" s="53">
        <f t="shared" si="38"/>
        <v>0.2188238724647473</v>
      </c>
      <c r="L195" s="53">
        <f t="shared" si="38"/>
        <v>0.65528029509355434</v>
      </c>
      <c r="M195" s="53">
        <f t="shared" si="38"/>
        <v>0.45404384574293211</v>
      </c>
      <c r="N195" s="53">
        <f t="shared" si="38"/>
        <v>0.20941445801495956</v>
      </c>
      <c r="O195" s="63">
        <f>AVERAGE(C195:N195)</f>
        <v>0.41281076425229274</v>
      </c>
    </row>
    <row r="196" spans="1:19" x14ac:dyDescent="0.25">
      <c r="A196"/>
      <c r="B196" s="54"/>
      <c r="C196" s="55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 s="54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 s="54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x14ac:dyDescent="0.25">
      <c r="A199"/>
      <c r="B199" s="54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x14ac:dyDescent="0.25">
      <c r="A200"/>
      <c r="B200" s="54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x14ac:dyDescent="0.25">
      <c r="A201"/>
      <c r="B201" s="54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x14ac:dyDescent="0.25">
      <c r="A202"/>
      <c r="B202" s="54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x14ac:dyDescent="0.25">
      <c r="A203"/>
      <c r="B203" s="54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x14ac:dyDescent="0.25">
      <c r="A204"/>
      <c r="B204" s="5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x14ac:dyDescent="0.25">
      <c r="A205"/>
      <c r="B205" s="54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x14ac:dyDescent="0.25">
      <c r="A206"/>
      <c r="B206" s="54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x14ac:dyDescent="0.25">
      <c r="A207"/>
      <c r="B207" s="54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x14ac:dyDescent="0.25">
      <c r="A208"/>
      <c r="B208" s="54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x14ac:dyDescent="0.25">
      <c r="A209"/>
      <c r="B209" s="54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x14ac:dyDescent="0.25">
      <c r="A210"/>
      <c r="B210" s="54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x14ac:dyDescent="0.25">
      <c r="A211"/>
      <c r="B211" s="54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x14ac:dyDescent="0.25">
      <c r="A212"/>
      <c r="B212" s="54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x14ac:dyDescent="0.25">
      <c r="A213"/>
      <c r="B213" s="54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x14ac:dyDescent="0.25">
      <c r="A214"/>
      <c r="B214" s="5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ht="15.75" thickBot="1" x14ac:dyDescent="0.3"/>
    <row r="216" spans="1:19" x14ac:dyDescent="0.25">
      <c r="A216" s="41" t="s">
        <v>175</v>
      </c>
      <c r="B216" s="18" t="s">
        <v>176</v>
      </c>
      <c r="C216" s="22" t="s">
        <v>162</v>
      </c>
      <c r="D216" s="22" t="s">
        <v>163</v>
      </c>
      <c r="E216" s="22" t="s">
        <v>91</v>
      </c>
      <c r="F216" s="22" t="s">
        <v>164</v>
      </c>
      <c r="G216" s="22" t="s">
        <v>165</v>
      </c>
      <c r="H216" s="22" t="s">
        <v>166</v>
      </c>
      <c r="I216" s="22" t="s">
        <v>167</v>
      </c>
      <c r="J216" s="22" t="s">
        <v>168</v>
      </c>
      <c r="K216" s="22" t="s">
        <v>169</v>
      </c>
      <c r="L216" s="22" t="s">
        <v>170</v>
      </c>
      <c r="M216" s="22" t="s">
        <v>171</v>
      </c>
      <c r="N216" s="22" t="s">
        <v>172</v>
      </c>
      <c r="O216" s="23" t="s">
        <v>179</v>
      </c>
    </row>
    <row r="217" spans="1:19" x14ac:dyDescent="0.25">
      <c r="A217" s="132" t="s">
        <v>150</v>
      </c>
      <c r="B217" s="42" t="s">
        <v>182</v>
      </c>
      <c r="C217" s="43">
        <f>C$106</f>
        <v>3.3210000000000002</v>
      </c>
      <c r="D217" s="43">
        <f t="shared" ref="D217:N217" si="39">D$106</f>
        <v>2.5840000000000001</v>
      </c>
      <c r="E217" s="43">
        <f t="shared" si="39"/>
        <v>2.2480000000000002</v>
      </c>
      <c r="F217" s="43">
        <f t="shared" si="39"/>
        <v>2.149</v>
      </c>
      <c r="G217" s="43">
        <f t="shared" si="39"/>
        <v>4.3979999999999997</v>
      </c>
      <c r="H217" s="43">
        <f t="shared" si="39"/>
        <v>4.835</v>
      </c>
      <c r="I217" s="43">
        <f t="shared" si="39"/>
        <v>3.4590000000000001</v>
      </c>
      <c r="J217" s="43">
        <f t="shared" si="39"/>
        <v>3.363</v>
      </c>
      <c r="K217" s="43">
        <f t="shared" si="39"/>
        <v>4.8230000000000004</v>
      </c>
      <c r="L217" s="43">
        <f t="shared" si="39"/>
        <v>6.5449999999999999</v>
      </c>
      <c r="M217" s="43">
        <f t="shared" si="39"/>
        <v>7.6589999999999998</v>
      </c>
      <c r="N217" s="43">
        <f t="shared" si="39"/>
        <v>4.4909999999999997</v>
      </c>
      <c r="O217" s="44">
        <f t="shared" ref="O217:O225" si="40">AVERAGE(C217:N217)</f>
        <v>4.15625</v>
      </c>
    </row>
    <row r="218" spans="1:19" x14ac:dyDescent="0.25">
      <c r="A218" s="133"/>
      <c r="B218" s="45">
        <v>3</v>
      </c>
      <c r="C218" s="2">
        <f>C$108*($P$106/$P$108)</f>
        <v>0.68107511987213631</v>
      </c>
      <c r="D218" s="2">
        <f t="shared" ref="D218:N218" si="41">D$108*($P$106/$P$108)</f>
        <v>0.38788705380927008</v>
      </c>
      <c r="E218" s="2">
        <f t="shared" si="41"/>
        <v>0.3012690463505594</v>
      </c>
      <c r="F218" s="2">
        <f t="shared" si="41"/>
        <v>0.37336654235482147</v>
      </c>
      <c r="G218" s="2">
        <f t="shared" si="41"/>
        <v>1.7172083111347893</v>
      </c>
      <c r="H218" s="2">
        <f t="shared" si="41"/>
        <v>1.9609003729355352</v>
      </c>
      <c r="I218" s="2">
        <f t="shared" si="41"/>
        <v>1.1654288758657432</v>
      </c>
      <c r="J218" s="2">
        <f t="shared" si="41"/>
        <v>1.2626531699520509</v>
      </c>
      <c r="K218" s="2">
        <f t="shared" si="41"/>
        <v>2.3763132658497601</v>
      </c>
      <c r="L218" s="2">
        <f t="shared" si="41"/>
        <v>3.5985615343633452</v>
      </c>
      <c r="M218" s="2">
        <f t="shared" si="41"/>
        <v>3.636441129461907</v>
      </c>
      <c r="N218" s="2">
        <f t="shared" si="41"/>
        <v>1.7992807671816726</v>
      </c>
      <c r="O218" s="44">
        <f t="shared" si="40"/>
        <v>1.6050320990942992</v>
      </c>
    </row>
    <row r="219" spans="1:19" x14ac:dyDescent="0.25">
      <c r="A219" s="133"/>
      <c r="B219" s="45" t="s">
        <v>177</v>
      </c>
      <c r="C219" s="46">
        <f t="shared" ref="C219:N219" si="42">ABS((C218-C217)/C217)</f>
        <v>0.79491866309179871</v>
      </c>
      <c r="D219" s="46">
        <f t="shared" si="42"/>
        <v>0.84988891106452402</v>
      </c>
      <c r="E219" s="46">
        <f t="shared" si="42"/>
        <v>0.86598352030669068</v>
      </c>
      <c r="F219" s="46">
        <f t="shared" si="42"/>
        <v>0.82626033394377785</v>
      </c>
      <c r="G219" s="46">
        <f t="shared" si="42"/>
        <v>0.60954790560827887</v>
      </c>
      <c r="H219" s="46">
        <f t="shared" si="42"/>
        <v>0.59443632410847247</v>
      </c>
      <c r="I219" s="46">
        <f t="shared" si="42"/>
        <v>0.66307346751496288</v>
      </c>
      <c r="J219" s="46">
        <f t="shared" si="42"/>
        <v>0.6245455932345968</v>
      </c>
      <c r="K219" s="46">
        <f t="shared" si="42"/>
        <v>0.50729561147630942</v>
      </c>
      <c r="L219" s="46">
        <f t="shared" si="42"/>
        <v>0.45018158374891593</v>
      </c>
      <c r="M219" s="46">
        <f t="shared" si="42"/>
        <v>0.52520679860792441</v>
      </c>
      <c r="N219" s="46">
        <f t="shared" si="42"/>
        <v>0.59935854660840071</v>
      </c>
      <c r="O219" s="62">
        <f>AVERAGE(C219:N219)</f>
        <v>0.65922477160955439</v>
      </c>
    </row>
    <row r="220" spans="1:19" x14ac:dyDescent="0.25">
      <c r="A220" s="133"/>
      <c r="B220" s="45">
        <v>4</v>
      </c>
      <c r="C220" s="2">
        <f>C$108*TAN($P$106/$P$108)</f>
        <v>0.68471779599246207</v>
      </c>
      <c r="D220" s="2">
        <f t="shared" ref="D220:N220" si="43">D$108*TAN($P$106/$P$108)</f>
        <v>0.38996163687223645</v>
      </c>
      <c r="E220" s="2">
        <f t="shared" si="43"/>
        <v>0.30288035988839718</v>
      </c>
      <c r="F220" s="2">
        <f t="shared" si="43"/>
        <v>0.37536346361692807</v>
      </c>
      <c r="G220" s="2">
        <f t="shared" si="43"/>
        <v>1.7263926632364632</v>
      </c>
      <c r="H220" s="2">
        <f t="shared" si="43"/>
        <v>1.9713880926516378</v>
      </c>
      <c r="I220" s="2">
        <f t="shared" si="43"/>
        <v>1.1716620795347468</v>
      </c>
      <c r="J220" s="2">
        <f t="shared" si="43"/>
        <v>1.2694063700268112</v>
      </c>
      <c r="K220" s="2">
        <f t="shared" si="43"/>
        <v>2.3890227883904589</v>
      </c>
      <c r="L220" s="2">
        <f t="shared" si="43"/>
        <v>3.6178081545764122</v>
      </c>
      <c r="M220" s="2">
        <f t="shared" si="43"/>
        <v>3.6558903456772165</v>
      </c>
      <c r="N220" s="2">
        <f t="shared" si="43"/>
        <v>1.8089040772882061</v>
      </c>
      <c r="O220" s="44">
        <f t="shared" si="40"/>
        <v>1.6136164856459978</v>
      </c>
    </row>
    <row r="221" spans="1:19" x14ac:dyDescent="0.25">
      <c r="A221" s="133"/>
      <c r="B221" s="45" t="s">
        <v>177</v>
      </c>
      <c r="C221" s="46">
        <f t="shared" ref="C221:N221" si="44">ABS((C220-C217)/C217)</f>
        <v>0.79382180186917728</v>
      </c>
      <c r="D221" s="46">
        <f t="shared" si="44"/>
        <v>0.84908605384201385</v>
      </c>
      <c r="E221" s="46">
        <f t="shared" si="44"/>
        <v>0.8652667438218874</v>
      </c>
      <c r="F221" s="46">
        <f t="shared" si="44"/>
        <v>0.82533110115545461</v>
      </c>
      <c r="G221" s="46">
        <f t="shared" si="44"/>
        <v>0.6074596036297264</v>
      </c>
      <c r="H221" s="46">
        <f t="shared" si="44"/>
        <v>0.59226719903792402</v>
      </c>
      <c r="I221" s="46">
        <f t="shared" si="44"/>
        <v>0.66127144274797722</v>
      </c>
      <c r="J221" s="46">
        <f t="shared" si="44"/>
        <v>0.62253750519571471</v>
      </c>
      <c r="K221" s="46">
        <f t="shared" si="44"/>
        <v>0.50466042123357691</v>
      </c>
      <c r="L221" s="46">
        <f t="shared" si="44"/>
        <v>0.44724092367052526</v>
      </c>
      <c r="M221" s="46">
        <f t="shared" si="44"/>
        <v>0.52266740492528829</v>
      </c>
      <c r="N221" s="46">
        <f t="shared" si="44"/>
        <v>0.5972157476534834</v>
      </c>
      <c r="O221" s="62">
        <f>AVERAGE(C221:N221)</f>
        <v>0.65740216239856253</v>
      </c>
    </row>
    <row r="222" spans="1:19" ht="15.75" thickBot="1" x14ac:dyDescent="0.3">
      <c r="A222" s="133"/>
      <c r="B222" s="45">
        <v>5</v>
      </c>
      <c r="C222" s="2">
        <f>C$108*ATAN($P$106/$P$108)</f>
        <v>0.67748990876802984</v>
      </c>
      <c r="D222" s="2">
        <f t="shared" ref="D222:N222" si="45">D$108*ATAN($P$106/$P$108)</f>
        <v>0.38584519831950087</v>
      </c>
      <c r="E222" s="2">
        <f t="shared" si="45"/>
        <v>0.29968315208018526</v>
      </c>
      <c r="F222" s="2">
        <f t="shared" si="45"/>
        <v>0.37140112351261845</v>
      </c>
      <c r="G222" s="2">
        <f t="shared" si="45"/>
        <v>1.7081688467269567</v>
      </c>
      <c r="H222" s="2">
        <f t="shared" si="45"/>
        <v>1.9505781021815911</v>
      </c>
      <c r="I222" s="2">
        <f t="shared" si="45"/>
        <v>1.1592940040654274</v>
      </c>
      <c r="J222" s="2">
        <f t="shared" si="45"/>
        <v>1.2560065049462918</v>
      </c>
      <c r="K222" s="2">
        <f t="shared" si="45"/>
        <v>2.3638042423089214</v>
      </c>
      <c r="L222" s="2">
        <f t="shared" si="45"/>
        <v>3.5796185390969315</v>
      </c>
      <c r="M222" s="2">
        <f t="shared" si="45"/>
        <v>3.6172987342453204</v>
      </c>
      <c r="N222" s="2">
        <f t="shared" si="45"/>
        <v>1.7898092695484658</v>
      </c>
      <c r="O222" s="44">
        <f t="shared" si="40"/>
        <v>1.5965831354833535</v>
      </c>
    </row>
    <row r="223" spans="1:19" x14ac:dyDescent="0.25">
      <c r="A223" s="133"/>
      <c r="B223" s="45" t="s">
        <v>177</v>
      </c>
      <c r="C223" s="46">
        <f t="shared" ref="C223:N223" si="46">ABS((C222-C217)/C217)</f>
        <v>0.79599822078650118</v>
      </c>
      <c r="D223" s="46">
        <f t="shared" si="46"/>
        <v>0.85067910281753056</v>
      </c>
      <c r="E223" s="46">
        <f t="shared" si="46"/>
        <v>0.86668898928817384</v>
      </c>
      <c r="F223" s="46">
        <f t="shared" si="46"/>
        <v>0.82717490762558477</v>
      </c>
      <c r="G223" s="46">
        <f t="shared" si="46"/>
        <v>0.61160326359096029</v>
      </c>
      <c r="H223" s="46">
        <f t="shared" si="46"/>
        <v>0.59657123015892632</v>
      </c>
      <c r="I223" s="46">
        <f t="shared" si="46"/>
        <v>0.66484706445058472</v>
      </c>
      <c r="J223" s="46">
        <f t="shared" si="46"/>
        <v>0.6265220026921523</v>
      </c>
      <c r="K223" s="46">
        <f t="shared" si="46"/>
        <v>0.50988923029049948</v>
      </c>
      <c r="L223" s="46">
        <f t="shared" si="46"/>
        <v>0.45307585346112583</v>
      </c>
      <c r="M223" s="46">
        <f t="shared" si="46"/>
        <v>0.52770613210010175</v>
      </c>
      <c r="N223" s="46">
        <f t="shared" si="46"/>
        <v>0.60146754185070905</v>
      </c>
      <c r="O223" s="62">
        <f>AVERAGE(C223:N223)</f>
        <v>0.66101862825940405</v>
      </c>
      <c r="Q223" s="47" t="s">
        <v>183</v>
      </c>
    </row>
    <row r="224" spans="1:19" ht="15.75" thickBot="1" x14ac:dyDescent="0.3">
      <c r="A224" s="133"/>
      <c r="B224" s="45" t="s">
        <v>184</v>
      </c>
      <c r="C224" s="2">
        <f>LN(C$106/C$108)/LN($P$106/$P$108)</f>
        <v>0.23438114345291289</v>
      </c>
      <c r="D224" s="2">
        <f t="shared" ref="D224:N224" si="47">LN(D$106/D$108)/LN($P$106/$P$108)</f>
        <v>8.359560547648591E-2</v>
      </c>
      <c r="E224" s="2">
        <f t="shared" si="47"/>
        <v>2.8790112282601112E-2</v>
      </c>
      <c r="F224" s="2">
        <f t="shared" si="47"/>
        <v>0.15423662241899375</v>
      </c>
      <c r="G224" s="2">
        <f t="shared" si="47"/>
        <v>0.54553799351719723</v>
      </c>
      <c r="H224" s="2">
        <f t="shared" si="47"/>
        <v>0.56388783407947063</v>
      </c>
      <c r="I224" s="2">
        <f t="shared" si="47"/>
        <v>0.47428906775781887</v>
      </c>
      <c r="J224" s="2">
        <f t="shared" si="47"/>
        <v>0.52661037672929556</v>
      </c>
      <c r="K224" s="2">
        <f t="shared" si="47"/>
        <v>0.657941335699879</v>
      </c>
      <c r="L224" s="2">
        <f t="shared" si="47"/>
        <v>0.71094234585443117</v>
      </c>
      <c r="M224" s="2">
        <f t="shared" si="47"/>
        <v>0.64004698392770465</v>
      </c>
      <c r="N224" s="2">
        <f t="shared" si="47"/>
        <v>0.55798700616411334</v>
      </c>
      <c r="O224" s="48">
        <f t="shared" si="40"/>
        <v>0.4315205356134087</v>
      </c>
      <c r="Q224" s="49">
        <v>0.56000000000000005</v>
      </c>
    </row>
    <row r="225" spans="1:19" x14ac:dyDescent="0.25">
      <c r="A225" s="133"/>
      <c r="B225" s="45" t="s">
        <v>185</v>
      </c>
      <c r="C225" s="2">
        <f>C$108*($P$106/$P$108)^$O224</f>
        <v>2.2084957309640236</v>
      </c>
      <c r="D225" s="2">
        <f t="shared" ref="D225:N225" si="48">D$108*($P$106/$P$108)^$O224</f>
        <v>1.2577862227514793</v>
      </c>
      <c r="E225" s="2">
        <f t="shared" si="48"/>
        <v>0.97691338785319981</v>
      </c>
      <c r="F225" s="2">
        <f t="shared" si="48"/>
        <v>1.2107011265221759</v>
      </c>
      <c r="G225" s="2">
        <f t="shared" si="48"/>
        <v>5.5683244236393614</v>
      </c>
      <c r="H225" s="2">
        <f t="shared" si="48"/>
        <v>6.3585351690528888</v>
      </c>
      <c r="I225" s="2">
        <f t="shared" si="48"/>
        <v>3.7790907669258318</v>
      </c>
      <c r="J225" s="2">
        <f t="shared" si="48"/>
        <v>4.0943561938524722</v>
      </c>
      <c r="K225" s="2">
        <f t="shared" si="48"/>
        <v>7.705578356830352</v>
      </c>
      <c r="L225" s="2">
        <f t="shared" si="48"/>
        <v>11.668915152479546</v>
      </c>
      <c r="M225" s="2">
        <f t="shared" si="48"/>
        <v>11.791745838295119</v>
      </c>
      <c r="N225" s="2">
        <f t="shared" si="48"/>
        <v>5.8344575762397728</v>
      </c>
      <c r="O225" s="44">
        <f t="shared" si="40"/>
        <v>5.2045749954505194</v>
      </c>
    </row>
    <row r="226" spans="1:19" x14ac:dyDescent="0.25">
      <c r="A226" s="133"/>
      <c r="B226" s="45" t="s">
        <v>177</v>
      </c>
      <c r="C226" s="46">
        <f t="shared" ref="C226:N226" si="49">ABS((C225-C217)/C217)</f>
        <v>0.33499074647274207</v>
      </c>
      <c r="D226" s="46">
        <f t="shared" si="49"/>
        <v>0.5132406258701705</v>
      </c>
      <c r="E226" s="46">
        <f t="shared" si="49"/>
        <v>0.56542998760978658</v>
      </c>
      <c r="F226" s="46">
        <f t="shared" si="49"/>
        <v>0.43662116029680043</v>
      </c>
      <c r="G226" s="46">
        <f t="shared" si="49"/>
        <v>0.26610377981795402</v>
      </c>
      <c r="H226" s="46">
        <f t="shared" si="49"/>
        <v>0.31510551583306906</v>
      </c>
      <c r="I226" s="46">
        <f t="shared" si="49"/>
        <v>9.2538527587693473E-2</v>
      </c>
      <c r="J226" s="46">
        <f t="shared" si="49"/>
        <v>0.21747136302482076</v>
      </c>
      <c r="K226" s="46">
        <f t="shared" si="49"/>
        <v>0.5976733064130938</v>
      </c>
      <c r="L226" s="46">
        <f t="shared" si="49"/>
        <v>0.78287473681887632</v>
      </c>
      <c r="M226" s="46">
        <f t="shared" si="49"/>
        <v>0.53959339839340903</v>
      </c>
      <c r="N226" s="46">
        <f t="shared" si="49"/>
        <v>0.29914441688705706</v>
      </c>
      <c r="O226" s="62">
        <f>AVERAGE(C226:N226)</f>
        <v>0.41339896375212276</v>
      </c>
    </row>
    <row r="227" spans="1:19" x14ac:dyDescent="0.25">
      <c r="A227" s="133"/>
      <c r="B227" s="42" t="s">
        <v>186</v>
      </c>
      <c r="C227" s="4">
        <f>C$108*($P$106/$P$108)^$Q224</f>
        <v>1.6928950035885761</v>
      </c>
      <c r="D227" s="4">
        <f t="shared" ref="D227:N227" si="50">D$108*($P$106/$P$108)^$Q224</f>
        <v>0.96414042473565176</v>
      </c>
      <c r="E227" s="4">
        <f t="shared" si="50"/>
        <v>0.74884083770158372</v>
      </c>
      <c r="F227" s="4">
        <f t="shared" si="50"/>
        <v>0.92804792836696681</v>
      </c>
      <c r="G227" s="4">
        <f t="shared" si="50"/>
        <v>4.2683300053401245</v>
      </c>
      <c r="H227" s="4">
        <f t="shared" si="50"/>
        <v>4.8740562487450099</v>
      </c>
      <c r="I227" s="4">
        <f t="shared" si="50"/>
        <v>2.8968151433300999</v>
      </c>
      <c r="J227" s="4">
        <f t="shared" si="50"/>
        <v>3.1384779451030331</v>
      </c>
      <c r="K227" s="4">
        <f t="shared" si="50"/>
        <v>5.9066154926839083</v>
      </c>
      <c r="L227" s="4">
        <f t="shared" si="50"/>
        <v>8.9446621435436438</v>
      </c>
      <c r="M227" s="4">
        <f t="shared" si="50"/>
        <v>9.0388164818967365</v>
      </c>
      <c r="N227" s="4">
        <f t="shared" si="50"/>
        <v>4.4723310717718219</v>
      </c>
      <c r="O227" s="51">
        <f>AVERAGE(C227:N227)</f>
        <v>3.989502393900596</v>
      </c>
    </row>
    <row r="228" spans="1:19" ht="15.75" thickBot="1" x14ac:dyDescent="0.3">
      <c r="A228" s="134"/>
      <c r="B228" s="52" t="s">
        <v>177</v>
      </c>
      <c r="C228" s="53">
        <f t="shared" ref="C228:N228" si="51">ABS((C227-C217)/C217)</f>
        <v>0.49024540692906471</v>
      </c>
      <c r="D228" s="53">
        <f t="shared" si="51"/>
        <v>0.62688064058217807</v>
      </c>
      <c r="E228" s="53">
        <f t="shared" si="51"/>
        <v>0.6668857483533881</v>
      </c>
      <c r="F228" s="53">
        <f t="shared" si="51"/>
        <v>0.56814893980131842</v>
      </c>
      <c r="G228" s="53">
        <f t="shared" si="51"/>
        <v>2.9483855084100768E-2</v>
      </c>
      <c r="H228" s="53">
        <f t="shared" si="51"/>
        <v>8.0778177342316244E-3</v>
      </c>
      <c r="I228" s="53">
        <f t="shared" si="51"/>
        <v>0.16252814590052042</v>
      </c>
      <c r="J228" s="53">
        <f t="shared" si="51"/>
        <v>6.6762430834661574E-2</v>
      </c>
      <c r="K228" s="53">
        <f t="shared" si="51"/>
        <v>0.22467665201822679</v>
      </c>
      <c r="L228" s="53">
        <f t="shared" si="51"/>
        <v>0.36664051085464383</v>
      </c>
      <c r="M228" s="53">
        <f t="shared" si="51"/>
        <v>0.18015621907517126</v>
      </c>
      <c r="N228" s="53">
        <f t="shared" si="51"/>
        <v>4.1569646466661737E-3</v>
      </c>
      <c r="O228" s="63">
        <f>AVERAGE(C228:N228)</f>
        <v>0.28288694431784761</v>
      </c>
    </row>
    <row r="229" spans="1:19" x14ac:dyDescent="0.25">
      <c r="A229"/>
      <c r="B229" s="54"/>
      <c r="C229" s="55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 s="54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 s="54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x14ac:dyDescent="0.25">
      <c r="A232"/>
      <c r="B232" s="54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x14ac:dyDescent="0.25">
      <c r="A233"/>
      <c r="B233" s="54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x14ac:dyDescent="0.25">
      <c r="A234"/>
      <c r="B234" s="5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x14ac:dyDescent="0.25">
      <c r="A235"/>
      <c r="B235" s="54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x14ac:dyDescent="0.25">
      <c r="A236"/>
      <c r="B236" s="54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x14ac:dyDescent="0.25">
      <c r="A237"/>
      <c r="B237" s="54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x14ac:dyDescent="0.25">
      <c r="A238"/>
      <c r="B238" s="54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x14ac:dyDescent="0.25">
      <c r="A239"/>
      <c r="B239" s="54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x14ac:dyDescent="0.25">
      <c r="A240"/>
      <c r="B240" s="54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x14ac:dyDescent="0.25">
      <c r="A241"/>
      <c r="B241" s="54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x14ac:dyDescent="0.25">
      <c r="A242"/>
      <c r="B242" s="54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x14ac:dyDescent="0.25">
      <c r="A243"/>
      <c r="B243" s="54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x14ac:dyDescent="0.25">
      <c r="A244"/>
      <c r="B244" s="5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x14ac:dyDescent="0.25">
      <c r="A245"/>
      <c r="B245" s="54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x14ac:dyDescent="0.25">
      <c r="A246"/>
      <c r="B246" s="54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x14ac:dyDescent="0.25">
      <c r="A247"/>
      <c r="B247" s="54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ht="15.75" thickBot="1" x14ac:dyDescent="0.3"/>
    <row r="249" spans="1:19" x14ac:dyDescent="0.25">
      <c r="A249" s="41" t="s">
        <v>175</v>
      </c>
      <c r="B249" s="18" t="s">
        <v>176</v>
      </c>
      <c r="C249" s="22" t="s">
        <v>162</v>
      </c>
      <c r="D249" s="22" t="s">
        <v>163</v>
      </c>
      <c r="E249" s="22" t="s">
        <v>91</v>
      </c>
      <c r="F249" s="22" t="s">
        <v>164</v>
      </c>
      <c r="G249" s="22" t="s">
        <v>165</v>
      </c>
      <c r="H249" s="22" t="s">
        <v>166</v>
      </c>
      <c r="I249" s="22" t="s">
        <v>167</v>
      </c>
      <c r="J249" s="22" t="s">
        <v>168</v>
      </c>
      <c r="K249" s="22" t="s">
        <v>169</v>
      </c>
      <c r="L249" s="22" t="s">
        <v>170</v>
      </c>
      <c r="M249" s="22" t="s">
        <v>171</v>
      </c>
      <c r="N249" s="22" t="s">
        <v>172</v>
      </c>
      <c r="O249" s="23" t="s">
        <v>179</v>
      </c>
    </row>
    <row r="250" spans="1:19" x14ac:dyDescent="0.25">
      <c r="A250" s="132" t="s">
        <v>180</v>
      </c>
      <c r="B250" s="42" t="s">
        <v>182</v>
      </c>
      <c r="C250" s="43">
        <f>C$107</f>
        <v>0.61399999999999999</v>
      </c>
      <c r="D250" s="43">
        <f t="shared" ref="D250:N250" si="52">D$107</f>
        <v>0.48499999999999999</v>
      </c>
      <c r="E250" s="43">
        <f t="shared" si="52"/>
        <v>0.44600000000000001</v>
      </c>
      <c r="F250" s="43">
        <f t="shared" si="52"/>
        <v>0.73599999999999999</v>
      </c>
      <c r="G250" s="43">
        <f t="shared" si="52"/>
        <v>2.5939999999999999</v>
      </c>
      <c r="H250" s="43">
        <f t="shared" si="52"/>
        <v>2.0649999999999999</v>
      </c>
      <c r="I250" s="43">
        <f t="shared" si="52"/>
        <v>1.097</v>
      </c>
      <c r="J250" s="43">
        <f t="shared" si="52"/>
        <v>1.022</v>
      </c>
      <c r="K250" s="43">
        <f t="shared" si="52"/>
        <v>1.6359999999999999</v>
      </c>
      <c r="L250" s="43">
        <f t="shared" si="52"/>
        <v>2.246</v>
      </c>
      <c r="M250" s="43">
        <f t="shared" si="52"/>
        <v>3.36</v>
      </c>
      <c r="N250" s="43">
        <f t="shared" si="52"/>
        <v>1.726</v>
      </c>
      <c r="O250" s="44">
        <f t="shared" ref="O250:O258" si="53">AVERAGE(C250:N250)</f>
        <v>1.5022499999999999</v>
      </c>
    </row>
    <row r="251" spans="1:19" x14ac:dyDescent="0.25">
      <c r="A251" s="133"/>
      <c r="B251" s="45">
        <v>3</v>
      </c>
      <c r="C251" s="2">
        <f>C$108*($P$107/$P$108)</f>
        <v>0.53595151838039423</v>
      </c>
      <c r="D251" s="2">
        <f t="shared" ref="D251:N251" si="54">D$108*($P$107/$P$108)</f>
        <v>0.30523601491742142</v>
      </c>
      <c r="E251" s="2">
        <f t="shared" si="54"/>
        <v>0.23707458710708579</v>
      </c>
      <c r="F251" s="2">
        <f t="shared" si="54"/>
        <v>0.29380953649440594</v>
      </c>
      <c r="G251" s="2">
        <f t="shared" si="54"/>
        <v>1.3513052743740011</v>
      </c>
      <c r="H251" s="2">
        <f t="shared" si="54"/>
        <v>1.5430713905167821</v>
      </c>
      <c r="I251" s="2">
        <f t="shared" si="54"/>
        <v>0.91709909429941394</v>
      </c>
      <c r="J251" s="2">
        <f t="shared" si="54"/>
        <v>0.99360681939264783</v>
      </c>
      <c r="K251" s="2">
        <f t="shared" si="54"/>
        <v>1.8699680340969633</v>
      </c>
      <c r="L251" s="2">
        <f t="shared" si="54"/>
        <v>2.8317794352690462</v>
      </c>
      <c r="M251" s="2">
        <f t="shared" si="54"/>
        <v>2.8615876398508258</v>
      </c>
      <c r="N251" s="2">
        <f t="shared" si="54"/>
        <v>1.4158897176345231</v>
      </c>
      <c r="O251" s="44">
        <f t="shared" si="53"/>
        <v>1.2630315885277923</v>
      </c>
    </row>
    <row r="252" spans="1:19" x14ac:dyDescent="0.25">
      <c r="A252" s="133"/>
      <c r="B252" s="45" t="s">
        <v>177</v>
      </c>
      <c r="C252" s="46">
        <f t="shared" ref="C252:N252" si="55">ABS((C251-C250)/C250)</f>
        <v>0.12711479091141004</v>
      </c>
      <c r="D252" s="46">
        <f t="shared" si="55"/>
        <v>0.37064739192284241</v>
      </c>
      <c r="E252" s="46">
        <f t="shared" si="55"/>
        <v>0.46844262980474038</v>
      </c>
      <c r="F252" s="46">
        <f t="shared" si="55"/>
        <v>0.60080226019781802</v>
      </c>
      <c r="G252" s="46">
        <f t="shared" si="55"/>
        <v>0.47906504457440202</v>
      </c>
      <c r="H252" s="46">
        <f t="shared" si="55"/>
        <v>0.25274993195313211</v>
      </c>
      <c r="I252" s="46">
        <f t="shared" si="55"/>
        <v>0.16399353299962263</v>
      </c>
      <c r="J252" s="46">
        <f t="shared" si="55"/>
        <v>2.7781977110912119E-2</v>
      </c>
      <c r="K252" s="46">
        <f t="shared" si="55"/>
        <v>0.14301224578054</v>
      </c>
      <c r="L252" s="46">
        <f t="shared" si="55"/>
        <v>0.26081007803608469</v>
      </c>
      <c r="M252" s="46">
        <f t="shared" si="55"/>
        <v>0.14833701194915896</v>
      </c>
      <c r="N252" s="46">
        <f t="shared" si="55"/>
        <v>0.17966992025809786</v>
      </c>
      <c r="O252" s="62">
        <f>AVERAGE(C252:N252)</f>
        <v>0.26853556795823014</v>
      </c>
    </row>
    <row r="253" spans="1:19" x14ac:dyDescent="0.25">
      <c r="A253" s="133"/>
      <c r="B253" s="45">
        <v>4</v>
      </c>
      <c r="C253" s="2">
        <f>C$108*TAN($P$107/$P$108)</f>
        <v>0.53772224652832057</v>
      </c>
      <c r="D253" s="2">
        <f t="shared" ref="D253:N253" si="56">D$108*TAN($P$107/$P$108)</f>
        <v>0.30624448300611806</v>
      </c>
      <c r="E253" s="2">
        <f t="shared" si="56"/>
        <v>0.2378578569181633</v>
      </c>
      <c r="F253" s="2">
        <f t="shared" si="56"/>
        <v>0.29478025268525099</v>
      </c>
      <c r="G253" s="2">
        <f t="shared" si="56"/>
        <v>1.3557698466416683</v>
      </c>
      <c r="H253" s="2">
        <f t="shared" si="56"/>
        <v>1.5481695381136109</v>
      </c>
      <c r="I253" s="2">
        <f t="shared" si="56"/>
        <v>0.9201290944487206</v>
      </c>
      <c r="J253" s="2">
        <f t="shared" si="56"/>
        <v>0.99688959311887382</v>
      </c>
      <c r="K253" s="2">
        <f t="shared" si="56"/>
        <v>1.8761462142497205</v>
      </c>
      <c r="L253" s="2">
        <f t="shared" si="56"/>
        <v>2.8411353403887905</v>
      </c>
      <c r="M253" s="2">
        <f t="shared" si="56"/>
        <v>2.8710420281823565</v>
      </c>
      <c r="N253" s="2">
        <f t="shared" si="56"/>
        <v>1.4205676701943952</v>
      </c>
      <c r="O253" s="44">
        <f t="shared" si="53"/>
        <v>1.2672045137063324</v>
      </c>
    </row>
    <row r="254" spans="1:19" x14ac:dyDescent="0.25">
      <c r="A254" s="133"/>
      <c r="B254" s="45" t="s">
        <v>177</v>
      </c>
      <c r="C254" s="46">
        <f t="shared" ref="C254:N254" si="57">ABS((C253-C250)/C250)</f>
        <v>0.12423086884638343</v>
      </c>
      <c r="D254" s="46">
        <f t="shared" si="57"/>
        <v>0.36856807627604521</v>
      </c>
      <c r="E254" s="46">
        <f t="shared" si="57"/>
        <v>0.46668641946600159</v>
      </c>
      <c r="F254" s="46">
        <f t="shared" si="57"/>
        <v>0.59948335232982197</v>
      </c>
      <c r="G254" s="46">
        <f t="shared" si="57"/>
        <v>0.47734392959072153</v>
      </c>
      <c r="H254" s="46">
        <f t="shared" si="57"/>
        <v>0.25028109534449833</v>
      </c>
      <c r="I254" s="46">
        <f t="shared" si="57"/>
        <v>0.16123145446789369</v>
      </c>
      <c r="J254" s="46">
        <f t="shared" si="57"/>
        <v>2.4569869746698825E-2</v>
      </c>
      <c r="K254" s="46">
        <f t="shared" si="57"/>
        <v>0.14678863951694415</v>
      </c>
      <c r="L254" s="46">
        <f t="shared" si="57"/>
        <v>0.26497566357470637</v>
      </c>
      <c r="M254" s="46">
        <f t="shared" si="57"/>
        <v>0.14552320589810813</v>
      </c>
      <c r="N254" s="46">
        <f t="shared" si="57"/>
        <v>0.17695963488157865</v>
      </c>
      <c r="O254" s="62">
        <f>AVERAGE(C254:N254)</f>
        <v>0.2672201841616168</v>
      </c>
    </row>
    <row r="255" spans="1:19" ht="15.75" thickBot="1" x14ac:dyDescent="0.3">
      <c r="A255" s="133"/>
      <c r="B255" s="45">
        <v>5</v>
      </c>
      <c r="C255" s="2">
        <f>C$108*ATAN($P$107/$P$108)</f>
        <v>0.53419815761893774</v>
      </c>
      <c r="D255" s="2">
        <f t="shared" ref="D255:N255" si="58">D$108*ATAN($P$107/$P$108)</f>
        <v>0.30423743793203128</v>
      </c>
      <c r="E255" s="2">
        <f t="shared" si="58"/>
        <v>0.23629899964382381</v>
      </c>
      <c r="F255" s="2">
        <f t="shared" si="58"/>
        <v>0.29284834113444547</v>
      </c>
      <c r="G255" s="2">
        <f t="shared" si="58"/>
        <v>1.3468844908449302</v>
      </c>
      <c r="H255" s="2">
        <f t="shared" si="58"/>
        <v>1.5380232457957181</v>
      </c>
      <c r="I255" s="2">
        <f t="shared" si="58"/>
        <v>0.91409881253666958</v>
      </c>
      <c r="J255" s="2">
        <f t="shared" si="58"/>
        <v>0.99035624326833105</v>
      </c>
      <c r="K255" s="2">
        <f t="shared" si="58"/>
        <v>1.8638504498309991</v>
      </c>
      <c r="L255" s="2">
        <f t="shared" si="58"/>
        <v>2.8225152933147433</v>
      </c>
      <c r="M255" s="2">
        <f t="shared" si="58"/>
        <v>2.8522259806127934</v>
      </c>
      <c r="N255" s="2">
        <f t="shared" si="58"/>
        <v>1.4112576466573716</v>
      </c>
      <c r="O255" s="44">
        <f t="shared" si="53"/>
        <v>1.2588995915992329</v>
      </c>
    </row>
    <row r="256" spans="1:19" x14ac:dyDescent="0.25">
      <c r="A256" s="133"/>
      <c r="B256" s="45" t="s">
        <v>177</v>
      </c>
      <c r="C256" s="46">
        <f t="shared" ref="C256:N256" si="59">ABS((C255-C250)/C250)</f>
        <v>0.12997042733072028</v>
      </c>
      <c r="D256" s="46">
        <f t="shared" si="59"/>
        <v>0.37270631354220352</v>
      </c>
      <c r="E256" s="46">
        <f t="shared" si="59"/>
        <v>0.47018161514837714</v>
      </c>
      <c r="F256" s="46">
        <f t="shared" si="59"/>
        <v>0.60210823215428599</v>
      </c>
      <c r="G256" s="46">
        <f t="shared" si="59"/>
        <v>0.4807692787799035</v>
      </c>
      <c r="H256" s="46">
        <f t="shared" si="59"/>
        <v>0.2551945540940832</v>
      </c>
      <c r="I256" s="46">
        <f t="shared" si="59"/>
        <v>0.16672852093284449</v>
      </c>
      <c r="J256" s="46">
        <f t="shared" si="59"/>
        <v>3.0962579972278834E-2</v>
      </c>
      <c r="K256" s="46">
        <f t="shared" si="59"/>
        <v>0.13927289109474281</v>
      </c>
      <c r="L256" s="46">
        <f t="shared" si="59"/>
        <v>0.25668534875990351</v>
      </c>
      <c r="M256" s="46">
        <f t="shared" si="59"/>
        <v>0.15112322005571621</v>
      </c>
      <c r="N256" s="46">
        <f t="shared" si="59"/>
        <v>0.1823536230258565</v>
      </c>
      <c r="O256" s="62">
        <f>AVERAGE(C256:N256)</f>
        <v>0.26983805040757636</v>
      </c>
      <c r="Q256" s="47" t="s">
        <v>183</v>
      </c>
    </row>
    <row r="257" spans="1:19" ht="15.75" thickBot="1" x14ac:dyDescent="0.3">
      <c r="A257" s="133"/>
      <c r="B257" s="45" t="s">
        <v>184</v>
      </c>
      <c r="C257" s="2">
        <f>LN(C$107/C$108)/LN($P$107/$P$108)</f>
        <v>0.94112113782945772</v>
      </c>
      <c r="D257" s="2">
        <f t="shared" ref="D257:N257" si="60">LN(D$107/D$108)/LN($P$107/$P$108)</f>
        <v>0.79945264818959705</v>
      </c>
      <c r="E257" s="2">
        <f t="shared" si="60"/>
        <v>0.72631248333765364</v>
      </c>
      <c r="F257" s="2">
        <f t="shared" si="60"/>
        <v>0.60229585334897162</v>
      </c>
      <c r="G257" s="2">
        <f t="shared" si="60"/>
        <v>0.7175701904391576</v>
      </c>
      <c r="H257" s="2">
        <f t="shared" si="60"/>
        <v>0.87381743677382495</v>
      </c>
      <c r="I257" s="2">
        <f t="shared" si="60"/>
        <v>0.92242571521704475</v>
      </c>
      <c r="J257" s="2">
        <f t="shared" si="60"/>
        <v>0.9877976565771367</v>
      </c>
      <c r="K257" s="2">
        <f t="shared" si="60"/>
        <v>1.0578896353772949</v>
      </c>
      <c r="L257" s="2">
        <f t="shared" si="60"/>
        <v>1.1003700970768695</v>
      </c>
      <c r="M257" s="2">
        <f t="shared" si="60"/>
        <v>0.93046146905337768</v>
      </c>
      <c r="N257" s="2">
        <f t="shared" si="60"/>
        <v>0.91422755019906476</v>
      </c>
      <c r="O257" s="48">
        <f t="shared" si="53"/>
        <v>0.88114515611828759</v>
      </c>
      <c r="Q257" s="49">
        <v>0.93</v>
      </c>
    </row>
    <row r="258" spans="1:19" x14ac:dyDescent="0.25">
      <c r="A258" s="133"/>
      <c r="B258" s="45" t="s">
        <v>185</v>
      </c>
      <c r="C258" s="2">
        <f>C$108*($P$107/$P$108)^$O257</f>
        <v>0.70519855241880003</v>
      </c>
      <c r="D258" s="2">
        <f t="shared" ref="D258:N258" si="61">D$108*($P$107/$P$108)^$O257</f>
        <v>0.4016258719003622</v>
      </c>
      <c r="E258" s="2">
        <f t="shared" si="61"/>
        <v>0.3119398861830287</v>
      </c>
      <c r="F258" s="2">
        <f t="shared" si="61"/>
        <v>0.38659104922180043</v>
      </c>
      <c r="G258" s="2">
        <f t="shared" si="61"/>
        <v>1.7780312037255617</v>
      </c>
      <c r="H258" s="2">
        <f t="shared" si="61"/>
        <v>2.0303547495483802</v>
      </c>
      <c r="I258" s="2">
        <f t="shared" si="61"/>
        <v>1.2067079419402158</v>
      </c>
      <c r="J258" s="2">
        <f t="shared" si="61"/>
        <v>1.3073758850923247</v>
      </c>
      <c r="K258" s="2">
        <f t="shared" si="61"/>
        <v>2.4604814157437551</v>
      </c>
      <c r="L258" s="2">
        <f t="shared" si="61"/>
        <v>3.7260212725131256</v>
      </c>
      <c r="M258" s="2">
        <f t="shared" si="61"/>
        <v>3.7652425490658956</v>
      </c>
      <c r="N258" s="2">
        <f t="shared" si="61"/>
        <v>1.8630106362565628</v>
      </c>
      <c r="O258" s="44">
        <f t="shared" si="53"/>
        <v>1.6618817511341508</v>
      </c>
    </row>
    <row r="259" spans="1:19" x14ac:dyDescent="0.25">
      <c r="A259" s="133"/>
      <c r="B259" s="45" t="s">
        <v>177</v>
      </c>
      <c r="C259" s="46">
        <f t="shared" ref="C259:N259" si="62">ABS((C258-C250)/C250)</f>
        <v>0.14853184433029323</v>
      </c>
      <c r="D259" s="46">
        <f t="shared" si="62"/>
        <v>0.17190541876213977</v>
      </c>
      <c r="E259" s="46">
        <f t="shared" si="62"/>
        <v>0.30058321483625855</v>
      </c>
      <c r="F259" s="46">
        <f t="shared" si="62"/>
        <v>0.47474042225298851</v>
      </c>
      <c r="G259" s="46">
        <f t="shared" si="62"/>
        <v>0.31456006024457911</v>
      </c>
      <c r="H259" s="46">
        <f t="shared" si="62"/>
        <v>1.6777360993520438E-2</v>
      </c>
      <c r="I259" s="46">
        <f t="shared" si="62"/>
        <v>0.10000723969026055</v>
      </c>
      <c r="J259" s="46">
        <f t="shared" si="62"/>
        <v>0.2792327642782042</v>
      </c>
      <c r="K259" s="46">
        <f t="shared" si="62"/>
        <v>0.50396174556464257</v>
      </c>
      <c r="L259" s="46">
        <f t="shared" si="62"/>
        <v>0.65895871438696596</v>
      </c>
      <c r="M259" s="46">
        <f t="shared" si="62"/>
        <v>0.12060790150770707</v>
      </c>
      <c r="N259" s="46">
        <f t="shared" si="62"/>
        <v>7.9380438155598407E-2</v>
      </c>
      <c r="O259" s="62">
        <f>AVERAGE(C259:N259)</f>
        <v>0.26410392708359653</v>
      </c>
    </row>
    <row r="260" spans="1:19" x14ac:dyDescent="0.25">
      <c r="A260" s="133"/>
      <c r="B260" s="42" t="s">
        <v>186</v>
      </c>
      <c r="C260" s="4">
        <f>C$108*($P$107/$P$108)^$Q257</f>
        <v>0.62997089633334657</v>
      </c>
      <c r="D260" s="4">
        <f t="shared" ref="D260:N260" si="63">D$108*($P$107/$P$108)^$Q257</f>
        <v>0.35878209001409728</v>
      </c>
      <c r="E260" s="4">
        <f t="shared" si="63"/>
        <v>0.27866343319454301</v>
      </c>
      <c r="F260" s="4">
        <f t="shared" si="63"/>
        <v>0.3453511198475539</v>
      </c>
      <c r="G260" s="4">
        <f t="shared" si="63"/>
        <v>1.5883582109999097</v>
      </c>
      <c r="H260" s="4">
        <f t="shared" si="63"/>
        <v>1.8137649277079853</v>
      </c>
      <c r="I260" s="4">
        <f t="shared" si="63"/>
        <v>1.0779813446712623</v>
      </c>
      <c r="J260" s="4">
        <f t="shared" si="63"/>
        <v>1.1679104492646395</v>
      </c>
      <c r="K260" s="4">
        <f t="shared" si="63"/>
        <v>2.1980074655160515</v>
      </c>
      <c r="L260" s="4">
        <f t="shared" si="63"/>
        <v>3.328544780404223</v>
      </c>
      <c r="M260" s="4">
        <f t="shared" si="63"/>
        <v>3.3635820938821621</v>
      </c>
      <c r="N260" s="4">
        <f t="shared" si="63"/>
        <v>1.6642723902021115</v>
      </c>
      <c r="O260" s="51">
        <f>AVERAGE(C260:N260)</f>
        <v>1.4845991001698238</v>
      </c>
    </row>
    <row r="261" spans="1:19" ht="15.75" thickBot="1" x14ac:dyDescent="0.3">
      <c r="A261" s="134"/>
      <c r="B261" s="52" t="s">
        <v>177</v>
      </c>
      <c r="C261" s="53">
        <f t="shared" ref="C261:N261" si="64">ABS((C260-C250)/C250)</f>
        <v>2.6011231813268053E-2</v>
      </c>
      <c r="D261" s="53">
        <f t="shared" si="64"/>
        <v>0.26024311337299527</v>
      </c>
      <c r="E261" s="53">
        <f t="shared" si="64"/>
        <v>0.375194095976361</v>
      </c>
      <c r="F261" s="53">
        <f t="shared" si="64"/>
        <v>0.53077293498973654</v>
      </c>
      <c r="G261" s="53">
        <f t="shared" si="64"/>
        <v>0.38767994949887824</v>
      </c>
      <c r="H261" s="53">
        <f t="shared" si="64"/>
        <v>0.12166347326489815</v>
      </c>
      <c r="I261" s="53">
        <f t="shared" si="64"/>
        <v>1.7336969306050776E-2</v>
      </c>
      <c r="J261" s="53">
        <f t="shared" si="64"/>
        <v>0.14276951982841435</v>
      </c>
      <c r="K261" s="53">
        <f t="shared" si="64"/>
        <v>0.34352534566995824</v>
      </c>
      <c r="L261" s="53">
        <f t="shared" si="64"/>
        <v>0.48198788085673328</v>
      </c>
      <c r="M261" s="53">
        <f t="shared" si="64"/>
        <v>1.066099369691143E-3</v>
      </c>
      <c r="N261" s="53">
        <f t="shared" si="64"/>
        <v>3.5763389222415121E-2</v>
      </c>
      <c r="O261" s="63">
        <f>AVERAGE(C261:N261)</f>
        <v>0.22700116693078332</v>
      </c>
    </row>
    <row r="262" spans="1:19" x14ac:dyDescent="0.25">
      <c r="A262"/>
      <c r="B262" s="54"/>
      <c r="C262" s="55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 s="54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 s="5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x14ac:dyDescent="0.25">
      <c r="A265"/>
      <c r="B265" s="54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x14ac:dyDescent="0.25">
      <c r="A266"/>
      <c r="B266" s="54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x14ac:dyDescent="0.25">
      <c r="A267"/>
      <c r="B267" s="54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x14ac:dyDescent="0.25">
      <c r="A268"/>
      <c r="B268" s="54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x14ac:dyDescent="0.25">
      <c r="A269"/>
      <c r="B269" s="54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x14ac:dyDescent="0.25">
      <c r="A270"/>
      <c r="B270" s="54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x14ac:dyDescent="0.25">
      <c r="A271"/>
      <c r="B271" s="54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x14ac:dyDescent="0.25">
      <c r="A272"/>
      <c r="B272" s="54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x14ac:dyDescent="0.25">
      <c r="A273"/>
      <c r="B273" s="54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x14ac:dyDescent="0.25">
      <c r="A274"/>
      <c r="B274" s="5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x14ac:dyDescent="0.25">
      <c r="A275"/>
      <c r="B275" s="54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x14ac:dyDescent="0.25">
      <c r="A276"/>
      <c r="B276" s="54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x14ac:dyDescent="0.25">
      <c r="A277"/>
      <c r="B277" s="54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x14ac:dyDescent="0.25">
      <c r="A278"/>
      <c r="B278" s="54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x14ac:dyDescent="0.25">
      <c r="A279"/>
      <c r="B279" s="54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x14ac:dyDescent="0.25">
      <c r="A280"/>
      <c r="B280" s="54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ht="15.75" thickBot="1" x14ac:dyDescent="0.3"/>
    <row r="282" spans="1:19" x14ac:dyDescent="0.25">
      <c r="A282" s="41" t="s">
        <v>175</v>
      </c>
      <c r="B282" s="18" t="s">
        <v>176</v>
      </c>
      <c r="C282" s="22" t="s">
        <v>162</v>
      </c>
      <c r="D282" s="22" t="s">
        <v>163</v>
      </c>
      <c r="E282" s="22" t="s">
        <v>91</v>
      </c>
      <c r="F282" s="22" t="s">
        <v>164</v>
      </c>
      <c r="G282" s="22" t="s">
        <v>165</v>
      </c>
      <c r="H282" s="22" t="s">
        <v>166</v>
      </c>
      <c r="I282" s="22" t="s">
        <v>167</v>
      </c>
      <c r="J282" s="22" t="s">
        <v>168</v>
      </c>
      <c r="K282" s="22" t="s">
        <v>169</v>
      </c>
      <c r="L282" s="22" t="s">
        <v>170</v>
      </c>
      <c r="M282" s="22" t="s">
        <v>171</v>
      </c>
      <c r="N282" s="22" t="s">
        <v>172</v>
      </c>
      <c r="O282" s="23" t="s">
        <v>179</v>
      </c>
    </row>
    <row r="283" spans="1:19" x14ac:dyDescent="0.25">
      <c r="A283" s="132" t="s">
        <v>153</v>
      </c>
      <c r="B283" s="42" t="s">
        <v>182</v>
      </c>
      <c r="C283" s="43">
        <f>C$109</f>
        <v>0.34599999999999997</v>
      </c>
      <c r="D283" s="43">
        <f t="shared" ref="D283:N283" si="65">D$109</f>
        <v>0.27700000000000002</v>
      </c>
      <c r="E283" s="43">
        <f t="shared" si="65"/>
        <v>0.224</v>
      </c>
      <c r="F283" s="43">
        <f t="shared" si="65"/>
        <v>0.26200000000000001</v>
      </c>
      <c r="G283" s="43">
        <f t="shared" si="65"/>
        <v>0.48499999999999999</v>
      </c>
      <c r="H283" s="43">
        <f t="shared" si="65"/>
        <v>0.54400000000000004</v>
      </c>
      <c r="I283" s="43">
        <f t="shared" si="65"/>
        <v>0.439</v>
      </c>
      <c r="J283" s="43">
        <f t="shared" si="65"/>
        <v>0.76200000000000001</v>
      </c>
      <c r="K283" s="43">
        <f t="shared" si="65"/>
        <v>0.747</v>
      </c>
      <c r="L283" s="43">
        <f t="shared" si="65"/>
        <v>0.9</v>
      </c>
      <c r="M283" s="43">
        <f t="shared" si="65"/>
        <v>1.19</v>
      </c>
      <c r="N283" s="43">
        <f t="shared" si="65"/>
        <v>0.85199999999999998</v>
      </c>
      <c r="O283" s="44">
        <f t="shared" ref="O283:O291" si="66">AVERAGE(C283:N283)</f>
        <v>0.58566666666666667</v>
      </c>
    </row>
    <row r="284" spans="1:19" x14ac:dyDescent="0.25">
      <c r="A284" s="133"/>
      <c r="B284" s="45">
        <v>3</v>
      </c>
      <c r="C284" s="2">
        <f>C$108*($P$109/$P$108)</f>
        <v>0.15230793819925414</v>
      </c>
      <c r="D284" s="2">
        <f t="shared" ref="D284:N284" si="67">D$108*($P$109/$P$108)</f>
        <v>8.6742674480554074E-2</v>
      </c>
      <c r="E284" s="2">
        <f t="shared" si="67"/>
        <v>6.7372402770378273E-2</v>
      </c>
      <c r="F284" s="2">
        <f t="shared" si="67"/>
        <v>8.349547149706979E-2</v>
      </c>
      <c r="G284" s="2">
        <f t="shared" si="67"/>
        <v>0.38401704848161961</v>
      </c>
      <c r="H284" s="2">
        <f t="shared" si="67"/>
        <v>0.4385135855087906</v>
      </c>
      <c r="I284" s="2">
        <f t="shared" si="67"/>
        <v>0.26062333510921687</v>
      </c>
      <c r="J284" s="2">
        <f t="shared" si="67"/>
        <v>0.2823654768247203</v>
      </c>
      <c r="K284" s="2">
        <f t="shared" si="67"/>
        <v>0.53141182738412363</v>
      </c>
      <c r="L284" s="2">
        <f t="shared" si="67"/>
        <v>0.80474160895045288</v>
      </c>
      <c r="M284" s="2">
        <f t="shared" si="67"/>
        <v>0.81321257325519447</v>
      </c>
      <c r="N284" s="2">
        <f t="shared" si="67"/>
        <v>0.40237080447522644</v>
      </c>
      <c r="O284" s="44">
        <f t="shared" si="66"/>
        <v>0.35893122891138346</v>
      </c>
    </row>
    <row r="285" spans="1:19" x14ac:dyDescent="0.25">
      <c r="A285" s="133"/>
      <c r="B285" s="45" t="s">
        <v>177</v>
      </c>
      <c r="C285" s="46">
        <f t="shared" ref="C285:N285" si="68">ABS((C284-C283)/C283)</f>
        <v>0.55980364682296491</v>
      </c>
      <c r="D285" s="46">
        <f t="shared" si="68"/>
        <v>0.68684955061171826</v>
      </c>
      <c r="E285" s="46">
        <f t="shared" si="68"/>
        <v>0.69923034477509693</v>
      </c>
      <c r="F285" s="46">
        <f t="shared" si="68"/>
        <v>0.68131499428599318</v>
      </c>
      <c r="G285" s="46">
        <f t="shared" si="68"/>
        <v>0.20821227117191832</v>
      </c>
      <c r="H285" s="46">
        <f t="shared" si="68"/>
        <v>0.19390885016766438</v>
      </c>
      <c r="I285" s="46">
        <f t="shared" si="68"/>
        <v>0.40632497697217113</v>
      </c>
      <c r="J285" s="46">
        <f t="shared" si="68"/>
        <v>0.62944163146362164</v>
      </c>
      <c r="K285" s="46">
        <f t="shared" si="68"/>
        <v>0.28860531809354267</v>
      </c>
      <c r="L285" s="46">
        <f t="shared" si="68"/>
        <v>0.10584265672171904</v>
      </c>
      <c r="M285" s="46">
        <f t="shared" si="68"/>
        <v>0.31662808970151723</v>
      </c>
      <c r="N285" s="46">
        <f t="shared" si="68"/>
        <v>0.52773379756428818</v>
      </c>
      <c r="O285" s="62">
        <f>AVERAGE(C285:N285)</f>
        <v>0.44199134402935125</v>
      </c>
    </row>
    <row r="286" spans="1:19" x14ac:dyDescent="0.25">
      <c r="A286" s="133"/>
      <c r="B286" s="45">
        <v>4</v>
      </c>
      <c r="C286" s="2">
        <f>C$108*TAN($P$109/$P$108)</f>
        <v>0.1523484296191821</v>
      </c>
      <c r="D286" s="2">
        <f t="shared" ref="D286:N286" si="69">D$108*TAN($P$109/$P$108)</f>
        <v>8.6765735222493034E-2</v>
      </c>
      <c r="E286" s="2">
        <f t="shared" si="69"/>
        <v>6.7390313880491007E-2</v>
      </c>
      <c r="F286" s="2">
        <f t="shared" si="69"/>
        <v>8.3517668962536415E-2</v>
      </c>
      <c r="G286" s="2">
        <f t="shared" si="69"/>
        <v>0.38411914030791183</v>
      </c>
      <c r="H286" s="2">
        <f t="shared" si="69"/>
        <v>0.43863016536631405</v>
      </c>
      <c r="I286" s="2">
        <f t="shared" si="69"/>
        <v>0.26069262242956076</v>
      </c>
      <c r="J286" s="2">
        <f t="shared" si="69"/>
        <v>0.28244054434405286</v>
      </c>
      <c r="K286" s="2">
        <f t="shared" si="69"/>
        <v>0.53155310445550741</v>
      </c>
      <c r="L286" s="2">
        <f t="shared" si="69"/>
        <v>0.80495555138055064</v>
      </c>
      <c r="M286" s="2">
        <f t="shared" si="69"/>
        <v>0.81342876771087214</v>
      </c>
      <c r="N286" s="2">
        <f t="shared" si="69"/>
        <v>0.40247777569027532</v>
      </c>
      <c r="O286" s="44">
        <f t="shared" si="66"/>
        <v>0.35902665161414565</v>
      </c>
    </row>
    <row r="287" spans="1:19" x14ac:dyDescent="0.25">
      <c r="A287" s="133"/>
      <c r="B287" s="45" t="s">
        <v>177</v>
      </c>
      <c r="C287" s="46">
        <f t="shared" ref="C287:N287" si="70">ABS((C286-C283)/C283)</f>
        <v>0.55968661959773958</v>
      </c>
      <c r="D287" s="46">
        <f t="shared" si="70"/>
        <v>0.68676629883576523</v>
      </c>
      <c r="E287" s="46">
        <f t="shared" si="70"/>
        <v>0.69915038446209365</v>
      </c>
      <c r="F287" s="46">
        <f t="shared" si="70"/>
        <v>0.68123027113535717</v>
      </c>
      <c r="G287" s="46">
        <f t="shared" si="70"/>
        <v>0.20800177256100652</v>
      </c>
      <c r="H287" s="46">
        <f t="shared" si="70"/>
        <v>0.19369454895898158</v>
      </c>
      <c r="I287" s="46">
        <f t="shared" si="70"/>
        <v>0.40616714708528301</v>
      </c>
      <c r="J287" s="46">
        <f t="shared" si="70"/>
        <v>0.62934311765872331</v>
      </c>
      <c r="K287" s="46">
        <f t="shared" si="70"/>
        <v>0.28841619216130199</v>
      </c>
      <c r="L287" s="46">
        <f t="shared" si="70"/>
        <v>0.10560494291049931</v>
      </c>
      <c r="M287" s="46">
        <f t="shared" si="70"/>
        <v>0.3164464136883427</v>
      </c>
      <c r="N287" s="46">
        <f t="shared" si="70"/>
        <v>0.527608244494982</v>
      </c>
      <c r="O287" s="62">
        <f>AVERAGE(C287:N287)</f>
        <v>0.44184299612917299</v>
      </c>
    </row>
    <row r="288" spans="1:19" ht="15.75" thickBot="1" x14ac:dyDescent="0.3">
      <c r="A288" s="133"/>
      <c r="B288" s="45">
        <v>5</v>
      </c>
      <c r="C288" s="2">
        <f>C$108*ATAN($P$109/$P$108)</f>
        <v>0.15226747904609186</v>
      </c>
      <c r="D288" s="2">
        <f t="shared" ref="D288:N288" si="71">D$108*ATAN($P$109/$P$108)</f>
        <v>8.6719632115238088E-2</v>
      </c>
      <c r="E288" s="2">
        <f t="shared" si="71"/>
        <v>6.735450593325458E-2</v>
      </c>
      <c r="F288" s="2">
        <f t="shared" si="71"/>
        <v>8.3473291720299145E-2</v>
      </c>
      <c r="G288" s="2">
        <f t="shared" si="71"/>
        <v>0.38391503801016857</v>
      </c>
      <c r="H288" s="2">
        <f t="shared" si="71"/>
        <v>0.43839709855131748</v>
      </c>
      <c r="I288" s="2">
        <f t="shared" si="71"/>
        <v>0.26055410300248943</v>
      </c>
      <c r="J288" s="2">
        <f t="shared" si="71"/>
        <v>0.28229046912512396</v>
      </c>
      <c r="K288" s="2">
        <f t="shared" si="71"/>
        <v>0.53127066289348335</v>
      </c>
      <c r="L288" s="2">
        <f t="shared" si="71"/>
        <v>0.80452783700660324</v>
      </c>
      <c r="M288" s="2">
        <f t="shared" si="71"/>
        <v>0.81299655108035707</v>
      </c>
      <c r="N288" s="2">
        <f t="shared" si="71"/>
        <v>0.40226391850330162</v>
      </c>
      <c r="O288" s="44">
        <f t="shared" si="66"/>
        <v>0.35883588224897739</v>
      </c>
    </row>
    <row r="289" spans="1:19" x14ac:dyDescent="0.25">
      <c r="A289" s="133"/>
      <c r="B289" s="45" t="s">
        <v>177</v>
      </c>
      <c r="C289" s="46">
        <f t="shared" ref="C289:N289" si="72">ABS((C288-C283)/C283)</f>
        <v>0.55992058079164198</v>
      </c>
      <c r="D289" s="46">
        <f t="shared" si="72"/>
        <v>0.68693273604607197</v>
      </c>
      <c r="E289" s="46">
        <f t="shared" si="72"/>
        <v>0.69931024136939923</v>
      </c>
      <c r="F289" s="46">
        <f t="shared" si="72"/>
        <v>0.68139964992252233</v>
      </c>
      <c r="G289" s="46">
        <f t="shared" si="72"/>
        <v>0.20842260204088953</v>
      </c>
      <c r="H289" s="46">
        <f t="shared" si="72"/>
        <v>0.19412298060419586</v>
      </c>
      <c r="I289" s="46">
        <f t="shared" si="72"/>
        <v>0.4064826810877234</v>
      </c>
      <c r="J289" s="46">
        <f t="shared" si="72"/>
        <v>0.62954006676492924</v>
      </c>
      <c r="K289" s="46">
        <f t="shared" si="72"/>
        <v>0.28879429331528333</v>
      </c>
      <c r="L289" s="46">
        <f t="shared" si="72"/>
        <v>0.10608018110377419</v>
      </c>
      <c r="M289" s="46">
        <f t="shared" si="72"/>
        <v>0.31680962094087639</v>
      </c>
      <c r="N289" s="46">
        <f t="shared" si="72"/>
        <v>0.52785925058297933</v>
      </c>
      <c r="O289" s="62">
        <f>AVERAGE(C289:N289)</f>
        <v>0.44213957371419066</v>
      </c>
      <c r="Q289" s="47" t="s">
        <v>183</v>
      </c>
    </row>
    <row r="290" spans="1:19" ht="15.75" thickBot="1" x14ac:dyDescent="0.3">
      <c r="A290" s="133"/>
      <c r="B290" s="45" t="s">
        <v>184</v>
      </c>
      <c r="C290" s="2">
        <f>LN(C$109/C$108)/LN($P$109/$P$108)</f>
        <v>0.76997403349931171</v>
      </c>
      <c r="D290" s="2">
        <f t="shared" ref="D290:N290" si="73">LN(D$109/D$108)/LN($P$109/$P$108)</f>
        <v>0.67450894949744833</v>
      </c>
      <c r="E290" s="2">
        <f t="shared" si="73"/>
        <v>0.66320043385099281</v>
      </c>
      <c r="F290" s="2">
        <f t="shared" si="73"/>
        <v>0.67942028945875421</v>
      </c>
      <c r="G290" s="2">
        <f t="shared" si="73"/>
        <v>0.93455203185428315</v>
      </c>
      <c r="H290" s="2">
        <f t="shared" si="73"/>
        <v>0.93957103809475362</v>
      </c>
      <c r="I290" s="2">
        <f t="shared" si="73"/>
        <v>0.85382589890600824</v>
      </c>
      <c r="J290" s="2">
        <f t="shared" si="73"/>
        <v>0.72169726192144967</v>
      </c>
      <c r="K290" s="2">
        <f t="shared" si="73"/>
        <v>0.90453750786129816</v>
      </c>
      <c r="L290" s="2">
        <f t="shared" si="73"/>
        <v>0.96863773808489628</v>
      </c>
      <c r="M290" s="2">
        <f t="shared" si="73"/>
        <v>0.89327129203170064</v>
      </c>
      <c r="N290" s="2">
        <f t="shared" si="73"/>
        <v>0.78968785668194486</v>
      </c>
      <c r="O290" s="48">
        <f t="shared" si="66"/>
        <v>0.81607369431190346</v>
      </c>
      <c r="Q290" s="49">
        <v>0.89</v>
      </c>
    </row>
    <row r="291" spans="1:19" x14ac:dyDescent="0.25">
      <c r="A291" s="133"/>
      <c r="B291" s="45" t="s">
        <v>185</v>
      </c>
      <c r="C291" s="2">
        <f>C$108*($P$109/$P$108)^$O290</f>
        <v>0.29353442318371353</v>
      </c>
      <c r="D291" s="2">
        <f t="shared" ref="D291:N291" si="74">D$108*($P$109/$P$108)^$O290</f>
        <v>0.1671742209900571</v>
      </c>
      <c r="E291" s="2">
        <f t="shared" si="74"/>
        <v>0.12984299846428263</v>
      </c>
      <c r="F291" s="2">
        <f t="shared" si="74"/>
        <v>0.16091607144127565</v>
      </c>
      <c r="G291" s="2">
        <f t="shared" si="74"/>
        <v>0.7400942075080652</v>
      </c>
      <c r="H291" s="2">
        <f t="shared" si="74"/>
        <v>0.84512228254413624</v>
      </c>
      <c r="I291" s="2">
        <f t="shared" si="74"/>
        <v>0.50228452465437079</v>
      </c>
      <c r="J291" s="2">
        <f t="shared" si="74"/>
        <v>0.54418691728534208</v>
      </c>
      <c r="K291" s="2">
        <f t="shared" si="74"/>
        <v>1.0241597783310139</v>
      </c>
      <c r="L291" s="2">
        <f t="shared" si="74"/>
        <v>1.550932714263225</v>
      </c>
      <c r="M291" s="2">
        <f t="shared" si="74"/>
        <v>1.5672583217817853</v>
      </c>
      <c r="N291" s="2">
        <f t="shared" si="74"/>
        <v>0.77546635713161249</v>
      </c>
      <c r="O291" s="44">
        <f t="shared" si="66"/>
        <v>0.69174773479824003</v>
      </c>
    </row>
    <row r="292" spans="1:19" x14ac:dyDescent="0.25">
      <c r="A292" s="133"/>
      <c r="B292" s="45" t="s">
        <v>177</v>
      </c>
      <c r="C292" s="46">
        <f t="shared" ref="C292:N292" si="75">ABS((C291-C283)/C283)</f>
        <v>0.1516346150759724</v>
      </c>
      <c r="D292" s="46">
        <f t="shared" si="75"/>
        <v>0.39648295671459532</v>
      </c>
      <c r="E292" s="46">
        <f t="shared" si="75"/>
        <v>0.42034375685588116</v>
      </c>
      <c r="F292" s="46">
        <f t="shared" si="75"/>
        <v>0.38581652121650517</v>
      </c>
      <c r="G292" s="46">
        <f t="shared" si="75"/>
        <v>0.52596743816095926</v>
      </c>
      <c r="H292" s="46">
        <f t="shared" si="75"/>
        <v>0.55353360761789738</v>
      </c>
      <c r="I292" s="46">
        <f t="shared" si="75"/>
        <v>0.14415609260676718</v>
      </c>
      <c r="J292" s="46">
        <f t="shared" si="75"/>
        <v>0.28584394057041723</v>
      </c>
      <c r="K292" s="46">
        <f t="shared" si="75"/>
        <v>0.37103049308033992</v>
      </c>
      <c r="L292" s="46">
        <f t="shared" si="75"/>
        <v>0.72325857140358329</v>
      </c>
      <c r="M292" s="46">
        <f t="shared" si="75"/>
        <v>0.31702379981662632</v>
      </c>
      <c r="N292" s="46">
        <f t="shared" si="75"/>
        <v>8.9828219329093295E-2</v>
      </c>
      <c r="O292" s="62">
        <f>AVERAGE(C292:N292)</f>
        <v>0.36374333437071987</v>
      </c>
    </row>
    <row r="293" spans="1:19" x14ac:dyDescent="0.25">
      <c r="A293" s="133"/>
      <c r="B293" s="42" t="s">
        <v>186</v>
      </c>
      <c r="C293" s="4">
        <f>C$108*($P$109/$P$108)^$Q290</f>
        <v>0.2254931032457724</v>
      </c>
      <c r="D293" s="4">
        <f t="shared" ref="D293:N293" si="76">D$108*($P$109/$P$108)^$Q290</f>
        <v>0.12842321341694712</v>
      </c>
      <c r="E293" s="4">
        <f t="shared" si="76"/>
        <v>9.9745373441678331E-2</v>
      </c>
      <c r="F293" s="4">
        <f t="shared" si="76"/>
        <v>0.12361570380010177</v>
      </c>
      <c r="G293" s="4">
        <f t="shared" si="76"/>
        <v>0.56854026773127631</v>
      </c>
      <c r="H293" s="4">
        <f t="shared" si="76"/>
        <v>0.64922282043137658</v>
      </c>
      <c r="I293" s="4">
        <f t="shared" si="76"/>
        <v>0.38585490229115299</v>
      </c>
      <c r="J293" s="4">
        <f t="shared" si="76"/>
        <v>0.41804431450829138</v>
      </c>
      <c r="K293" s="4">
        <f t="shared" si="76"/>
        <v>0.78675939990460442</v>
      </c>
      <c r="L293" s="4">
        <f t="shared" si="76"/>
        <v>1.1914262963486306</v>
      </c>
      <c r="M293" s="4">
        <f t="shared" si="76"/>
        <v>1.2039676257838794</v>
      </c>
      <c r="N293" s="4">
        <f t="shared" si="76"/>
        <v>0.59571314817431531</v>
      </c>
      <c r="O293" s="51">
        <f>AVERAGE(C293:N293)</f>
        <v>0.53140051408983557</v>
      </c>
    </row>
    <row r="294" spans="1:19" ht="15.75" thickBot="1" x14ac:dyDescent="0.3">
      <c r="A294" s="134"/>
      <c r="B294" s="52" t="s">
        <v>177</v>
      </c>
      <c r="C294" s="53">
        <f t="shared" ref="C294:N294" si="77">ABS((C293-C283)/C283)</f>
        <v>0.34828582876944386</v>
      </c>
      <c r="D294" s="53">
        <f t="shared" si="77"/>
        <v>0.53637829091354838</v>
      </c>
      <c r="E294" s="53">
        <f t="shared" si="77"/>
        <v>0.55470815427822173</v>
      </c>
      <c r="F294" s="53">
        <f t="shared" si="77"/>
        <v>0.52818433664083286</v>
      </c>
      <c r="G294" s="53">
        <f t="shared" si="77"/>
        <v>0.17224797470366252</v>
      </c>
      <c r="H294" s="53">
        <f t="shared" si="77"/>
        <v>0.19342430226355981</v>
      </c>
      <c r="I294" s="53">
        <f t="shared" si="77"/>
        <v>0.12105944808393397</v>
      </c>
      <c r="J294" s="53">
        <f t="shared" si="77"/>
        <v>0.45138541403111371</v>
      </c>
      <c r="K294" s="53">
        <f t="shared" si="77"/>
        <v>5.3225434945922918E-2</v>
      </c>
      <c r="L294" s="53">
        <f t="shared" si="77"/>
        <v>0.32380699594292289</v>
      </c>
      <c r="M294" s="53">
        <f t="shared" si="77"/>
        <v>1.1737500658722222E-2</v>
      </c>
      <c r="N294" s="53">
        <f t="shared" si="77"/>
        <v>0.30080616411465338</v>
      </c>
      <c r="O294" s="63">
        <f>AVERAGE(C294:N294)</f>
        <v>0.29960415377887822</v>
      </c>
    </row>
    <row r="295" spans="1:19" x14ac:dyDescent="0.25">
      <c r="A295"/>
      <c r="B295" s="54"/>
      <c r="C295" s="5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 s="54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 s="54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x14ac:dyDescent="0.25">
      <c r="A298"/>
      <c r="B298" s="54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x14ac:dyDescent="0.25">
      <c r="A299"/>
      <c r="B299" s="54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x14ac:dyDescent="0.25">
      <c r="A300"/>
      <c r="B300" s="54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x14ac:dyDescent="0.25">
      <c r="A301"/>
      <c r="B301" s="54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x14ac:dyDescent="0.25">
      <c r="A302"/>
      <c r="B302" s="54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x14ac:dyDescent="0.25">
      <c r="A303"/>
      <c r="B303" s="54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x14ac:dyDescent="0.25">
      <c r="A304"/>
      <c r="B304" s="5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x14ac:dyDescent="0.25">
      <c r="A305"/>
      <c r="B305" s="54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x14ac:dyDescent="0.25">
      <c r="A306"/>
      <c r="B306" s="54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x14ac:dyDescent="0.25">
      <c r="A307"/>
      <c r="B307" s="54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x14ac:dyDescent="0.25">
      <c r="A308"/>
      <c r="B308" s="54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x14ac:dyDescent="0.25">
      <c r="A309"/>
      <c r="B309" s="54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x14ac:dyDescent="0.25">
      <c r="A310"/>
      <c r="B310" s="54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x14ac:dyDescent="0.25">
      <c r="A311"/>
      <c r="B311" s="54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x14ac:dyDescent="0.25">
      <c r="A312"/>
      <c r="B312" s="54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x14ac:dyDescent="0.25">
      <c r="A313"/>
      <c r="B313" s="54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ht="15.75" thickBot="1" x14ac:dyDescent="0.3"/>
    <row r="315" spans="1:19" x14ac:dyDescent="0.25">
      <c r="A315" s="41" t="s">
        <v>175</v>
      </c>
      <c r="B315" s="18" t="s">
        <v>176</v>
      </c>
      <c r="C315" s="22" t="s">
        <v>162</v>
      </c>
      <c r="D315" s="22" t="s">
        <v>163</v>
      </c>
      <c r="E315" s="22" t="s">
        <v>91</v>
      </c>
      <c r="F315" s="22" t="s">
        <v>164</v>
      </c>
      <c r="G315" s="22" t="s">
        <v>165</v>
      </c>
      <c r="H315" s="22" t="s">
        <v>166</v>
      </c>
      <c r="I315" s="22" t="s">
        <v>167</v>
      </c>
      <c r="J315" s="22" t="s">
        <v>168</v>
      </c>
      <c r="K315" s="22" t="s">
        <v>169</v>
      </c>
      <c r="L315" s="22" t="s">
        <v>170</v>
      </c>
      <c r="M315" s="22" t="s">
        <v>171</v>
      </c>
      <c r="N315" s="22" t="s">
        <v>172</v>
      </c>
      <c r="O315" s="23" t="s">
        <v>179</v>
      </c>
    </row>
    <row r="316" spans="1:19" x14ac:dyDescent="0.25">
      <c r="A316" s="132" t="s">
        <v>154</v>
      </c>
      <c r="B316" s="42" t="s">
        <v>182</v>
      </c>
      <c r="C316" s="43">
        <f>C$110</f>
        <v>11.67</v>
      </c>
      <c r="D316" s="43">
        <f t="shared" ref="D316:N316" si="78">D$110</f>
        <v>7.657</v>
      </c>
      <c r="E316" s="43">
        <f t="shared" si="78"/>
        <v>6.3730000000000002</v>
      </c>
      <c r="F316" s="43">
        <f t="shared" si="78"/>
        <v>8.5399999999999991</v>
      </c>
      <c r="G316" s="43">
        <f t="shared" si="78"/>
        <v>26.95</v>
      </c>
      <c r="H316" s="43">
        <f t="shared" si="78"/>
        <v>42.78</v>
      </c>
      <c r="I316" s="43">
        <f t="shared" si="78"/>
        <v>23.55</v>
      </c>
      <c r="J316" s="43">
        <f t="shared" si="78"/>
        <v>24.92</v>
      </c>
      <c r="K316" s="43">
        <f t="shared" si="78"/>
        <v>46.23</v>
      </c>
      <c r="L316" s="43">
        <f t="shared" si="78"/>
        <v>73.150000000000006</v>
      </c>
      <c r="M316" s="43">
        <f t="shared" si="78"/>
        <v>78.59</v>
      </c>
      <c r="N316" s="43">
        <f t="shared" si="78"/>
        <v>33.43</v>
      </c>
      <c r="O316" s="44">
        <f t="shared" ref="O316:O324" si="79">AVERAGE(C316:N316)</f>
        <v>31.986666666666665</v>
      </c>
    </row>
    <row r="317" spans="1:19" x14ac:dyDescent="0.25">
      <c r="A317" s="133"/>
      <c r="B317" s="45">
        <v>3</v>
      </c>
      <c r="C317" s="2">
        <f>C$108*($P$110/$P$108)</f>
        <v>14.483622802344167</v>
      </c>
      <c r="D317" s="2">
        <f t="shared" ref="D317:N317" si="80">D$108*($P$110/$P$108)</f>
        <v>8.2487373468300476</v>
      </c>
      <c r="E317" s="2">
        <f t="shared" si="80"/>
        <v>6.4067341502397444</v>
      </c>
      <c r="F317" s="2">
        <f t="shared" si="80"/>
        <v>7.9399467234949377</v>
      </c>
      <c r="G317" s="2">
        <f t="shared" si="80"/>
        <v>36.517847629195522</v>
      </c>
      <c r="H317" s="2">
        <f t="shared" si="80"/>
        <v>41.700159829515179</v>
      </c>
      <c r="I317" s="2">
        <f t="shared" si="80"/>
        <v>24.783803942461375</v>
      </c>
      <c r="J317" s="2">
        <f t="shared" si="80"/>
        <v>26.851358550879063</v>
      </c>
      <c r="K317" s="2">
        <f t="shared" si="80"/>
        <v>50.534256792754391</v>
      </c>
      <c r="L317" s="2">
        <f t="shared" si="80"/>
        <v>76.52637187000532</v>
      </c>
      <c r="M317" s="2">
        <f t="shared" si="80"/>
        <v>77.331912626531704</v>
      </c>
      <c r="N317" s="2">
        <f t="shared" si="80"/>
        <v>38.26318593500266</v>
      </c>
      <c r="O317" s="44">
        <f t="shared" si="79"/>
        <v>34.13232818327117</v>
      </c>
    </row>
    <row r="318" spans="1:19" x14ac:dyDescent="0.25">
      <c r="A318" s="133"/>
      <c r="B318" s="45" t="s">
        <v>177</v>
      </c>
      <c r="C318" s="46">
        <f t="shared" ref="C318:N318" si="81">ABS((C317-C316)/C316)</f>
        <v>0.24109878340566981</v>
      </c>
      <c r="D318" s="46">
        <f t="shared" si="81"/>
        <v>7.7280572917597948E-2</v>
      </c>
      <c r="E318" s="46">
        <f t="shared" si="81"/>
        <v>5.2932920507993298E-3</v>
      </c>
      <c r="F318" s="46">
        <f t="shared" si="81"/>
        <v>7.0263849707852641E-2</v>
      </c>
      <c r="G318" s="46">
        <f t="shared" si="81"/>
        <v>0.35502217548035336</v>
      </c>
      <c r="H318" s="46">
        <f t="shared" si="81"/>
        <v>2.5241705714932717E-2</v>
      </c>
      <c r="I318" s="46">
        <f t="shared" si="81"/>
        <v>5.2390825582223979E-2</v>
      </c>
      <c r="J318" s="46">
        <f t="shared" si="81"/>
        <v>7.7502349553734376E-2</v>
      </c>
      <c r="K318" s="46">
        <f t="shared" si="81"/>
        <v>9.3105273475111286E-2</v>
      </c>
      <c r="L318" s="46">
        <f t="shared" si="81"/>
        <v>4.6156826657625626E-2</v>
      </c>
      <c r="M318" s="46">
        <f t="shared" si="81"/>
        <v>1.6008237351677054E-2</v>
      </c>
      <c r="N318" s="46">
        <f t="shared" si="81"/>
        <v>0.14457630676047445</v>
      </c>
      <c r="O318" s="62">
        <f>AVERAGE(C318:N318)</f>
        <v>0.10032834988817103</v>
      </c>
    </row>
    <row r="319" spans="1:19" x14ac:dyDescent="0.25">
      <c r="A319" s="133"/>
      <c r="B319" s="45">
        <v>4</v>
      </c>
      <c r="C319" s="2">
        <f>C$108*TAN($P$110/$P$108)</f>
        <v>-2.6486888257701384</v>
      </c>
      <c r="D319" s="2">
        <f t="shared" ref="D319:N319" si="82">D$108*TAN($P$110/$P$108)</f>
        <v>-1.5084857383696451</v>
      </c>
      <c r="E319" s="2">
        <f t="shared" si="82"/>
        <v>-1.1716298736165276</v>
      </c>
      <c r="F319" s="2">
        <f t="shared" si="82"/>
        <v>-1.4520157318877083</v>
      </c>
      <c r="G319" s="2">
        <f t="shared" si="82"/>
        <v>-6.678192070907282</v>
      </c>
      <c r="H319" s="2">
        <f t="shared" si="82"/>
        <v>-7.6259060927345654</v>
      </c>
      <c r="I319" s="2">
        <f t="shared" si="82"/>
        <v>-4.5323318245936921</v>
      </c>
      <c r="J319" s="2">
        <f t="shared" si="82"/>
        <v>-4.9104353462553547</v>
      </c>
      <c r="K319" s="2">
        <f t="shared" si="82"/>
        <v>-9.2414393216525781</v>
      </c>
      <c r="L319" s="2">
        <f t="shared" si="82"/>
        <v>-13.99474073682776</v>
      </c>
      <c r="M319" s="2">
        <f t="shared" si="82"/>
        <v>-14.142053797215421</v>
      </c>
      <c r="N319" s="2">
        <f t="shared" si="82"/>
        <v>-6.9973703684138799</v>
      </c>
      <c r="O319" s="44">
        <f t="shared" si="79"/>
        <v>-6.2419408106870469</v>
      </c>
    </row>
    <row r="320" spans="1:19" x14ac:dyDescent="0.25">
      <c r="A320" s="133"/>
      <c r="B320" s="45" t="s">
        <v>177</v>
      </c>
      <c r="C320" s="46">
        <f t="shared" ref="C320:N320" si="83">ABS((C319-C316)/C316)</f>
        <v>1.2269656234593092</v>
      </c>
      <c r="D320" s="46">
        <f t="shared" si="83"/>
        <v>1.1970074099999537</v>
      </c>
      <c r="E320" s="46">
        <f t="shared" si="83"/>
        <v>1.1838427543725918</v>
      </c>
      <c r="F320" s="46">
        <f t="shared" si="83"/>
        <v>1.1700252613451649</v>
      </c>
      <c r="G320" s="46">
        <f t="shared" si="83"/>
        <v>1.2477993347275429</v>
      </c>
      <c r="H320" s="46">
        <f t="shared" si="83"/>
        <v>1.1782586744444732</v>
      </c>
      <c r="I320" s="46">
        <f t="shared" si="83"/>
        <v>1.192455703804403</v>
      </c>
      <c r="J320" s="46">
        <f t="shared" si="83"/>
        <v>1.1970479673457204</v>
      </c>
      <c r="K320" s="46">
        <f t="shared" si="83"/>
        <v>1.1999013480781435</v>
      </c>
      <c r="L320" s="46">
        <f t="shared" si="83"/>
        <v>1.1913156628411177</v>
      </c>
      <c r="M320" s="46">
        <f t="shared" si="83"/>
        <v>1.1799472426163051</v>
      </c>
      <c r="N320" s="46">
        <f t="shared" si="83"/>
        <v>1.2093141001619467</v>
      </c>
      <c r="O320" s="62">
        <f>AVERAGE(C320:N320)</f>
        <v>1.1978234235997229</v>
      </c>
    </row>
    <row r="321" spans="1:19" ht="15.75" thickBot="1" x14ac:dyDescent="0.3">
      <c r="A321" s="133"/>
      <c r="B321" s="45">
        <v>5</v>
      </c>
      <c r="C321" s="2">
        <f>C$108*ATAN($P$110/$P$108)</f>
        <v>6.5498745051993668</v>
      </c>
      <c r="D321" s="2">
        <f t="shared" ref="D321:N321" si="84">D$108*ATAN($P$110/$P$108)</f>
        <v>3.7302956025162133</v>
      </c>
      <c r="E321" s="2">
        <f t="shared" si="84"/>
        <v>2.8972933944022414</v>
      </c>
      <c r="F321" s="2">
        <f t="shared" si="84"/>
        <v>3.5906523752084771</v>
      </c>
      <c r="G321" s="2">
        <f t="shared" si="84"/>
        <v>16.514329490306153</v>
      </c>
      <c r="H321" s="2">
        <f t="shared" si="84"/>
        <v>18.857907131209892</v>
      </c>
      <c r="I321" s="2">
        <f t="shared" si="84"/>
        <v>11.207886852612191</v>
      </c>
      <c r="J321" s="2">
        <f t="shared" si="84"/>
        <v>12.142889331107465</v>
      </c>
      <c r="K321" s="2">
        <f t="shared" si="84"/>
        <v>22.852917721144248</v>
      </c>
      <c r="L321" s="2">
        <f t="shared" si="84"/>
        <v>34.607234593656273</v>
      </c>
      <c r="M321" s="2">
        <f t="shared" si="84"/>
        <v>34.971521273589502</v>
      </c>
      <c r="N321" s="2">
        <f t="shared" si="84"/>
        <v>17.303617296828136</v>
      </c>
      <c r="O321" s="44">
        <f t="shared" si="79"/>
        <v>15.435534963981681</v>
      </c>
    </row>
    <row r="322" spans="1:19" x14ac:dyDescent="0.25">
      <c r="A322" s="133"/>
      <c r="B322" s="45" t="s">
        <v>177</v>
      </c>
      <c r="C322" s="46">
        <f t="shared" ref="C322:N322" si="85">ABS((C321-C316)/C316)</f>
        <v>0.43874254454161382</v>
      </c>
      <c r="D322" s="46">
        <f t="shared" si="85"/>
        <v>0.51282544044453271</v>
      </c>
      <c r="E322" s="46">
        <f t="shared" si="85"/>
        <v>0.54537997891067924</v>
      </c>
      <c r="F322" s="46">
        <f t="shared" si="85"/>
        <v>0.57954890220041244</v>
      </c>
      <c r="G322" s="46">
        <f t="shared" si="85"/>
        <v>0.38722339553594975</v>
      </c>
      <c r="H322" s="46">
        <f t="shared" si="85"/>
        <v>0.55918870661033448</v>
      </c>
      <c r="I322" s="46">
        <f t="shared" si="85"/>
        <v>0.524081237681011</v>
      </c>
      <c r="J322" s="46">
        <f t="shared" si="85"/>
        <v>0.51272514722682727</v>
      </c>
      <c r="K322" s="46">
        <f t="shared" si="85"/>
        <v>0.50566909536785098</v>
      </c>
      <c r="L322" s="46">
        <f t="shared" si="85"/>
        <v>0.52690041567113777</v>
      </c>
      <c r="M322" s="46">
        <f t="shared" si="85"/>
        <v>0.55501308978763841</v>
      </c>
      <c r="N322" s="46">
        <f t="shared" si="85"/>
        <v>0.48239254272126425</v>
      </c>
      <c r="O322" s="62">
        <f>AVERAGE(C322:N322)</f>
        <v>0.51080754139160434</v>
      </c>
      <c r="Q322" s="47" t="s">
        <v>183</v>
      </c>
    </row>
    <row r="323" spans="1:19" ht="15.75" thickBot="1" x14ac:dyDescent="0.3">
      <c r="A323" s="133"/>
      <c r="B323" s="45" t="s">
        <v>184</v>
      </c>
      <c r="C323" s="2">
        <f>LN(C$110/C$108)/LN($P$110/$P$108)</f>
        <v>0.78131998292963711</v>
      </c>
      <c r="D323" s="2">
        <f t="shared" ref="D323:N323" si="86">LN(D$110/D$108)/LN($P$110/$P$108)</f>
        <v>0.92463549976749326</v>
      </c>
      <c r="E323" s="2">
        <f t="shared" si="86"/>
        <v>0.99465509325093227</v>
      </c>
      <c r="F323" s="2">
        <f t="shared" si="86"/>
        <v>1.0737593722560823</v>
      </c>
      <c r="G323" s="2">
        <f t="shared" si="86"/>
        <v>0.6924084390801416</v>
      </c>
      <c r="H323" s="2">
        <f t="shared" si="86"/>
        <v>1.0258832957720019</v>
      </c>
      <c r="I323" s="2">
        <f t="shared" si="86"/>
        <v>0.94830117131480107</v>
      </c>
      <c r="J323" s="2">
        <f t="shared" si="86"/>
        <v>0.92442709702147052</v>
      </c>
      <c r="K323" s="2">
        <f t="shared" si="86"/>
        <v>0.90987172480029399</v>
      </c>
      <c r="L323" s="2">
        <f t="shared" si="86"/>
        <v>0.95431623644093455</v>
      </c>
      <c r="M323" s="2">
        <f t="shared" si="86"/>
        <v>1.0163382013482176</v>
      </c>
      <c r="N323" s="2">
        <f t="shared" si="86"/>
        <v>0.86328819648116595</v>
      </c>
      <c r="O323" s="48">
        <f t="shared" si="79"/>
        <v>0.92576702587193116</v>
      </c>
      <c r="Q323" s="73">
        <f>O323</f>
        <v>0.92576702587193116</v>
      </c>
    </row>
    <row r="324" spans="1:19" x14ac:dyDescent="0.25">
      <c r="A324" s="133"/>
      <c r="B324" s="45" t="s">
        <v>185</v>
      </c>
      <c r="C324" s="2">
        <f>C$108*($P$110/$P$108)^$O323</f>
        <v>13.459649925086113</v>
      </c>
      <c r="D324" s="2">
        <f t="shared" ref="D324:N324" si="87">D$108*($P$110/$P$108)^$O323</f>
        <v>7.6655625824739602</v>
      </c>
      <c r="E324" s="2">
        <f t="shared" si="87"/>
        <v>5.953786563080361</v>
      </c>
      <c r="F324" s="2">
        <f t="shared" si="87"/>
        <v>7.378603045695149</v>
      </c>
      <c r="G324" s="2">
        <f t="shared" si="87"/>
        <v>33.936084349494095</v>
      </c>
      <c r="H324" s="2">
        <f t="shared" si="87"/>
        <v>38.752013966738474</v>
      </c>
      <c r="I324" s="2">
        <f t="shared" si="87"/>
        <v>23.0316219518993</v>
      </c>
      <c r="J324" s="2">
        <f t="shared" si="87"/>
        <v>24.953003198157422</v>
      </c>
      <c r="K324" s="2">
        <f t="shared" si="87"/>
        <v>46.961552018932267</v>
      </c>
      <c r="L324" s="2">
        <f t="shared" si="87"/>
        <v>71.116059114748651</v>
      </c>
      <c r="M324" s="2">
        <f t="shared" si="87"/>
        <v>71.864649210693372</v>
      </c>
      <c r="N324" s="2">
        <f t="shared" si="87"/>
        <v>35.558029557374326</v>
      </c>
      <c r="O324" s="44">
        <f t="shared" si="79"/>
        <v>31.71921795703112</v>
      </c>
    </row>
    <row r="325" spans="1:19" x14ac:dyDescent="0.25">
      <c r="A325" s="133"/>
      <c r="B325" s="45" t="s">
        <v>177</v>
      </c>
      <c r="C325" s="46">
        <f t="shared" ref="C325:N325" si="88">ABS((C324-C316)/C316)</f>
        <v>0.1533547493647055</v>
      </c>
      <c r="D325" s="46">
        <f t="shared" si="88"/>
        <v>1.1182685743711812E-3</v>
      </c>
      <c r="E325" s="46">
        <f t="shared" si="88"/>
        <v>6.5779607236723547E-2</v>
      </c>
      <c r="F325" s="46">
        <f t="shared" si="88"/>
        <v>0.13599495952047427</v>
      </c>
      <c r="G325" s="46">
        <f t="shared" si="88"/>
        <v>0.25922390907213716</v>
      </c>
      <c r="H325" s="46">
        <f t="shared" si="88"/>
        <v>9.4155821254360145E-2</v>
      </c>
      <c r="I325" s="46">
        <f t="shared" si="88"/>
        <v>2.2011806713405541E-2</v>
      </c>
      <c r="J325" s="46">
        <f t="shared" si="88"/>
        <v>1.3243658971677425E-3</v>
      </c>
      <c r="K325" s="46">
        <f t="shared" si="88"/>
        <v>1.5824183840196189E-2</v>
      </c>
      <c r="L325" s="46">
        <f t="shared" si="88"/>
        <v>2.7805070201658975E-2</v>
      </c>
      <c r="M325" s="46">
        <f t="shared" si="88"/>
        <v>8.5575146829197493E-2</v>
      </c>
      <c r="N325" s="46">
        <f t="shared" si="88"/>
        <v>6.3656283499082436E-2</v>
      </c>
      <c r="O325" s="62">
        <f>AVERAGE(C325:N325)</f>
        <v>7.7152014333623356E-2</v>
      </c>
    </row>
    <row r="326" spans="1:19" x14ac:dyDescent="0.25">
      <c r="A326" s="133"/>
      <c r="B326" s="42" t="s">
        <v>186</v>
      </c>
      <c r="C326" s="4">
        <f>C$108*($P$110/$P$108)^$Q323</f>
        <v>13.459649925086113</v>
      </c>
      <c r="D326" s="4">
        <f t="shared" ref="D326:N326" si="89">D$108*($P$110/$P$108)^$Q323</f>
        <v>7.6655625824739602</v>
      </c>
      <c r="E326" s="4">
        <f t="shared" si="89"/>
        <v>5.953786563080361</v>
      </c>
      <c r="F326" s="4">
        <f t="shared" si="89"/>
        <v>7.378603045695149</v>
      </c>
      <c r="G326" s="4">
        <f t="shared" si="89"/>
        <v>33.936084349494095</v>
      </c>
      <c r="H326" s="4">
        <f t="shared" si="89"/>
        <v>38.752013966738474</v>
      </c>
      <c r="I326" s="4">
        <f t="shared" si="89"/>
        <v>23.0316219518993</v>
      </c>
      <c r="J326" s="4">
        <f t="shared" si="89"/>
        <v>24.953003198157422</v>
      </c>
      <c r="K326" s="4">
        <f t="shared" si="89"/>
        <v>46.961552018932267</v>
      </c>
      <c r="L326" s="4">
        <f t="shared" si="89"/>
        <v>71.116059114748651</v>
      </c>
      <c r="M326" s="4">
        <f t="shared" si="89"/>
        <v>71.864649210693372</v>
      </c>
      <c r="N326" s="4">
        <f t="shared" si="89"/>
        <v>35.558029557374326</v>
      </c>
      <c r="O326" s="51">
        <f>AVERAGE(C326:N326)</f>
        <v>31.71921795703112</v>
      </c>
    </row>
    <row r="327" spans="1:19" ht="15.75" thickBot="1" x14ac:dyDescent="0.3">
      <c r="A327" s="134"/>
      <c r="B327" s="52" t="s">
        <v>177</v>
      </c>
      <c r="C327" s="53">
        <f t="shared" ref="C327:N327" si="90">ABS((C326-C316)/C316)</f>
        <v>0.1533547493647055</v>
      </c>
      <c r="D327" s="53">
        <f t="shared" si="90"/>
        <v>1.1182685743711812E-3</v>
      </c>
      <c r="E327" s="53">
        <f t="shared" si="90"/>
        <v>6.5779607236723547E-2</v>
      </c>
      <c r="F327" s="53">
        <f t="shared" si="90"/>
        <v>0.13599495952047427</v>
      </c>
      <c r="G327" s="53">
        <f t="shared" si="90"/>
        <v>0.25922390907213716</v>
      </c>
      <c r="H327" s="53">
        <f t="shared" si="90"/>
        <v>9.4155821254360145E-2</v>
      </c>
      <c r="I327" s="53">
        <f t="shared" si="90"/>
        <v>2.2011806713405541E-2</v>
      </c>
      <c r="J327" s="53">
        <f t="shared" si="90"/>
        <v>1.3243658971677425E-3</v>
      </c>
      <c r="K327" s="53">
        <f t="shared" si="90"/>
        <v>1.5824183840196189E-2</v>
      </c>
      <c r="L327" s="53">
        <f t="shared" si="90"/>
        <v>2.7805070201658975E-2</v>
      </c>
      <c r="M327" s="53">
        <f t="shared" si="90"/>
        <v>8.5575146829197493E-2</v>
      </c>
      <c r="N327" s="53">
        <f t="shared" si="90"/>
        <v>6.3656283499082436E-2</v>
      </c>
      <c r="O327" s="63">
        <f>AVERAGE(C327:N327)</f>
        <v>7.7152014333623356E-2</v>
      </c>
    </row>
    <row r="328" spans="1:19" x14ac:dyDescent="0.25">
      <c r="A328"/>
      <c r="B328" s="54"/>
      <c r="C328" s="55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 s="54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 s="54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x14ac:dyDescent="0.25">
      <c r="A331"/>
      <c r="B331" s="54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x14ac:dyDescent="0.25">
      <c r="A332"/>
      <c r="B332" s="54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x14ac:dyDescent="0.25">
      <c r="A333"/>
      <c r="B333" s="54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x14ac:dyDescent="0.25">
      <c r="A334"/>
      <c r="B334" s="5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x14ac:dyDescent="0.25">
      <c r="A335"/>
      <c r="B335" s="54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x14ac:dyDescent="0.25">
      <c r="A336"/>
      <c r="B336" s="54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x14ac:dyDescent="0.25">
      <c r="A337"/>
      <c r="B337" s="54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x14ac:dyDescent="0.25">
      <c r="A338"/>
      <c r="B338" s="54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x14ac:dyDescent="0.25">
      <c r="A339"/>
      <c r="B339" s="54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x14ac:dyDescent="0.25">
      <c r="A340"/>
      <c r="B340" s="54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x14ac:dyDescent="0.25">
      <c r="A341"/>
      <c r="B341" s="54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x14ac:dyDescent="0.25">
      <c r="A342"/>
      <c r="B342" s="54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x14ac:dyDescent="0.25">
      <c r="A343"/>
      <c r="B343" s="54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x14ac:dyDescent="0.25">
      <c r="A344"/>
      <c r="B344" s="5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x14ac:dyDescent="0.25">
      <c r="A345"/>
      <c r="B345" s="54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x14ac:dyDescent="0.25">
      <c r="A346"/>
      <c r="B346" s="54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ht="15.75" thickBot="1" x14ac:dyDescent="0.3"/>
    <row r="348" spans="1:19" x14ac:dyDescent="0.25">
      <c r="A348" s="41" t="s">
        <v>175</v>
      </c>
      <c r="B348" s="18" t="s">
        <v>176</v>
      </c>
      <c r="C348" s="22" t="s">
        <v>162</v>
      </c>
      <c r="D348" s="22" t="s">
        <v>163</v>
      </c>
      <c r="E348" s="22" t="s">
        <v>91</v>
      </c>
      <c r="F348" s="22" t="s">
        <v>164</v>
      </c>
      <c r="G348" s="22" t="s">
        <v>165</v>
      </c>
      <c r="H348" s="22" t="s">
        <v>166</v>
      </c>
      <c r="I348" s="22" t="s">
        <v>167</v>
      </c>
      <c r="J348" s="22" t="s">
        <v>168</v>
      </c>
      <c r="K348" s="22" t="s">
        <v>169</v>
      </c>
      <c r="L348" s="22" t="s">
        <v>170</v>
      </c>
      <c r="M348" s="22" t="s">
        <v>171</v>
      </c>
      <c r="N348" s="22" t="s">
        <v>172</v>
      </c>
      <c r="O348" s="23" t="s">
        <v>179</v>
      </c>
    </row>
    <row r="349" spans="1:19" x14ac:dyDescent="0.25">
      <c r="A349" s="132" t="s">
        <v>155</v>
      </c>
      <c r="B349" s="42" t="s">
        <v>182</v>
      </c>
      <c r="C349" s="43">
        <f>C$111</f>
        <v>5145</v>
      </c>
      <c r="D349" s="43">
        <f t="shared" ref="D349:N349" si="91">D$111</f>
        <v>3854</v>
      </c>
      <c r="E349" s="43">
        <f t="shared" si="91"/>
        <v>3619</v>
      </c>
      <c r="F349" s="43">
        <f t="shared" si="91"/>
        <v>4085</v>
      </c>
      <c r="G349" s="43">
        <f t="shared" si="91"/>
        <v>5857</v>
      </c>
      <c r="H349" s="43">
        <f t="shared" si="91"/>
        <v>7533</v>
      </c>
      <c r="I349" s="43">
        <f t="shared" si="91"/>
        <v>7283</v>
      </c>
      <c r="J349" s="43">
        <f t="shared" si="91"/>
        <v>6832</v>
      </c>
      <c r="K349" s="43">
        <f t="shared" si="91"/>
        <v>7001</v>
      </c>
      <c r="L349" s="43">
        <f t="shared" si="91"/>
        <v>7806</v>
      </c>
      <c r="M349" s="43">
        <f t="shared" si="91"/>
        <v>9222</v>
      </c>
      <c r="N349" s="43">
        <f t="shared" si="91"/>
        <v>8614</v>
      </c>
      <c r="O349" s="44">
        <f t="shared" ref="O349:O357" si="92">AVERAGE(C349:N349)</f>
        <v>6404.25</v>
      </c>
    </row>
    <row r="350" spans="1:19" x14ac:dyDescent="0.25">
      <c r="A350" s="133"/>
      <c r="B350" s="45">
        <v>3</v>
      </c>
      <c r="C350" s="2">
        <f>C$108*($P$111/$P$108)</f>
        <v>369.90425466169421</v>
      </c>
      <c r="D350" s="2">
        <f t="shared" ref="D350:N350" si="93">D$108*($P$111/$P$108)</f>
        <v>210.66849653702718</v>
      </c>
      <c r="E350" s="2">
        <f t="shared" si="93"/>
        <v>163.62468513585509</v>
      </c>
      <c r="F350" s="2">
        <f t="shared" si="93"/>
        <v>202.7821433137986</v>
      </c>
      <c r="G350" s="2">
        <f t="shared" si="93"/>
        <v>932.64698987746397</v>
      </c>
      <c r="H350" s="2">
        <f t="shared" si="93"/>
        <v>1065.0005700586041</v>
      </c>
      <c r="I350" s="2">
        <f t="shared" si="93"/>
        <v>632.96556739477887</v>
      </c>
      <c r="J350" s="2">
        <f t="shared" si="93"/>
        <v>685.76984549813528</v>
      </c>
      <c r="K350" s="2">
        <f t="shared" si="93"/>
        <v>1290.6188492274907</v>
      </c>
      <c r="L350" s="2">
        <f t="shared" si="93"/>
        <v>1954.4440596696857</v>
      </c>
      <c r="M350" s="2">
        <f t="shared" si="93"/>
        <v>1975.0171550346297</v>
      </c>
      <c r="N350" s="2">
        <f t="shared" si="93"/>
        <v>977.22202983484283</v>
      </c>
      <c r="O350" s="44">
        <f t="shared" si="92"/>
        <v>871.72205385366715</v>
      </c>
    </row>
    <row r="351" spans="1:19" x14ac:dyDescent="0.25">
      <c r="A351" s="133"/>
      <c r="B351" s="45" t="s">
        <v>177</v>
      </c>
      <c r="C351" s="46">
        <f t="shared" ref="C351:N351" si="94">ABS((C350-C349)/C349)</f>
        <v>0.92810412931745501</v>
      </c>
      <c r="D351" s="46">
        <f t="shared" si="94"/>
        <v>0.94533770198831679</v>
      </c>
      <c r="E351" s="46">
        <f t="shared" si="94"/>
        <v>0.9547873210456328</v>
      </c>
      <c r="F351" s="46">
        <f t="shared" si="94"/>
        <v>0.95035932844215454</v>
      </c>
      <c r="G351" s="46">
        <f t="shared" si="94"/>
        <v>0.84076370328197647</v>
      </c>
      <c r="H351" s="46">
        <f t="shared" si="94"/>
        <v>0.85862198724829364</v>
      </c>
      <c r="I351" s="46">
        <f t="shared" si="94"/>
        <v>0.91308999486547038</v>
      </c>
      <c r="J351" s="46">
        <f t="shared" si="94"/>
        <v>0.89962385165425418</v>
      </c>
      <c r="K351" s="46">
        <f t="shared" si="94"/>
        <v>0.81565221407977573</v>
      </c>
      <c r="L351" s="46">
        <f t="shared" si="94"/>
        <v>0.74962284657062694</v>
      </c>
      <c r="M351" s="46">
        <f t="shared" si="94"/>
        <v>0.78583635273968455</v>
      </c>
      <c r="N351" s="46">
        <f t="shared" si="94"/>
        <v>0.8865542106065889</v>
      </c>
      <c r="O351" s="62">
        <f>AVERAGE(C351:N351)</f>
        <v>0.87736280348668583</v>
      </c>
    </row>
    <row r="352" spans="1:19" x14ac:dyDescent="0.25">
      <c r="A352" s="133"/>
      <c r="B352" s="45">
        <v>4</v>
      </c>
      <c r="C352" s="2">
        <f>C$108*TAN($P$111/$P$108)</f>
        <v>-3.2190703806342946</v>
      </c>
      <c r="D352" s="2">
        <f t="shared" ref="D352:N352" si="95">D$108*TAN($P$111/$P$108)</f>
        <v>-1.8333304058784861</v>
      </c>
      <c r="E352" s="2">
        <f t="shared" si="95"/>
        <v>-1.4239343582116106</v>
      </c>
      <c r="F352" s="2">
        <f t="shared" si="95"/>
        <v>-1.7646998731063421</v>
      </c>
      <c r="G352" s="2">
        <f t="shared" si="95"/>
        <v>-8.1163064843578798</v>
      </c>
      <c r="H352" s="2">
        <f t="shared" si="95"/>
        <v>-9.2681058604469033</v>
      </c>
      <c r="I352" s="2">
        <f t="shared" si="95"/>
        <v>-5.5083462390164151</v>
      </c>
      <c r="J352" s="2">
        <f t="shared" si="95"/>
        <v>-5.9678724149690296</v>
      </c>
      <c r="K352" s="2">
        <f t="shared" si="95"/>
        <v>-11.231535884971715</v>
      </c>
      <c r="L352" s="2">
        <f t="shared" si="95"/>
        <v>-17.008436382661735</v>
      </c>
      <c r="M352" s="2">
        <f t="shared" si="95"/>
        <v>-17.187472555110805</v>
      </c>
      <c r="N352" s="2">
        <f t="shared" si="95"/>
        <v>-8.5042181913308674</v>
      </c>
      <c r="O352" s="44">
        <f t="shared" si="92"/>
        <v>-7.5861107525580058</v>
      </c>
    </row>
    <row r="353" spans="1:19" x14ac:dyDescent="0.25">
      <c r="A353" s="133"/>
      <c r="B353" s="45" t="s">
        <v>177</v>
      </c>
      <c r="C353" s="46">
        <f t="shared" ref="C353:N353" si="96">ABS((C352-C349)/C349)</f>
        <v>1.0006256696561</v>
      </c>
      <c r="D353" s="46">
        <f t="shared" si="96"/>
        <v>1.0004756954867353</v>
      </c>
      <c r="E353" s="46">
        <f t="shared" si="96"/>
        <v>1.0003934607234628</v>
      </c>
      <c r="F353" s="46">
        <f t="shared" si="96"/>
        <v>1.0004319950729759</v>
      </c>
      <c r="G353" s="46">
        <f t="shared" si="96"/>
        <v>1.0013857446618333</v>
      </c>
      <c r="H353" s="46">
        <f t="shared" si="96"/>
        <v>1.001230333978554</v>
      </c>
      <c r="I353" s="46">
        <f t="shared" si="96"/>
        <v>1.0007563292927388</v>
      </c>
      <c r="J353" s="46">
        <f t="shared" si="96"/>
        <v>1.0008735176251418</v>
      </c>
      <c r="K353" s="46">
        <f t="shared" si="96"/>
        <v>1.0016042759441468</v>
      </c>
      <c r="L353" s="46">
        <f t="shared" si="96"/>
        <v>1.0021788926957036</v>
      </c>
      <c r="M353" s="46">
        <f t="shared" si="96"/>
        <v>1.0018637467528857</v>
      </c>
      <c r="N353" s="46">
        <f t="shared" si="96"/>
        <v>1.0009872554204005</v>
      </c>
      <c r="O353" s="62">
        <f>AVERAGE(C353:N353)</f>
        <v>1.0010672431092231</v>
      </c>
    </row>
    <row r="354" spans="1:19" ht="15.75" thickBot="1" x14ac:dyDescent="0.3">
      <c r="A354" s="133"/>
      <c r="B354" s="45">
        <v>5</v>
      </c>
      <c r="C354" s="2">
        <f>C$108*ATAN($P$111/$P$108)</f>
        <v>8.3942248342324106</v>
      </c>
      <c r="D354" s="2">
        <f t="shared" ref="D354:N354" si="97">D$108*ATAN($P$111/$P$108)</f>
        <v>4.7806931202747425</v>
      </c>
      <c r="E354" s="2">
        <f t="shared" si="97"/>
        <v>3.7131294872967242</v>
      </c>
      <c r="F354" s="2">
        <f t="shared" si="97"/>
        <v>4.6017283713061241</v>
      </c>
      <c r="G354" s="2">
        <f t="shared" si="97"/>
        <v>21.16452683454964</v>
      </c>
      <c r="H354" s="2">
        <f t="shared" si="97"/>
        <v>24.168022186805583</v>
      </c>
      <c r="I354" s="2">
        <f t="shared" si="97"/>
        <v>14.363866373742148</v>
      </c>
      <c r="J354" s="2">
        <f t="shared" si="97"/>
        <v>15.562152084227678</v>
      </c>
      <c r="K354" s="2">
        <f t="shared" si="97"/>
        <v>29.287970222516492</v>
      </c>
      <c r="L354" s="2">
        <f t="shared" si="97"/>
        <v>44.352133440048881</v>
      </c>
      <c r="M354" s="2">
        <f t="shared" si="97"/>
        <v>44.818998002575718</v>
      </c>
      <c r="N354" s="2">
        <f t="shared" si="97"/>
        <v>22.176066720024441</v>
      </c>
      <c r="O354" s="44">
        <f t="shared" si="92"/>
        <v>19.781959306466714</v>
      </c>
    </row>
    <row r="355" spans="1:19" x14ac:dyDescent="0.25">
      <c r="A355" s="133"/>
      <c r="B355" s="45" t="s">
        <v>177</v>
      </c>
      <c r="C355" s="46">
        <f t="shared" ref="C355:N355" si="98">ABS((C354-C349)/C349)</f>
        <v>0.99836846941997415</v>
      </c>
      <c r="D355" s="46">
        <f t="shared" si="98"/>
        <v>0.99875955030610408</v>
      </c>
      <c r="E355" s="46">
        <f t="shared" si="98"/>
        <v>0.99897399019417066</v>
      </c>
      <c r="F355" s="46">
        <f t="shared" si="98"/>
        <v>0.99887350590665691</v>
      </c>
      <c r="G355" s="46">
        <f t="shared" si="98"/>
        <v>0.99638645606376131</v>
      </c>
      <c r="H355" s="46">
        <f t="shared" si="98"/>
        <v>0.99679171350234896</v>
      </c>
      <c r="I355" s="46">
        <f t="shared" si="98"/>
        <v>0.99802775417084411</v>
      </c>
      <c r="J355" s="46">
        <f t="shared" si="98"/>
        <v>0.99772216743497832</v>
      </c>
      <c r="K355" s="46">
        <f t="shared" si="98"/>
        <v>0.99581660188222876</v>
      </c>
      <c r="L355" s="46">
        <f t="shared" si="98"/>
        <v>0.99431819966179225</v>
      </c>
      <c r="M355" s="46">
        <f t="shared" si="98"/>
        <v>0.99513999154168553</v>
      </c>
      <c r="N355" s="46">
        <f t="shared" si="98"/>
        <v>0.99742557850940039</v>
      </c>
      <c r="O355" s="62">
        <f>AVERAGE(C355:N355)</f>
        <v>0.99721699821616216</v>
      </c>
      <c r="Q355" s="47" t="s">
        <v>183</v>
      </c>
    </row>
    <row r="356" spans="1:19" ht="15.75" thickBot="1" x14ac:dyDescent="0.3">
      <c r="A356" s="133"/>
      <c r="B356" s="45" t="s">
        <v>184</v>
      </c>
      <c r="C356" s="2">
        <f>LN(C$111/C$108)/LN($P$111/$P$108)</f>
        <v>1.6226497720033657</v>
      </c>
      <c r="D356" s="2">
        <f t="shared" ref="D356:N356" si="99">LN(D$111/D$108)/LN($P$111/$P$108)</f>
        <v>1.6874670375710488</v>
      </c>
      <c r="E356" s="2">
        <f t="shared" si="99"/>
        <v>1.7323579073848456</v>
      </c>
      <c r="F356" s="2">
        <f t="shared" si="99"/>
        <v>1.7102590700529798</v>
      </c>
      <c r="G356" s="2">
        <f t="shared" si="99"/>
        <v>1.4345753865094319</v>
      </c>
      <c r="H356" s="2">
        <f t="shared" si="99"/>
        <v>1.4627100146491097</v>
      </c>
      <c r="I356" s="2">
        <f t="shared" si="99"/>
        <v>1.5777925681782425</v>
      </c>
      <c r="J356" s="2">
        <f t="shared" si="99"/>
        <v>1.5437213952599711</v>
      </c>
      <c r="K356" s="2">
        <f t="shared" si="99"/>
        <v>1.3999404852201278</v>
      </c>
      <c r="L356" s="2">
        <f t="shared" si="99"/>
        <v>1.3275309781996447</v>
      </c>
      <c r="M356" s="2">
        <f t="shared" si="99"/>
        <v>1.3644821501336117</v>
      </c>
      <c r="N356" s="2">
        <f t="shared" si="99"/>
        <v>1.5147711282013043</v>
      </c>
      <c r="O356" s="48">
        <f t="shared" si="92"/>
        <v>1.5315214911136403</v>
      </c>
      <c r="Q356" s="49">
        <v>1.43</v>
      </c>
    </row>
    <row r="357" spans="1:19" x14ac:dyDescent="0.25">
      <c r="A357" s="133"/>
      <c r="B357" s="45" t="s">
        <v>185</v>
      </c>
      <c r="C357" s="2">
        <f>C$108*($P$111/$P$108)^$O356</f>
        <v>3499.9158255549128</v>
      </c>
      <c r="D357" s="2">
        <f t="shared" ref="D357:N357" si="100">D$108*($P$111/$P$108)^$O356</f>
        <v>1993.2779785140326</v>
      </c>
      <c r="E357" s="2">
        <f t="shared" si="100"/>
        <v>1548.1644715932559</v>
      </c>
      <c r="F357" s="2">
        <f t="shared" si="100"/>
        <v>1918.6598250214824</v>
      </c>
      <c r="G357" s="2">
        <f t="shared" si="100"/>
        <v>8824.4077173798323</v>
      </c>
      <c r="H357" s="2">
        <f t="shared" si="100"/>
        <v>10076.694989037411</v>
      </c>
      <c r="I357" s="2">
        <f t="shared" si="100"/>
        <v>5988.9178846629302</v>
      </c>
      <c r="J357" s="2">
        <f t="shared" si="100"/>
        <v>6488.5350863087006</v>
      </c>
      <c r="K357" s="2">
        <f t="shared" si="100"/>
        <v>12211.423032432975</v>
      </c>
      <c r="L357" s="2">
        <f t="shared" si="100"/>
        <v>18492.324995979794</v>
      </c>
      <c r="M357" s="2">
        <f t="shared" si="100"/>
        <v>18686.981048569058</v>
      </c>
      <c r="N357" s="2">
        <f t="shared" si="100"/>
        <v>9246.162497989897</v>
      </c>
      <c r="O357" s="44">
        <f t="shared" si="92"/>
        <v>8247.9554460870222</v>
      </c>
    </row>
    <row r="358" spans="1:19" x14ac:dyDescent="0.25">
      <c r="A358" s="133"/>
      <c r="B358" s="45" t="s">
        <v>177</v>
      </c>
      <c r="C358" s="46">
        <f t="shared" ref="C358:N358" si="101">ABS((C357-C349)/C349)</f>
        <v>0.31974425159282549</v>
      </c>
      <c r="D358" s="46">
        <f t="shared" si="101"/>
        <v>0.48280280785832053</v>
      </c>
      <c r="E358" s="46">
        <f t="shared" si="101"/>
        <v>0.5722120830082188</v>
      </c>
      <c r="F358" s="46">
        <f t="shared" si="101"/>
        <v>0.53031583230808266</v>
      </c>
      <c r="G358" s="46">
        <f t="shared" si="101"/>
        <v>0.50664294303906987</v>
      </c>
      <c r="H358" s="46">
        <f t="shared" si="101"/>
        <v>0.3376735681716993</v>
      </c>
      <c r="I358" s="46">
        <f t="shared" si="101"/>
        <v>0.17768531035796647</v>
      </c>
      <c r="J358" s="46">
        <f t="shared" si="101"/>
        <v>5.0272967460670295E-2</v>
      </c>
      <c r="K358" s="46">
        <f t="shared" si="101"/>
        <v>0.74423982751506568</v>
      </c>
      <c r="L358" s="46">
        <f t="shared" si="101"/>
        <v>1.3689885979989487</v>
      </c>
      <c r="M358" s="46">
        <f t="shared" si="101"/>
        <v>1.0263479775069462</v>
      </c>
      <c r="N358" s="46">
        <f t="shared" si="101"/>
        <v>7.3387798698618181E-2</v>
      </c>
      <c r="O358" s="62">
        <f>AVERAGE(C358:N358)</f>
        <v>0.51585949712636925</v>
      </c>
    </row>
    <row r="359" spans="1:19" x14ac:dyDescent="0.25">
      <c r="A359" s="133"/>
      <c r="B359" s="42" t="s">
        <v>186</v>
      </c>
      <c r="C359" s="4">
        <f>C$108*($P$111/$P$108)^$Q356</f>
        <v>2278.4842557328366</v>
      </c>
      <c r="D359" s="4">
        <f t="shared" ref="D359:N359" si="102">D$108*($P$111/$P$108)^$Q356</f>
        <v>1297.6462057121385</v>
      </c>
      <c r="E359" s="4">
        <f t="shared" si="102"/>
        <v>1007.8723459730346</v>
      </c>
      <c r="F359" s="4">
        <f t="shared" si="102"/>
        <v>1249.0689551727842</v>
      </c>
      <c r="G359" s="4">
        <f t="shared" si="102"/>
        <v>5744.7878898714453</v>
      </c>
      <c r="H359" s="4">
        <f t="shared" si="102"/>
        <v>6560.0408771840848</v>
      </c>
      <c r="I359" s="4">
        <f t="shared" si="102"/>
        <v>3898.8523693759889</v>
      </c>
      <c r="J359" s="4">
        <f t="shared" si="102"/>
        <v>4224.1087425525338</v>
      </c>
      <c r="K359" s="4">
        <f t="shared" si="102"/>
        <v>7949.7726534838685</v>
      </c>
      <c r="L359" s="4">
        <f t="shared" si="102"/>
        <v>12038.70991627472</v>
      </c>
      <c r="M359" s="4">
        <f t="shared" si="102"/>
        <v>12165.433178551297</v>
      </c>
      <c r="N359" s="4">
        <f t="shared" si="102"/>
        <v>6019.35495813736</v>
      </c>
      <c r="O359" s="51">
        <f>AVERAGE(C359:N359)</f>
        <v>5369.5110290018411</v>
      </c>
    </row>
    <row r="360" spans="1:19" ht="15.75" thickBot="1" x14ac:dyDescent="0.3">
      <c r="A360" s="134"/>
      <c r="B360" s="52" t="s">
        <v>177</v>
      </c>
      <c r="C360" s="53">
        <f t="shared" ref="C360:N360" si="103">ABS((C359-C349)/C349)</f>
        <v>0.55714591725309304</v>
      </c>
      <c r="D360" s="53">
        <f t="shared" si="103"/>
        <v>0.66329885684687639</v>
      </c>
      <c r="E360" s="53">
        <f t="shared" si="103"/>
        <v>0.72150529262972241</v>
      </c>
      <c r="F360" s="53">
        <f t="shared" si="103"/>
        <v>0.69423036593077503</v>
      </c>
      <c r="G360" s="53">
        <f t="shared" si="103"/>
        <v>1.9158632427617336E-2</v>
      </c>
      <c r="H360" s="53">
        <f t="shared" si="103"/>
        <v>0.12915958088622265</v>
      </c>
      <c r="I360" s="53">
        <f t="shared" si="103"/>
        <v>0.46466396136537291</v>
      </c>
      <c r="J360" s="53">
        <f t="shared" si="103"/>
        <v>0.38171710442732232</v>
      </c>
      <c r="K360" s="53">
        <f t="shared" si="103"/>
        <v>0.13551959055618748</v>
      </c>
      <c r="L360" s="53">
        <f t="shared" si="103"/>
        <v>0.54223801130857285</v>
      </c>
      <c r="M360" s="53">
        <f t="shared" si="103"/>
        <v>0.31917514406325059</v>
      </c>
      <c r="N360" s="53">
        <f t="shared" si="103"/>
        <v>0.30121256580713257</v>
      </c>
      <c r="O360" s="63">
        <f>AVERAGE(C360:N360)</f>
        <v>0.41075208529184543</v>
      </c>
    </row>
    <row r="361" spans="1:19" x14ac:dyDescent="0.25">
      <c r="A361"/>
      <c r="B361" s="54"/>
      <c r="C361" s="55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 s="54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 s="54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x14ac:dyDescent="0.25">
      <c r="A364"/>
      <c r="B364" s="5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x14ac:dyDescent="0.25">
      <c r="A365"/>
      <c r="B365" s="54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x14ac:dyDescent="0.25">
      <c r="A366"/>
      <c r="B366" s="54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x14ac:dyDescent="0.25">
      <c r="A367"/>
      <c r="B367" s="54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x14ac:dyDescent="0.25">
      <c r="A368"/>
      <c r="B368" s="54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x14ac:dyDescent="0.25">
      <c r="A369"/>
      <c r="B369" s="54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x14ac:dyDescent="0.25">
      <c r="A370"/>
      <c r="B370" s="54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x14ac:dyDescent="0.25">
      <c r="A371"/>
      <c r="B371" s="54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x14ac:dyDescent="0.25">
      <c r="A372"/>
      <c r="B372" s="54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x14ac:dyDescent="0.25">
      <c r="A373"/>
      <c r="B373" s="54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x14ac:dyDescent="0.25">
      <c r="A374"/>
      <c r="B374" s="5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x14ac:dyDescent="0.25">
      <c r="A375"/>
      <c r="B375" s="54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x14ac:dyDescent="0.25">
      <c r="A376"/>
      <c r="B376" s="54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x14ac:dyDescent="0.25">
      <c r="A377"/>
      <c r="B377" s="54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x14ac:dyDescent="0.25">
      <c r="A378"/>
      <c r="B378" s="54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x14ac:dyDescent="0.25">
      <c r="A379"/>
      <c r="B379" s="54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ht="15.75" thickBot="1" x14ac:dyDescent="0.3"/>
    <row r="381" spans="1:19" x14ac:dyDescent="0.25">
      <c r="A381" s="41" t="s">
        <v>175</v>
      </c>
      <c r="B381" s="18" t="s">
        <v>176</v>
      </c>
      <c r="C381" s="22" t="s">
        <v>162</v>
      </c>
      <c r="D381" s="22" t="s">
        <v>163</v>
      </c>
      <c r="E381" s="22" t="s">
        <v>91</v>
      </c>
      <c r="F381" s="22" t="s">
        <v>164</v>
      </c>
      <c r="G381" s="22" t="s">
        <v>165</v>
      </c>
      <c r="H381" s="22" t="s">
        <v>166</v>
      </c>
      <c r="I381" s="22" t="s">
        <v>167</v>
      </c>
      <c r="J381" s="22" t="s">
        <v>168</v>
      </c>
      <c r="K381" s="22" t="s">
        <v>169</v>
      </c>
      <c r="L381" s="22" t="s">
        <v>170</v>
      </c>
      <c r="M381" s="22" t="s">
        <v>171</v>
      </c>
      <c r="N381" s="22" t="s">
        <v>172</v>
      </c>
      <c r="O381" s="23" t="s">
        <v>179</v>
      </c>
    </row>
    <row r="382" spans="1:19" x14ac:dyDescent="0.25">
      <c r="A382" s="132" t="s">
        <v>156</v>
      </c>
      <c r="B382" s="42" t="s">
        <v>182</v>
      </c>
      <c r="C382" s="43">
        <f>C$112</f>
        <v>12.55</v>
      </c>
      <c r="D382" s="43">
        <f t="shared" ref="D382:N382" si="104">D$112</f>
        <v>10.91</v>
      </c>
      <c r="E382" s="43">
        <f t="shared" si="104"/>
        <v>10</v>
      </c>
      <c r="F382" s="43">
        <f t="shared" si="104"/>
        <v>10.98</v>
      </c>
      <c r="G382" s="43">
        <f t="shared" si="104"/>
        <v>17.25</v>
      </c>
      <c r="H382" s="43">
        <f t="shared" si="104"/>
        <v>17.93</v>
      </c>
      <c r="I382" s="43">
        <f t="shared" si="104"/>
        <v>15.47</v>
      </c>
      <c r="J382" s="43">
        <f t="shared" si="104"/>
        <v>16.329999999999998</v>
      </c>
      <c r="K382" s="43">
        <f t="shared" si="104"/>
        <v>20.46</v>
      </c>
      <c r="L382" s="43">
        <f t="shared" si="104"/>
        <v>23.32</v>
      </c>
      <c r="M382" s="43">
        <f t="shared" si="104"/>
        <v>24.37</v>
      </c>
      <c r="N382" s="43">
        <f t="shared" si="104"/>
        <v>16.760000000000002</v>
      </c>
      <c r="O382" s="44">
        <f t="shared" ref="O382:O390" si="105">AVERAGE(C382:N382)</f>
        <v>16.360833333333332</v>
      </c>
    </row>
    <row r="383" spans="1:19" x14ac:dyDescent="0.25">
      <c r="A383" s="133"/>
      <c r="B383" s="45">
        <v>3</v>
      </c>
      <c r="C383" s="2">
        <f>C$108*($P$112/$P$108)</f>
        <v>1.3750820458177946</v>
      </c>
      <c r="D383" s="2">
        <f t="shared" ref="D383:N383" si="106">D$108*($P$112/$P$108)</f>
        <v>0.78313905167820996</v>
      </c>
      <c r="E383" s="2">
        <f t="shared" si="106"/>
        <v>0.60825839104954726</v>
      </c>
      <c r="F383" s="2">
        <f t="shared" si="106"/>
        <v>0.75382232285562067</v>
      </c>
      <c r="G383" s="2">
        <f t="shared" si="106"/>
        <v>3.4670218433670752</v>
      </c>
      <c r="H383" s="2">
        <f t="shared" si="106"/>
        <v>3.9590330314331381</v>
      </c>
      <c r="I383" s="2">
        <f t="shared" si="106"/>
        <v>2.3529861481086844</v>
      </c>
      <c r="J383" s="2">
        <f t="shared" si="106"/>
        <v>2.5492807671816733</v>
      </c>
      <c r="K383" s="2">
        <f t="shared" si="106"/>
        <v>4.7977464038359088</v>
      </c>
      <c r="L383" s="2">
        <f t="shared" si="106"/>
        <v>7.2654501864677679</v>
      </c>
      <c r="M383" s="2">
        <f t="shared" si="106"/>
        <v>7.3419286094832188</v>
      </c>
      <c r="N383" s="2">
        <f t="shared" si="106"/>
        <v>3.6327250932338839</v>
      </c>
      <c r="O383" s="44">
        <f t="shared" si="105"/>
        <v>3.2405394912093768</v>
      </c>
    </row>
    <row r="384" spans="1:19" x14ac:dyDescent="0.25">
      <c r="A384" s="133"/>
      <c r="B384" s="45" t="s">
        <v>177</v>
      </c>
      <c r="C384" s="46">
        <f t="shared" ref="C384:N384" si="107">ABS((C383-C382)/C382)</f>
        <v>0.89043170949659001</v>
      </c>
      <c r="D384" s="46">
        <f t="shared" si="107"/>
        <v>0.92821823540987991</v>
      </c>
      <c r="E384" s="46">
        <f t="shared" si="107"/>
        <v>0.93917416089504524</v>
      </c>
      <c r="F384" s="46">
        <f t="shared" si="107"/>
        <v>0.93134587223537146</v>
      </c>
      <c r="G384" s="46">
        <f t="shared" si="107"/>
        <v>0.79901322647147388</v>
      </c>
      <c r="H384" s="46">
        <f t="shared" si="107"/>
        <v>0.77919503449898841</v>
      </c>
      <c r="I384" s="46">
        <f t="shared" si="107"/>
        <v>0.84790005506731192</v>
      </c>
      <c r="J384" s="46">
        <f t="shared" si="107"/>
        <v>0.84388972644325322</v>
      </c>
      <c r="K384" s="46">
        <f t="shared" si="107"/>
        <v>0.76550604086823515</v>
      </c>
      <c r="L384" s="46">
        <f t="shared" si="107"/>
        <v>0.688445532312703</v>
      </c>
      <c r="M384" s="46">
        <f t="shared" si="107"/>
        <v>0.69873087363630615</v>
      </c>
      <c r="N384" s="46">
        <f t="shared" si="107"/>
        <v>0.78325029276647473</v>
      </c>
      <c r="O384" s="62">
        <f>AVERAGE(C384:N384)</f>
        <v>0.82459173000846941</v>
      </c>
    </row>
    <row r="385" spans="1:19" x14ac:dyDescent="0.25">
      <c r="A385" s="133"/>
      <c r="B385" s="45">
        <v>4</v>
      </c>
      <c r="C385" s="2">
        <f>C$108*TAN($P$112/$P$108)</f>
        <v>1.4056654098411168</v>
      </c>
      <c r="D385" s="2">
        <f t="shared" ref="D385:N385" si="108">D$108*TAN($P$112/$P$108)</f>
        <v>0.80055694086613094</v>
      </c>
      <c r="E385" s="2">
        <f t="shared" si="108"/>
        <v>0.62178673857636346</v>
      </c>
      <c r="F385" s="2">
        <f t="shared" si="108"/>
        <v>0.7705881751761553</v>
      </c>
      <c r="G385" s="2">
        <f t="shared" si="108"/>
        <v>3.544132290292767</v>
      </c>
      <c r="H385" s="2">
        <f t="shared" si="108"/>
        <v>4.0470863579593139</v>
      </c>
      <c r="I385" s="2">
        <f t="shared" si="108"/>
        <v>2.4053191940736944</v>
      </c>
      <c r="J385" s="2">
        <f t="shared" si="108"/>
        <v>2.6059796252152703</v>
      </c>
      <c r="K385" s="2">
        <f t="shared" si="108"/>
        <v>4.9044536546551383</v>
      </c>
      <c r="L385" s="2">
        <f t="shared" si="108"/>
        <v>7.4270419318635197</v>
      </c>
      <c r="M385" s="2">
        <f t="shared" si="108"/>
        <v>7.5052213206199783</v>
      </c>
      <c r="N385" s="2">
        <f t="shared" si="108"/>
        <v>3.7135209659317598</v>
      </c>
      <c r="O385" s="44">
        <f t="shared" si="105"/>
        <v>3.3126127170892672</v>
      </c>
    </row>
    <row r="386" spans="1:19" x14ac:dyDescent="0.25">
      <c r="A386" s="133"/>
      <c r="B386" s="45" t="s">
        <v>177</v>
      </c>
      <c r="C386" s="46">
        <f t="shared" ref="C386:N386" si="109">ABS((C385-C382)/C382)</f>
        <v>0.88799478806046883</v>
      </c>
      <c r="D386" s="46">
        <f t="shared" si="109"/>
        <v>0.92662172860988723</v>
      </c>
      <c r="E386" s="46">
        <f t="shared" si="109"/>
        <v>0.93782132614236369</v>
      </c>
      <c r="F386" s="46">
        <f t="shared" si="109"/>
        <v>0.92981892757958517</v>
      </c>
      <c r="G386" s="46">
        <f t="shared" si="109"/>
        <v>0.79454305563520189</v>
      </c>
      <c r="H386" s="46">
        <f t="shared" si="109"/>
        <v>0.77428408488793565</v>
      </c>
      <c r="I386" s="46">
        <f t="shared" si="109"/>
        <v>0.84451718202497128</v>
      </c>
      <c r="J386" s="46">
        <f t="shared" si="109"/>
        <v>0.84041765920298406</v>
      </c>
      <c r="K386" s="46">
        <f t="shared" si="109"/>
        <v>0.76029063271480257</v>
      </c>
      <c r="L386" s="46">
        <f t="shared" si="109"/>
        <v>0.68151621218424008</v>
      </c>
      <c r="M386" s="46">
        <f t="shared" si="109"/>
        <v>0.6920303110127215</v>
      </c>
      <c r="N386" s="46">
        <f t="shared" si="109"/>
        <v>0.77842953663891645</v>
      </c>
      <c r="O386" s="62">
        <f>AVERAGE(C386:N386)</f>
        <v>0.82069045372450644</v>
      </c>
    </row>
    <row r="387" spans="1:19" ht="15.75" thickBot="1" x14ac:dyDescent="0.3">
      <c r="A387" s="133"/>
      <c r="B387" s="45">
        <v>5</v>
      </c>
      <c r="C387" s="2">
        <f>C$108*ATAN($P$112/$P$108)</f>
        <v>1.346404149771609</v>
      </c>
      <c r="D387" s="2">
        <f t="shared" ref="D387:N387" si="110">D$108*ATAN($P$112/$P$108)</f>
        <v>0.76680636783433131</v>
      </c>
      <c r="E387" s="2">
        <f t="shared" si="110"/>
        <v>0.595572914600493</v>
      </c>
      <c r="F387" s="2">
        <f t="shared" si="110"/>
        <v>0.73810105133011639</v>
      </c>
      <c r="G387" s="2">
        <f t="shared" si="110"/>
        <v>3.3947156909332374</v>
      </c>
      <c r="H387" s="2">
        <f t="shared" si="110"/>
        <v>3.876465785308322</v>
      </c>
      <c r="I387" s="2">
        <f t="shared" si="110"/>
        <v>2.3039136637730726</v>
      </c>
      <c r="J387" s="2">
        <f t="shared" si="110"/>
        <v>2.4961144786273808</v>
      </c>
      <c r="K387" s="2">
        <f t="shared" si="110"/>
        <v>4.6976874487767306</v>
      </c>
      <c r="L387" s="2">
        <f t="shared" si="110"/>
        <v>7.1139262640880352</v>
      </c>
      <c r="M387" s="2">
        <f t="shared" si="110"/>
        <v>7.1888096984468559</v>
      </c>
      <c r="N387" s="2">
        <f t="shared" si="110"/>
        <v>3.5569631320440176</v>
      </c>
      <c r="O387" s="44">
        <f t="shared" si="105"/>
        <v>3.1729567204611833</v>
      </c>
    </row>
    <row r="388" spans="1:19" x14ac:dyDescent="0.25">
      <c r="A388" s="133"/>
      <c r="B388" s="45" t="s">
        <v>177</v>
      </c>
      <c r="C388" s="46">
        <f t="shared" ref="C388:N388" si="111">ABS((C387-C382)/C382)</f>
        <v>0.89271680081501126</v>
      </c>
      <c r="D388" s="46">
        <f t="shared" si="111"/>
        <v>0.92971527334240778</v>
      </c>
      <c r="E388" s="46">
        <f t="shared" si="111"/>
        <v>0.9404427085399506</v>
      </c>
      <c r="F388" s="46">
        <f t="shared" si="111"/>
        <v>0.93277768202822264</v>
      </c>
      <c r="G388" s="46">
        <f t="shared" si="111"/>
        <v>0.80320488748213115</v>
      </c>
      <c r="H388" s="46">
        <f t="shared" si="111"/>
        <v>0.78380001197388049</v>
      </c>
      <c r="I388" s="46">
        <f t="shared" si="111"/>
        <v>0.85107216135920671</v>
      </c>
      <c r="J388" s="46">
        <f t="shared" si="111"/>
        <v>0.84714546977174643</v>
      </c>
      <c r="K388" s="46">
        <f t="shared" si="111"/>
        <v>0.7703965078799252</v>
      </c>
      <c r="L388" s="46">
        <f t="shared" si="111"/>
        <v>0.69494312761200527</v>
      </c>
      <c r="M388" s="46">
        <f t="shared" si="111"/>
        <v>0.70501396395376048</v>
      </c>
      <c r="N388" s="46">
        <f t="shared" si="111"/>
        <v>0.78777069617875795</v>
      </c>
      <c r="O388" s="62">
        <f>AVERAGE(C388:N388)</f>
        <v>0.82824994091141724</v>
      </c>
      <c r="Q388" s="47" t="s">
        <v>183</v>
      </c>
    </row>
    <row r="389" spans="1:19" ht="15.75" thickBot="1" x14ac:dyDescent="0.3">
      <c r="A389" s="133"/>
      <c r="B389" s="45" t="s">
        <v>184</v>
      </c>
      <c r="C389" s="2">
        <f>LN(C$112/C$108)/LN($P$112/$P$108)</f>
        <v>-0.61782968402382887</v>
      </c>
      <c r="D389" s="2">
        <f t="shared" ref="D389:N389" si="112">LN(D$112/D$108)/LN($P$112/$P$108)</f>
        <v>-0.92725728334496083</v>
      </c>
      <c r="E389" s="2">
        <f t="shared" si="112"/>
        <v>-1.0484300638338864</v>
      </c>
      <c r="F389" s="2">
        <f t="shared" si="112"/>
        <v>-0.95985171105057376</v>
      </c>
      <c r="G389" s="2">
        <f t="shared" si="112"/>
        <v>-0.17394417881446636</v>
      </c>
      <c r="H389" s="2">
        <f t="shared" si="112"/>
        <v>-0.10513930524205914</v>
      </c>
      <c r="I389" s="2">
        <f t="shared" si="112"/>
        <v>-0.37785594541084433</v>
      </c>
      <c r="J389" s="2">
        <f t="shared" si="112"/>
        <v>-0.35881490029229224</v>
      </c>
      <c r="K389" s="2">
        <f t="shared" si="112"/>
        <v>-6.1130543178095194E-2</v>
      </c>
      <c r="L389" s="2">
        <f t="shared" si="112"/>
        <v>0.14676365761579649</v>
      </c>
      <c r="M389" s="2">
        <f t="shared" si="112"/>
        <v>0.12220201789424688</v>
      </c>
      <c r="N389" s="2">
        <f t="shared" si="112"/>
        <v>-0.11870156224052504</v>
      </c>
      <c r="O389" s="48">
        <f t="shared" si="105"/>
        <v>-0.37333245849345736</v>
      </c>
      <c r="Q389" s="49">
        <v>-0.11</v>
      </c>
    </row>
    <row r="390" spans="1:19" x14ac:dyDescent="0.25">
      <c r="A390" s="133"/>
      <c r="B390" s="45" t="s">
        <v>185</v>
      </c>
      <c r="C390" s="2">
        <f>C$108*($P$112/$P$108)^$O389</f>
        <v>8.9849257575453461</v>
      </c>
      <c r="D390" s="2">
        <f t="shared" ref="D390:N390" si="113">D$108*($P$112/$P$108)^$O389</f>
        <v>5.1171101088578617</v>
      </c>
      <c r="E390" s="2">
        <f t="shared" si="113"/>
        <v>3.9744221092886907</v>
      </c>
      <c r="F390" s="2">
        <f t="shared" si="113"/>
        <v>4.9255516249650695</v>
      </c>
      <c r="G390" s="2">
        <f t="shared" si="113"/>
        <v>22.653872877756157</v>
      </c>
      <c r="H390" s="2">
        <f t="shared" si="113"/>
        <v>25.868723955261256</v>
      </c>
      <c r="I390" s="2">
        <f t="shared" si="113"/>
        <v>15.374650489830097</v>
      </c>
      <c r="J390" s="2">
        <f t="shared" si="113"/>
        <v>16.657259468938349</v>
      </c>
      <c r="K390" s="2">
        <f t="shared" si="113"/>
        <v>31.348962320541975</v>
      </c>
      <c r="L390" s="2">
        <f t="shared" si="113"/>
        <v>47.473189486474297</v>
      </c>
      <c r="M390" s="2">
        <f t="shared" si="113"/>
        <v>47.97290727054245</v>
      </c>
      <c r="N390" s="2">
        <f t="shared" si="113"/>
        <v>23.736594743237148</v>
      </c>
      <c r="O390" s="44">
        <f t="shared" si="105"/>
        <v>21.174014184436558</v>
      </c>
    </row>
    <row r="391" spans="1:19" x14ac:dyDescent="0.25">
      <c r="A391" s="133"/>
      <c r="B391" s="45" t="s">
        <v>177</v>
      </c>
      <c r="C391" s="46">
        <f t="shared" ref="C391:N391" si="114">ABS((C390-C382)/C382)</f>
        <v>0.28406966075335893</v>
      </c>
      <c r="D391" s="46">
        <f t="shared" si="114"/>
        <v>0.5309706591331016</v>
      </c>
      <c r="E391" s="46">
        <f t="shared" si="114"/>
        <v>0.60255778907113089</v>
      </c>
      <c r="F391" s="46">
        <f t="shared" si="114"/>
        <v>0.55140695583196087</v>
      </c>
      <c r="G391" s="46">
        <f t="shared" si="114"/>
        <v>0.31326799291340041</v>
      </c>
      <c r="H391" s="46">
        <f t="shared" si="114"/>
        <v>0.44276207223989161</v>
      </c>
      <c r="I391" s="46">
        <f t="shared" si="114"/>
        <v>6.1635106767875458E-3</v>
      </c>
      <c r="J391" s="46">
        <f t="shared" si="114"/>
        <v>2.0040383890897184E-2</v>
      </c>
      <c r="K391" s="46">
        <f t="shared" si="114"/>
        <v>0.53220734704506223</v>
      </c>
      <c r="L391" s="46">
        <f t="shared" si="114"/>
        <v>1.0357285371558447</v>
      </c>
      <c r="M391" s="46">
        <f t="shared" si="114"/>
        <v>0.96852307224220135</v>
      </c>
      <c r="N391" s="46">
        <f t="shared" si="114"/>
        <v>0.41626460281844546</v>
      </c>
      <c r="O391" s="62">
        <f>AVERAGE(C391:N391)</f>
        <v>0.47533021531434017</v>
      </c>
    </row>
    <row r="392" spans="1:19" x14ac:dyDescent="0.25">
      <c r="A392" s="133"/>
      <c r="B392" s="42" t="s">
        <v>186</v>
      </c>
      <c r="C392" s="4">
        <f>C$108*($P$112/$P$108)^$Q389</f>
        <v>6.2690971279491494</v>
      </c>
      <c r="D392" s="4">
        <f t="shared" ref="D392:N392" si="115">D$108*($P$112/$P$108)^$Q389</f>
        <v>3.5703867958953999</v>
      </c>
      <c r="E392" s="4">
        <f t="shared" si="115"/>
        <v>2.7730933903015704</v>
      </c>
      <c r="F392" s="4">
        <f t="shared" si="115"/>
        <v>3.4367297381063464</v>
      </c>
      <c r="G392" s="4">
        <f t="shared" si="115"/>
        <v>15.806399877661926</v>
      </c>
      <c r="H392" s="4">
        <f t="shared" si="115"/>
        <v>18.049513977947772</v>
      </c>
      <c r="I392" s="4">
        <f t="shared" si="115"/>
        <v>10.72743168167791</v>
      </c>
      <c r="J392" s="4">
        <f t="shared" si="115"/>
        <v>11.622352851222004</v>
      </c>
      <c r="K392" s="4">
        <f t="shared" si="115"/>
        <v>21.873268065999813</v>
      </c>
      <c r="L392" s="4">
        <f t="shared" si="115"/>
        <v>33.123705625982709</v>
      </c>
      <c r="M392" s="4">
        <f t="shared" si="115"/>
        <v>33.472376211519375</v>
      </c>
      <c r="N392" s="4">
        <f t="shared" si="115"/>
        <v>16.561852812991354</v>
      </c>
      <c r="O392" s="51">
        <f>AVERAGE(C392:N392)</f>
        <v>14.773850679771279</v>
      </c>
    </row>
    <row r="393" spans="1:19" ht="15.75" thickBot="1" x14ac:dyDescent="0.3">
      <c r="A393" s="134"/>
      <c r="B393" s="52" t="s">
        <v>177</v>
      </c>
      <c r="C393" s="53">
        <f t="shared" ref="C393:N393" si="116">ABS((C392-C382)/C382)</f>
        <v>0.50047034837058568</v>
      </c>
      <c r="D393" s="53">
        <f t="shared" si="116"/>
        <v>0.67274181522498622</v>
      </c>
      <c r="E393" s="53">
        <f t="shared" si="116"/>
        <v>0.72269066096984302</v>
      </c>
      <c r="F393" s="53">
        <f t="shared" si="116"/>
        <v>0.68700093459869338</v>
      </c>
      <c r="G393" s="53">
        <f t="shared" si="116"/>
        <v>8.3686963613801388E-2</v>
      </c>
      <c r="H393" s="53">
        <f t="shared" si="116"/>
        <v>6.6655871694239867E-3</v>
      </c>
      <c r="I393" s="53">
        <f t="shared" si="116"/>
        <v>0.30656550215398132</v>
      </c>
      <c r="J393" s="53">
        <f t="shared" si="116"/>
        <v>0.2882821279104712</v>
      </c>
      <c r="K393" s="53">
        <f t="shared" si="116"/>
        <v>6.9074685532737642E-2</v>
      </c>
      <c r="L393" s="53">
        <f t="shared" si="116"/>
        <v>0.42039904056529626</v>
      </c>
      <c r="M393" s="53">
        <f t="shared" si="116"/>
        <v>0.37350743584404489</v>
      </c>
      <c r="N393" s="53">
        <f t="shared" si="116"/>
        <v>1.1822624523188979E-2</v>
      </c>
      <c r="O393" s="63">
        <f>AVERAGE(C393:N393)</f>
        <v>0.34524231053975457</v>
      </c>
    </row>
    <row r="394" spans="1:19" x14ac:dyDescent="0.25">
      <c r="A394"/>
      <c r="B394" s="54"/>
      <c r="C394" s="55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 s="54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 s="54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x14ac:dyDescent="0.25">
      <c r="A397"/>
      <c r="B397" s="54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x14ac:dyDescent="0.25">
      <c r="A398"/>
      <c r="B398" s="54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x14ac:dyDescent="0.25">
      <c r="A399"/>
      <c r="B399" s="54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x14ac:dyDescent="0.25">
      <c r="A400"/>
      <c r="B400" s="54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x14ac:dyDescent="0.25">
      <c r="A401"/>
      <c r="B401" s="54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x14ac:dyDescent="0.25">
      <c r="A402"/>
      <c r="B402" s="54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x14ac:dyDescent="0.25">
      <c r="A403"/>
      <c r="B403" s="54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x14ac:dyDescent="0.25">
      <c r="A404"/>
      <c r="B404" s="5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x14ac:dyDescent="0.25">
      <c r="A405"/>
      <c r="B405" s="54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x14ac:dyDescent="0.25">
      <c r="A406"/>
      <c r="B406" s="54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x14ac:dyDescent="0.25">
      <c r="A407"/>
      <c r="B407" s="54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x14ac:dyDescent="0.25">
      <c r="A408"/>
      <c r="B408" s="54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x14ac:dyDescent="0.25">
      <c r="A409"/>
      <c r="B409" s="54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x14ac:dyDescent="0.25">
      <c r="A410"/>
      <c r="B410" s="54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x14ac:dyDescent="0.25">
      <c r="A411"/>
      <c r="B411" s="54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x14ac:dyDescent="0.25">
      <c r="A412"/>
      <c r="B412" s="54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ht="15.75" thickBot="1" x14ac:dyDescent="0.3"/>
    <row r="414" spans="1:19" x14ac:dyDescent="0.25">
      <c r="A414" s="41" t="s">
        <v>175</v>
      </c>
      <c r="B414" s="18" t="s">
        <v>176</v>
      </c>
      <c r="C414" s="22" t="s">
        <v>162</v>
      </c>
      <c r="D414" s="22" t="s">
        <v>163</v>
      </c>
      <c r="E414" s="22" t="s">
        <v>91</v>
      </c>
      <c r="F414" s="22" t="s">
        <v>164</v>
      </c>
      <c r="G414" s="22" t="s">
        <v>165</v>
      </c>
      <c r="H414" s="22" t="s">
        <v>166</v>
      </c>
      <c r="I414" s="22" t="s">
        <v>167</v>
      </c>
      <c r="J414" s="22" t="s">
        <v>168</v>
      </c>
      <c r="K414" s="22" t="s">
        <v>169</v>
      </c>
      <c r="L414" s="22" t="s">
        <v>170</v>
      </c>
      <c r="M414" s="22" t="s">
        <v>171</v>
      </c>
      <c r="N414" s="22" t="s">
        <v>172</v>
      </c>
      <c r="O414" s="23" t="s">
        <v>179</v>
      </c>
    </row>
    <row r="415" spans="1:19" x14ac:dyDescent="0.25">
      <c r="A415" s="132" t="s">
        <v>157</v>
      </c>
      <c r="B415" s="42" t="s">
        <v>182</v>
      </c>
      <c r="C415" s="43">
        <f>C$113</f>
        <v>10.6</v>
      </c>
      <c r="D415" s="43">
        <f t="shared" ref="D415:N415" si="117">D$113</f>
        <v>8.9909999999999997</v>
      </c>
      <c r="E415" s="43">
        <f t="shared" si="117"/>
        <v>8.4350000000000005</v>
      </c>
      <c r="F415" s="43">
        <f t="shared" si="117"/>
        <v>9.6579999999999995</v>
      </c>
      <c r="G415" s="43">
        <f t="shared" si="117"/>
        <v>15.37</v>
      </c>
      <c r="H415" s="43">
        <f t="shared" si="117"/>
        <v>16.420000000000002</v>
      </c>
      <c r="I415" s="43">
        <f t="shared" si="117"/>
        <v>14.19</v>
      </c>
      <c r="J415" s="43">
        <f t="shared" si="117"/>
        <v>15.09</v>
      </c>
      <c r="K415" s="43">
        <f t="shared" si="117"/>
        <v>19.55</v>
      </c>
      <c r="L415" s="43">
        <f t="shared" si="117"/>
        <v>23.05</v>
      </c>
      <c r="M415" s="43">
        <f t="shared" si="117"/>
        <v>22.68</v>
      </c>
      <c r="N415" s="43">
        <f t="shared" si="117"/>
        <v>16.54</v>
      </c>
      <c r="O415" s="44">
        <f t="shared" ref="O415:O423" si="118">AVERAGE(C415:N415)</f>
        <v>15.047833333333335</v>
      </c>
    </row>
    <row r="416" spans="1:19" x14ac:dyDescent="0.25">
      <c r="A416" s="133"/>
      <c r="B416" s="45">
        <v>3</v>
      </c>
      <c r="C416" s="2">
        <f>C$108*($P$113/$P$108)</f>
        <v>1.4253724027703782</v>
      </c>
      <c r="D416" s="2">
        <f t="shared" ref="D416:N416" si="119">D$108*($P$113/$P$108)</f>
        <v>0.81178050079914765</v>
      </c>
      <c r="E416" s="2">
        <f t="shared" si="119"/>
        <v>0.63050399573787963</v>
      </c>
      <c r="F416" s="2">
        <f t="shared" si="119"/>
        <v>0.78139158231220029</v>
      </c>
      <c r="G416" s="2">
        <f t="shared" si="119"/>
        <v>3.5938199254128929</v>
      </c>
      <c r="H416" s="2">
        <f t="shared" si="119"/>
        <v>4.1038252530633992</v>
      </c>
      <c r="I416" s="2">
        <f t="shared" si="119"/>
        <v>2.4390410229088975</v>
      </c>
      <c r="J416" s="2">
        <f t="shared" si="119"/>
        <v>2.6425146510388919</v>
      </c>
      <c r="K416" s="2">
        <f t="shared" si="119"/>
        <v>4.9732125732551946</v>
      </c>
      <c r="L416" s="2">
        <f t="shared" si="119"/>
        <v>7.5311667554608421</v>
      </c>
      <c r="M416" s="2">
        <f t="shared" si="119"/>
        <v>7.6104421949920091</v>
      </c>
      <c r="N416" s="2">
        <f t="shared" si="119"/>
        <v>3.7655833777304211</v>
      </c>
      <c r="O416" s="44">
        <f t="shared" si="118"/>
        <v>3.3590545196235126</v>
      </c>
    </row>
    <row r="417" spans="1:19" x14ac:dyDescent="0.25">
      <c r="A417" s="133"/>
      <c r="B417" s="45" t="s">
        <v>177</v>
      </c>
      <c r="C417" s="46">
        <f t="shared" ref="C417:N417" si="120">ABS((C416-C415)/C415)</f>
        <v>0.86553090539902089</v>
      </c>
      <c r="D417" s="46">
        <f t="shared" si="120"/>
        <v>0.90971187845632873</v>
      </c>
      <c r="E417" s="46">
        <f t="shared" si="120"/>
        <v>0.92525145278744758</v>
      </c>
      <c r="F417" s="46">
        <f t="shared" si="120"/>
        <v>0.91909385148972877</v>
      </c>
      <c r="G417" s="46">
        <f t="shared" si="120"/>
        <v>0.7661795754448345</v>
      </c>
      <c r="H417" s="46">
        <f t="shared" si="120"/>
        <v>0.7500715436623997</v>
      </c>
      <c r="I417" s="46">
        <f t="shared" si="120"/>
        <v>0.82811550226152941</v>
      </c>
      <c r="J417" s="46">
        <f t="shared" si="120"/>
        <v>0.82488305824791963</v>
      </c>
      <c r="K417" s="46">
        <f t="shared" si="120"/>
        <v>0.74561572515318697</v>
      </c>
      <c r="L417" s="46">
        <f t="shared" si="120"/>
        <v>0.67326825355918263</v>
      </c>
      <c r="M417" s="46">
        <f t="shared" si="120"/>
        <v>0.66444258399506129</v>
      </c>
      <c r="N417" s="46">
        <f t="shared" si="120"/>
        <v>0.77233474137059122</v>
      </c>
      <c r="O417" s="62">
        <f>AVERAGE(C417:N417)</f>
        <v>0.80370825598560247</v>
      </c>
    </row>
    <row r="418" spans="1:19" x14ac:dyDescent="0.25">
      <c r="A418" s="133"/>
      <c r="B418" s="45">
        <v>4</v>
      </c>
      <c r="C418" s="2">
        <f>C$108*TAN($P$113/$P$108)</f>
        <v>1.4595034180308952</v>
      </c>
      <c r="D418" s="2">
        <f t="shared" ref="D418:N418" si="121">D$108*TAN($P$113/$P$108)</f>
        <v>0.8312188543179293</v>
      </c>
      <c r="E418" s="2">
        <f t="shared" si="121"/>
        <v>0.64560162317792291</v>
      </c>
      <c r="F418" s="2">
        <f t="shared" si="121"/>
        <v>0.80010226309183485</v>
      </c>
      <c r="G418" s="2">
        <f t="shared" si="121"/>
        <v>3.6798751363033326</v>
      </c>
      <c r="H418" s="2">
        <f t="shared" si="121"/>
        <v>4.2020927107934378</v>
      </c>
      <c r="I418" s="2">
        <f t="shared" si="121"/>
        <v>2.4974446697117472</v>
      </c>
      <c r="J418" s="2">
        <f t="shared" si="121"/>
        <v>2.7057905413995091</v>
      </c>
      <c r="K418" s="2">
        <f t="shared" si="121"/>
        <v>5.0922977989138767</v>
      </c>
      <c r="L418" s="2">
        <f t="shared" si="121"/>
        <v>7.7115030429886016</v>
      </c>
      <c r="M418" s="2">
        <f t="shared" si="121"/>
        <v>7.792676759230587</v>
      </c>
      <c r="N418" s="2">
        <f t="shared" si="121"/>
        <v>3.8557515214943008</v>
      </c>
      <c r="O418" s="44">
        <f t="shared" si="118"/>
        <v>3.4394881949544978</v>
      </c>
    </row>
    <row r="419" spans="1:19" x14ac:dyDescent="0.25">
      <c r="A419" s="133"/>
      <c r="B419" s="45" t="s">
        <v>177</v>
      </c>
      <c r="C419" s="46">
        <f t="shared" ref="C419:N419" si="122">ABS((C418-C415)/C415)</f>
        <v>0.86231099829897218</v>
      </c>
      <c r="D419" s="46">
        <f t="shared" si="122"/>
        <v>0.9075498994196497</v>
      </c>
      <c r="E419" s="46">
        <f t="shared" si="122"/>
        <v>0.9234615740156582</v>
      </c>
      <c r="F419" s="46">
        <f t="shared" si="122"/>
        <v>0.91715652691117877</v>
      </c>
      <c r="G419" s="46">
        <f t="shared" si="122"/>
        <v>0.76058066777466937</v>
      </c>
      <c r="H419" s="46">
        <f t="shared" si="122"/>
        <v>0.74408692382500385</v>
      </c>
      <c r="I419" s="46">
        <f t="shared" si="122"/>
        <v>0.82399967091531023</v>
      </c>
      <c r="J419" s="46">
        <f t="shared" si="122"/>
        <v>0.82068982495695764</v>
      </c>
      <c r="K419" s="46">
        <f t="shared" si="122"/>
        <v>0.73952440926271734</v>
      </c>
      <c r="L419" s="46">
        <f t="shared" si="122"/>
        <v>0.66544455344951836</v>
      </c>
      <c r="M419" s="46">
        <f t="shared" si="122"/>
        <v>0.65640755029847497</v>
      </c>
      <c r="N419" s="46">
        <f t="shared" si="122"/>
        <v>0.76688322119139651</v>
      </c>
      <c r="O419" s="62">
        <f>AVERAGE(C419:N419)</f>
        <v>0.79900798502662562</v>
      </c>
    </row>
    <row r="420" spans="1:19" ht="15.75" thickBot="1" x14ac:dyDescent="0.3">
      <c r="A420" s="133"/>
      <c r="B420" s="45">
        <v>5</v>
      </c>
      <c r="C420" s="2">
        <f>C$108*ATAN($P$113/$P$108)</f>
        <v>1.3935193094591103</v>
      </c>
      <c r="D420" s="2">
        <f t="shared" ref="D420:N420" si="123">D$108*ATAN($P$113/$P$108)</f>
        <v>0.79363947324033868</v>
      </c>
      <c r="E420" s="2">
        <f t="shared" si="123"/>
        <v>0.61641399191127877</v>
      </c>
      <c r="F420" s="2">
        <f t="shared" si="123"/>
        <v>0.76392966223036507</v>
      </c>
      <c r="G420" s="2">
        <f t="shared" si="123"/>
        <v>3.5135080846577496</v>
      </c>
      <c r="H420" s="2">
        <f t="shared" si="123"/>
        <v>4.0121162172599156</v>
      </c>
      <c r="I420" s="2">
        <f t="shared" si="123"/>
        <v>2.384535266278752</v>
      </c>
      <c r="J420" s="2">
        <f t="shared" si="123"/>
        <v>2.5834618269542275</v>
      </c>
      <c r="K420" s="2">
        <f t="shared" si="123"/>
        <v>4.8620751583278565</v>
      </c>
      <c r="L420" s="2">
        <f t="shared" si="123"/>
        <v>7.3628662068195485</v>
      </c>
      <c r="M420" s="2">
        <f t="shared" si="123"/>
        <v>7.4403700616281752</v>
      </c>
      <c r="N420" s="2">
        <f t="shared" si="123"/>
        <v>3.6814331034097743</v>
      </c>
      <c r="O420" s="44">
        <f t="shared" si="118"/>
        <v>3.2839890301814236</v>
      </c>
    </row>
    <row r="421" spans="1:19" x14ac:dyDescent="0.25">
      <c r="A421" s="133"/>
      <c r="B421" s="45" t="s">
        <v>177</v>
      </c>
      <c r="C421" s="46">
        <f t="shared" ref="C421:N421" si="124">ABS((C420-C415)/C415)</f>
        <v>0.86853591420197074</v>
      </c>
      <c r="D421" s="46">
        <f t="shared" si="124"/>
        <v>0.91172956587250154</v>
      </c>
      <c r="E421" s="46">
        <f t="shared" si="124"/>
        <v>0.92692187410654669</v>
      </c>
      <c r="F421" s="46">
        <f t="shared" si="124"/>
        <v>0.92090187800472501</v>
      </c>
      <c r="G421" s="46">
        <f t="shared" si="124"/>
        <v>0.77140480906585884</v>
      </c>
      <c r="H421" s="46">
        <f t="shared" si="124"/>
        <v>0.75565674681730111</v>
      </c>
      <c r="I421" s="46">
        <f t="shared" si="124"/>
        <v>0.83195664085421062</v>
      </c>
      <c r="J421" s="46">
        <f t="shared" si="124"/>
        <v>0.82879643293875227</v>
      </c>
      <c r="K421" s="46">
        <f t="shared" si="124"/>
        <v>0.75130050341033983</v>
      </c>
      <c r="L421" s="46">
        <f t="shared" si="124"/>
        <v>0.68056979579958576</v>
      </c>
      <c r="M421" s="46">
        <f t="shared" si="124"/>
        <v>0.67194135530739962</v>
      </c>
      <c r="N421" s="46">
        <f t="shared" si="124"/>
        <v>0.7774224242194816</v>
      </c>
      <c r="O421" s="62">
        <f>AVERAGE(C421:N421)</f>
        <v>0.80809482838322289</v>
      </c>
      <c r="Q421" s="47" t="s">
        <v>183</v>
      </c>
    </row>
    <row r="422" spans="1:19" ht="15.75" thickBot="1" x14ac:dyDescent="0.3">
      <c r="A422" s="133"/>
      <c r="B422" s="45" t="s">
        <v>184</v>
      </c>
      <c r="C422" s="2">
        <f>LN(C$113/C$108)/LN($P$113/$P$108)</f>
        <v>-0.50761895792676104</v>
      </c>
      <c r="D422" s="2">
        <f t="shared" ref="D422:N422" si="125">LN(D$113/D$108)/LN($P$113/$P$108)</f>
        <v>-0.80692185098252667</v>
      </c>
      <c r="E422" s="2">
        <f t="shared" si="125"/>
        <v>-0.94884283932034053</v>
      </c>
      <c r="F422" s="2">
        <f t="shared" si="125"/>
        <v>-0.88936220567716029</v>
      </c>
      <c r="G422" s="2">
        <f t="shared" si="125"/>
        <v>-9.1931763145115294E-2</v>
      </c>
      <c r="H422" s="2">
        <f t="shared" si="125"/>
        <v>-4.1872708999998898E-2</v>
      </c>
      <c r="I422" s="2">
        <f t="shared" si="125"/>
        <v>-0.32315972086671602</v>
      </c>
      <c r="J422" s="2">
        <f t="shared" si="125"/>
        <v>-0.30916024283721477</v>
      </c>
      <c r="K422" s="2">
        <f t="shared" si="125"/>
        <v>-2.8594533384353627E-2</v>
      </c>
      <c r="L422" s="2">
        <f t="shared" si="125"/>
        <v>0.15947526949743693</v>
      </c>
      <c r="M422" s="2">
        <f t="shared" si="125"/>
        <v>0.179502701695226</v>
      </c>
      <c r="N422" s="2">
        <f t="shared" si="125"/>
        <v>-0.11197679879155596</v>
      </c>
      <c r="O422" s="48">
        <f t="shared" si="118"/>
        <v>-0.31003863756159</v>
      </c>
      <c r="Q422" s="49">
        <v>-0.09</v>
      </c>
    </row>
    <row r="423" spans="1:19" x14ac:dyDescent="0.25">
      <c r="A423" s="133"/>
      <c r="B423" s="45" t="s">
        <v>185</v>
      </c>
      <c r="C423" s="2">
        <f>C$108*($P$113/$P$108)^$O422</f>
        <v>8.1490668171371254</v>
      </c>
      <c r="D423" s="2">
        <f t="shared" ref="D423:N423" si="126">D$108*($P$113/$P$108)^$O422</f>
        <v>4.641070311873424</v>
      </c>
      <c r="E423" s="2">
        <f t="shared" si="126"/>
        <v>3.604685470094398</v>
      </c>
      <c r="F423" s="2">
        <f t="shared" si="126"/>
        <v>4.4673323281932662</v>
      </c>
      <c r="G423" s="2">
        <f t="shared" si="126"/>
        <v>20.546405026522972</v>
      </c>
      <c r="H423" s="2">
        <f t="shared" si="126"/>
        <v>23.462181622198656</v>
      </c>
      <c r="I423" s="2">
        <f t="shared" si="126"/>
        <v>13.944361646676988</v>
      </c>
      <c r="J423" s="2">
        <f t="shared" si="126"/>
        <v>15.107650754796303</v>
      </c>
      <c r="K423" s="2">
        <f t="shared" si="126"/>
        <v>28.432598720526642</v>
      </c>
      <c r="L423" s="2">
        <f t="shared" si="126"/>
        <v>43.056804651169465</v>
      </c>
      <c r="M423" s="2">
        <f t="shared" si="126"/>
        <v>43.510034173813352</v>
      </c>
      <c r="N423" s="2">
        <f t="shared" si="126"/>
        <v>21.528402325584732</v>
      </c>
      <c r="O423" s="44">
        <f t="shared" si="118"/>
        <v>19.204216154048943</v>
      </c>
    </row>
    <row r="424" spans="1:19" x14ac:dyDescent="0.25">
      <c r="A424" s="133"/>
      <c r="B424" s="45" t="s">
        <v>177</v>
      </c>
      <c r="C424" s="46">
        <f t="shared" ref="C424:N424" si="127">ABS((C423-C415)/C415)</f>
        <v>0.23122011159083719</v>
      </c>
      <c r="D424" s="46">
        <f t="shared" si="127"/>
        <v>0.48380933023318606</v>
      </c>
      <c r="E424" s="46">
        <f t="shared" si="127"/>
        <v>0.57265139655075303</v>
      </c>
      <c r="F424" s="46">
        <f t="shared" si="127"/>
        <v>0.53744747067785603</v>
      </c>
      <c r="G424" s="46">
        <f t="shared" si="127"/>
        <v>0.33678627368399305</v>
      </c>
      <c r="H424" s="46">
        <f t="shared" si="127"/>
        <v>0.42887829611441253</v>
      </c>
      <c r="I424" s="46">
        <f t="shared" si="127"/>
        <v>1.7310666196124831E-2</v>
      </c>
      <c r="J424" s="46">
        <f t="shared" si="127"/>
        <v>1.1696987936582772E-3</v>
      </c>
      <c r="K424" s="46">
        <f t="shared" si="127"/>
        <v>0.45435287573026295</v>
      </c>
      <c r="L424" s="46">
        <f t="shared" si="127"/>
        <v>0.86797417141733024</v>
      </c>
      <c r="M424" s="46">
        <f t="shared" si="127"/>
        <v>0.91843184187889559</v>
      </c>
      <c r="N424" s="46">
        <f t="shared" si="127"/>
        <v>0.30159627119617494</v>
      </c>
      <c r="O424" s="62">
        <f>AVERAGE(C424:N424)</f>
        <v>0.42930236700529045</v>
      </c>
    </row>
    <row r="425" spans="1:19" x14ac:dyDescent="0.25">
      <c r="A425" s="133"/>
      <c r="B425" s="42" t="s">
        <v>186</v>
      </c>
      <c r="C425" s="4">
        <f>C$108*($P$113/$P$108)^$Q422</f>
        <v>6.0803611543781209</v>
      </c>
      <c r="D425" s="4">
        <f t="shared" ref="D425:N425" si="128">D$108*($P$113/$P$108)^$Q422</f>
        <v>3.4628975651185741</v>
      </c>
      <c r="E425" s="4">
        <f t="shared" si="128"/>
        <v>2.689607288532851</v>
      </c>
      <c r="F425" s="4">
        <f t="shared" si="128"/>
        <v>3.3332643554868562</v>
      </c>
      <c r="G425" s="4">
        <f t="shared" si="128"/>
        <v>15.33053609557702</v>
      </c>
      <c r="H425" s="4">
        <f t="shared" si="128"/>
        <v>17.506119526787582</v>
      </c>
      <c r="I425" s="4">
        <f t="shared" si="128"/>
        <v>10.404474129571758</v>
      </c>
      <c r="J425" s="4">
        <f t="shared" si="128"/>
        <v>11.272453011453692</v>
      </c>
      <c r="K425" s="4">
        <f t="shared" si="128"/>
        <v>21.214756567555849</v>
      </c>
      <c r="L425" s="4">
        <f t="shared" si="128"/>
        <v>32.126491082643021</v>
      </c>
      <c r="M425" s="4">
        <f t="shared" si="128"/>
        <v>32.464664672986629</v>
      </c>
      <c r="N425" s="4">
        <f t="shared" si="128"/>
        <v>16.063245541321511</v>
      </c>
      <c r="O425" s="51">
        <f>AVERAGE(C425:N425)</f>
        <v>14.32907258261779</v>
      </c>
    </row>
    <row r="426" spans="1:19" ht="15.75" thickBot="1" x14ac:dyDescent="0.3">
      <c r="A426" s="134"/>
      <c r="B426" s="52" t="s">
        <v>177</v>
      </c>
      <c r="C426" s="53">
        <f t="shared" ref="C426:N426" si="129">ABS((C425-C415)/C415)</f>
        <v>0.42638102317187537</v>
      </c>
      <c r="D426" s="53">
        <f t="shared" si="129"/>
        <v>0.61484845232804197</v>
      </c>
      <c r="E426" s="53">
        <f t="shared" si="129"/>
        <v>0.68113725091489608</v>
      </c>
      <c r="F426" s="53">
        <f t="shared" si="129"/>
        <v>0.6548701226458008</v>
      </c>
      <c r="G426" s="53">
        <f t="shared" si="129"/>
        <v>2.5675930008444217E-3</v>
      </c>
      <c r="H426" s="53">
        <f t="shared" si="129"/>
        <v>6.6146134396320375E-2</v>
      </c>
      <c r="I426" s="53">
        <f t="shared" si="129"/>
        <v>0.26677419805695851</v>
      </c>
      <c r="J426" s="53">
        <f t="shared" si="129"/>
        <v>0.25298522124230005</v>
      </c>
      <c r="K426" s="53">
        <f t="shared" si="129"/>
        <v>8.5153788621782509E-2</v>
      </c>
      <c r="L426" s="53">
        <f t="shared" si="129"/>
        <v>0.39377401660056488</v>
      </c>
      <c r="M426" s="53">
        <f t="shared" si="129"/>
        <v>0.43142260462904009</v>
      </c>
      <c r="N426" s="53">
        <f t="shared" si="129"/>
        <v>2.8824332447308868E-2</v>
      </c>
      <c r="O426" s="63">
        <f>AVERAGE(C426:N426)</f>
        <v>0.32540706150464455</v>
      </c>
    </row>
    <row r="427" spans="1:19" x14ac:dyDescent="0.25">
      <c r="A427"/>
      <c r="B427" s="54"/>
      <c r="C427" s="55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 s="54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 s="54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x14ac:dyDescent="0.25">
      <c r="A430"/>
      <c r="B430" s="54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x14ac:dyDescent="0.25">
      <c r="A431"/>
      <c r="B431" s="54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x14ac:dyDescent="0.25">
      <c r="A432"/>
      <c r="B432" s="54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x14ac:dyDescent="0.25">
      <c r="A433"/>
      <c r="B433" s="54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x14ac:dyDescent="0.25">
      <c r="A434"/>
      <c r="B434" s="5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x14ac:dyDescent="0.25">
      <c r="A435"/>
      <c r="B435" s="54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x14ac:dyDescent="0.25">
      <c r="A436"/>
      <c r="B436" s="54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x14ac:dyDescent="0.25">
      <c r="A437"/>
      <c r="B437" s="54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x14ac:dyDescent="0.25">
      <c r="A438"/>
      <c r="B438" s="54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x14ac:dyDescent="0.25">
      <c r="A439"/>
      <c r="B439" s="54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x14ac:dyDescent="0.25">
      <c r="A440"/>
      <c r="B440" s="54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x14ac:dyDescent="0.25">
      <c r="A441"/>
      <c r="B441" s="54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x14ac:dyDescent="0.25">
      <c r="A442"/>
      <c r="B442" s="54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x14ac:dyDescent="0.25">
      <c r="A443"/>
      <c r="B443" s="54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x14ac:dyDescent="0.25">
      <c r="A444"/>
      <c r="B444" s="5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x14ac:dyDescent="0.25">
      <c r="A445"/>
      <c r="B445" s="54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ht="15.75" thickBot="1" x14ac:dyDescent="0.3"/>
    <row r="447" spans="1:19" x14ac:dyDescent="0.25">
      <c r="A447" s="41" t="s">
        <v>175</v>
      </c>
      <c r="B447" s="18" t="s">
        <v>176</v>
      </c>
      <c r="C447" s="22" t="s">
        <v>162</v>
      </c>
      <c r="D447" s="22" t="s">
        <v>163</v>
      </c>
      <c r="E447" s="22" t="s">
        <v>91</v>
      </c>
      <c r="F447" s="22" t="s">
        <v>164</v>
      </c>
      <c r="G447" s="22" t="s">
        <v>165</v>
      </c>
      <c r="H447" s="22" t="s">
        <v>166</v>
      </c>
      <c r="I447" s="22" t="s">
        <v>167</v>
      </c>
      <c r="J447" s="22" t="s">
        <v>168</v>
      </c>
      <c r="K447" s="22" t="s">
        <v>169</v>
      </c>
      <c r="L447" s="22" t="s">
        <v>170</v>
      </c>
      <c r="M447" s="22" t="s">
        <v>171</v>
      </c>
      <c r="N447" s="22" t="s">
        <v>172</v>
      </c>
      <c r="O447" s="23" t="s">
        <v>179</v>
      </c>
    </row>
    <row r="448" spans="1:19" x14ac:dyDescent="0.25">
      <c r="A448" s="132" t="s">
        <v>158</v>
      </c>
      <c r="B448" s="42" t="s">
        <v>182</v>
      </c>
      <c r="C448" s="43">
        <f>C$114</f>
        <v>6.8330000000000002</v>
      </c>
      <c r="D448" s="43">
        <f t="shared" ref="D448:N448" si="130">D$114</f>
        <v>5.58</v>
      </c>
      <c r="E448" s="43">
        <f t="shared" si="130"/>
        <v>4.9059999999999997</v>
      </c>
      <c r="F448" s="43">
        <f t="shared" si="130"/>
        <v>5.4740000000000002</v>
      </c>
      <c r="G448" s="43">
        <f t="shared" si="130"/>
        <v>9.6460000000000008</v>
      </c>
      <c r="H448" s="43">
        <f t="shared" si="130"/>
        <v>11.16</v>
      </c>
      <c r="I448" s="43">
        <f t="shared" si="130"/>
        <v>9.2430000000000003</v>
      </c>
      <c r="J448" s="43">
        <f t="shared" si="130"/>
        <v>10.39</v>
      </c>
      <c r="K448" s="43">
        <f t="shared" si="130"/>
        <v>13.63</v>
      </c>
      <c r="L448" s="43">
        <f t="shared" si="130"/>
        <v>16.72</v>
      </c>
      <c r="M448" s="43">
        <f t="shared" si="130"/>
        <v>16.07</v>
      </c>
      <c r="N448" s="43">
        <f t="shared" si="130"/>
        <v>9.6219999999999999</v>
      </c>
      <c r="O448" s="44">
        <f t="shared" ref="O448:O456" si="131">AVERAGE(C448:N448)</f>
        <v>9.9395000000000007</v>
      </c>
    </row>
    <row r="449" spans="1:19" x14ac:dyDescent="0.25">
      <c r="A449" s="133"/>
      <c r="B449" s="45">
        <v>3</v>
      </c>
      <c r="C449" s="2">
        <f>C$108*($P$114/$P$108)</f>
        <v>1.0129914757591902</v>
      </c>
      <c r="D449" s="2">
        <f t="shared" ref="D449:N449" si="132">D$108*($P$114/$P$108)</f>
        <v>0.57692061800745875</v>
      </c>
      <c r="E449" s="2">
        <f t="shared" si="132"/>
        <v>0.44809003729355357</v>
      </c>
      <c r="F449" s="2">
        <f t="shared" si="132"/>
        <v>0.55532365476824719</v>
      </c>
      <c r="G449" s="2">
        <f t="shared" si="132"/>
        <v>2.5540756526371871</v>
      </c>
      <c r="H449" s="2">
        <f t="shared" si="132"/>
        <v>2.9165290356952585</v>
      </c>
      <c r="I449" s="2">
        <f t="shared" si="132"/>
        <v>1.7333910495471498</v>
      </c>
      <c r="J449" s="2">
        <f t="shared" si="132"/>
        <v>1.8779968034096963</v>
      </c>
      <c r="K449" s="2">
        <f t="shared" si="132"/>
        <v>3.5343899840170487</v>
      </c>
      <c r="L449" s="2">
        <f t="shared" si="132"/>
        <v>5.3522908897176347</v>
      </c>
      <c r="M449" s="2">
        <f t="shared" si="132"/>
        <v>5.4086307938199258</v>
      </c>
      <c r="N449" s="2">
        <f t="shared" si="132"/>
        <v>2.6761454448588173</v>
      </c>
      <c r="O449" s="44">
        <f t="shared" si="131"/>
        <v>2.3872312866275975</v>
      </c>
    </row>
    <row r="450" spans="1:19" x14ac:dyDescent="0.25">
      <c r="A450" s="133"/>
      <c r="B450" s="45" t="s">
        <v>177</v>
      </c>
      <c r="C450" s="46">
        <f t="shared" ref="C450:N450" si="133">ABS((C449-C448)/C448)</f>
        <v>0.85175011330906047</v>
      </c>
      <c r="D450" s="46">
        <f t="shared" si="133"/>
        <v>0.89660920824239088</v>
      </c>
      <c r="E450" s="46">
        <f t="shared" si="133"/>
        <v>0.90866489252067806</v>
      </c>
      <c r="F450" s="46">
        <f t="shared" si="133"/>
        <v>0.89855249273506632</v>
      </c>
      <c r="G450" s="46">
        <f t="shared" si="133"/>
        <v>0.73521919421136361</v>
      </c>
      <c r="H450" s="46">
        <f t="shared" si="133"/>
        <v>0.73866227278716323</v>
      </c>
      <c r="I450" s="46">
        <f t="shared" si="133"/>
        <v>0.8124644542305367</v>
      </c>
      <c r="J450" s="46">
        <f t="shared" si="133"/>
        <v>0.81924958581234886</v>
      </c>
      <c r="K450" s="46">
        <f t="shared" si="133"/>
        <v>0.74069039002075954</v>
      </c>
      <c r="L450" s="46">
        <f t="shared" si="133"/>
        <v>0.67988690850971079</v>
      </c>
      <c r="M450" s="46">
        <f t="shared" si="133"/>
        <v>0.66343305576727285</v>
      </c>
      <c r="N450" s="46">
        <f t="shared" si="133"/>
        <v>0.72187222564344034</v>
      </c>
      <c r="O450" s="62">
        <f>AVERAGE(C450:N450)</f>
        <v>0.78892123281581616</v>
      </c>
    </row>
    <row r="451" spans="1:19" x14ac:dyDescent="0.25">
      <c r="A451" s="133"/>
      <c r="B451" s="45">
        <v>4</v>
      </c>
      <c r="C451" s="2">
        <f>C$108*TAN($P$114/$P$108)</f>
        <v>1.0250708854360568</v>
      </c>
      <c r="D451" s="2">
        <f t="shared" ref="D451:N451" si="134">D$108*TAN($P$114/$P$108)</f>
        <v>0.58380010383010139</v>
      </c>
      <c r="E451" s="2">
        <f t="shared" si="134"/>
        <v>0.45343328376908265</v>
      </c>
      <c r="F451" s="2">
        <f t="shared" si="134"/>
        <v>0.56194560775573232</v>
      </c>
      <c r="G451" s="2">
        <f t="shared" si="134"/>
        <v>2.5845317096645113</v>
      </c>
      <c r="H451" s="2">
        <f t="shared" si="134"/>
        <v>2.951307165521313</v>
      </c>
      <c r="I451" s="2">
        <f t="shared" si="134"/>
        <v>1.7540608588384883</v>
      </c>
      <c r="J451" s="2">
        <f t="shared" si="134"/>
        <v>1.9003909629886113</v>
      </c>
      <c r="K451" s="2">
        <f t="shared" si="134"/>
        <v>3.5765357923445662</v>
      </c>
      <c r="L451" s="2">
        <f t="shared" si="134"/>
        <v>5.4161142445175416</v>
      </c>
      <c r="M451" s="2">
        <f t="shared" si="134"/>
        <v>5.4731259734072006</v>
      </c>
      <c r="N451" s="2">
        <f t="shared" si="134"/>
        <v>2.7080571222587708</v>
      </c>
      <c r="O451" s="44">
        <f t="shared" si="131"/>
        <v>2.4156978091943313</v>
      </c>
    </row>
    <row r="452" spans="1:19" x14ac:dyDescent="0.25">
      <c r="A452" s="133"/>
      <c r="B452" s="45" t="s">
        <v>177</v>
      </c>
      <c r="C452" s="46">
        <f t="shared" ref="C452:N452" si="135">ABS((C451-C448)/C448)</f>
        <v>0.84998230858538615</v>
      </c>
      <c r="D452" s="46">
        <f t="shared" si="135"/>
        <v>0.89537632547847656</v>
      </c>
      <c r="E452" s="46">
        <f t="shared" si="135"/>
        <v>0.90757576767854009</v>
      </c>
      <c r="F452" s="46">
        <f t="shared" si="135"/>
        <v>0.8973427826533189</v>
      </c>
      <c r="G452" s="46">
        <f t="shared" si="135"/>
        <v>0.73206181736838993</v>
      </c>
      <c r="H452" s="46">
        <f t="shared" si="135"/>
        <v>0.73554595291027658</v>
      </c>
      <c r="I452" s="46">
        <f t="shared" si="135"/>
        <v>0.81022818794347196</v>
      </c>
      <c r="J452" s="46">
        <f t="shared" si="135"/>
        <v>0.81709422877876692</v>
      </c>
      <c r="K452" s="46">
        <f t="shared" si="135"/>
        <v>0.73759825441345805</v>
      </c>
      <c r="L452" s="46">
        <f t="shared" si="135"/>
        <v>0.67606972221785044</v>
      </c>
      <c r="M452" s="46">
        <f t="shared" si="135"/>
        <v>0.65941966562494092</v>
      </c>
      <c r="N452" s="46">
        <f t="shared" si="135"/>
        <v>0.71855569296832567</v>
      </c>
      <c r="O452" s="62">
        <f>AVERAGE(C452:N452)</f>
        <v>0.7864042255517667</v>
      </c>
    </row>
    <row r="453" spans="1:19" ht="15.75" thickBot="1" x14ac:dyDescent="0.3">
      <c r="A453" s="133"/>
      <c r="B453" s="45">
        <v>5</v>
      </c>
      <c r="C453" s="2">
        <f>C$108*ATAN($P$114/$P$108)</f>
        <v>1.0013283340551564</v>
      </c>
      <c r="D453" s="2">
        <f t="shared" ref="D453:N453" si="136">D$108*ATAN($P$114/$P$108)</f>
        <v>0.57027820582451616</v>
      </c>
      <c r="E453" s="2">
        <f t="shared" si="136"/>
        <v>0.4429309241853176</v>
      </c>
      <c r="F453" s="2">
        <f t="shared" si="136"/>
        <v>0.54892990059345514</v>
      </c>
      <c r="G453" s="2">
        <f t="shared" si="136"/>
        <v>2.5246691403689518</v>
      </c>
      <c r="H453" s="2">
        <f t="shared" si="136"/>
        <v>2.8829493933771926</v>
      </c>
      <c r="I453" s="2">
        <f t="shared" si="136"/>
        <v>1.7134335415886344</v>
      </c>
      <c r="J453" s="2">
        <f t="shared" si="136"/>
        <v>1.8563743679183471</v>
      </c>
      <c r="K453" s="2">
        <f t="shared" si="136"/>
        <v>3.4936965604223289</v>
      </c>
      <c r="L453" s="2">
        <f t="shared" si="136"/>
        <v>5.2906669485672886</v>
      </c>
      <c r="M453" s="2">
        <f t="shared" si="136"/>
        <v>5.3463581796048398</v>
      </c>
      <c r="N453" s="2">
        <f t="shared" si="136"/>
        <v>2.6453334742836443</v>
      </c>
      <c r="O453" s="44">
        <f t="shared" si="131"/>
        <v>2.3597457475658064</v>
      </c>
    </row>
    <row r="454" spans="1:19" x14ac:dyDescent="0.25">
      <c r="A454" s="133"/>
      <c r="B454" s="45" t="s">
        <v>177</v>
      </c>
      <c r="C454" s="46">
        <f t="shared" ref="C454:N454" si="137">ABS((C453-C448)/C448)</f>
        <v>0.85345699779669892</v>
      </c>
      <c r="D454" s="46">
        <f t="shared" si="137"/>
        <v>0.89779960469094688</v>
      </c>
      <c r="E454" s="46">
        <f t="shared" si="137"/>
        <v>0.90971648508248737</v>
      </c>
      <c r="F454" s="46">
        <f t="shared" si="137"/>
        <v>0.89972051505417339</v>
      </c>
      <c r="G454" s="46">
        <f t="shared" si="137"/>
        <v>0.73826776483838363</v>
      </c>
      <c r="H454" s="46">
        <f t="shared" si="137"/>
        <v>0.74167120131028741</v>
      </c>
      <c r="I454" s="46">
        <f t="shared" si="137"/>
        <v>0.81462365664950398</v>
      </c>
      <c r="J454" s="46">
        <f t="shared" si="137"/>
        <v>0.82133066718783954</v>
      </c>
      <c r="K454" s="46">
        <f t="shared" si="137"/>
        <v>0.74367596768728328</v>
      </c>
      <c r="L454" s="46">
        <f t="shared" si="137"/>
        <v>0.68357255092300906</v>
      </c>
      <c r="M454" s="46">
        <f t="shared" si="137"/>
        <v>0.66730814065931299</v>
      </c>
      <c r="N454" s="46">
        <f t="shared" si="137"/>
        <v>0.72507446744090165</v>
      </c>
      <c r="O454" s="62">
        <f>AVERAGE(C454:N454)</f>
        <v>0.79135150161006906</v>
      </c>
      <c r="Q454" s="47" t="s">
        <v>183</v>
      </c>
    </row>
    <row r="455" spans="1:19" ht="15.75" thickBot="1" x14ac:dyDescent="0.3">
      <c r="A455" s="133"/>
      <c r="B455" s="45" t="s">
        <v>184</v>
      </c>
      <c r="C455" s="2">
        <f>LN(C$114/C$108)/LN($P$114/$P$108)</f>
        <v>-0.14140128074660022</v>
      </c>
      <c r="D455" s="2">
        <f t="shared" ref="D455:N455" si="138">LN(D$114/D$108)/LN($P$114/$P$108)</f>
        <v>-0.35689267399014124</v>
      </c>
      <c r="E455" s="2">
        <f t="shared" si="138"/>
        <v>-0.43102696432529158</v>
      </c>
      <c r="F455" s="2">
        <f t="shared" si="138"/>
        <v>-0.36823842990995298</v>
      </c>
      <c r="G455" s="2">
        <f t="shared" si="138"/>
        <v>0.20541180317744598</v>
      </c>
      <c r="H455" s="2">
        <f t="shared" si="138"/>
        <v>0.19758535495905158</v>
      </c>
      <c r="I455" s="2">
        <f t="shared" si="138"/>
        <v>-8.4159118189105033E-4</v>
      </c>
      <c r="J455" s="2">
        <f t="shared" si="138"/>
        <v>-2.2876813592160962E-2</v>
      </c>
      <c r="K455" s="2">
        <f t="shared" si="138"/>
        <v>0.1929268476299954</v>
      </c>
      <c r="L455" s="2">
        <f t="shared" si="138"/>
        <v>0.31888605841896728</v>
      </c>
      <c r="M455" s="2">
        <f t="shared" si="138"/>
        <v>0.34885696534643912</v>
      </c>
      <c r="N455" s="2">
        <f t="shared" si="138"/>
        <v>0.23481798452640171</v>
      </c>
      <c r="O455" s="48">
        <f t="shared" si="131"/>
        <v>1.4767271692688565E-2</v>
      </c>
      <c r="Q455" s="49">
        <v>0.2</v>
      </c>
    </row>
    <row r="456" spans="1:19" x14ac:dyDescent="0.25">
      <c r="A456" s="133"/>
      <c r="B456" s="45" t="s">
        <v>185</v>
      </c>
      <c r="C456" s="2">
        <f>C$108*($P$114/$P$108)^$O455</f>
        <v>5.2624186661876884</v>
      </c>
      <c r="D456" s="2">
        <f t="shared" ref="D456:N456" si="139">D$108*($P$114/$P$108)^$O455</f>
        <v>2.9970615762937673</v>
      </c>
      <c r="E456" s="2">
        <f t="shared" si="139"/>
        <v>2.3277958727333754</v>
      </c>
      <c r="F456" s="2">
        <f t="shared" si="139"/>
        <v>2.8848668883791238</v>
      </c>
      <c r="G456" s="2">
        <f t="shared" si="139"/>
        <v>13.268241353383864</v>
      </c>
      <c r="H456" s="2">
        <f t="shared" si="139"/>
        <v>15.151160898386133</v>
      </c>
      <c r="I456" s="2">
        <f t="shared" si="139"/>
        <v>9.0048432126274314</v>
      </c>
      <c r="J456" s="2">
        <f t="shared" si="139"/>
        <v>9.7560598186646068</v>
      </c>
      <c r="K456" s="2">
        <f t="shared" si="139"/>
        <v>18.360904578726789</v>
      </c>
      <c r="L456" s="2">
        <f t="shared" si="139"/>
        <v>27.80477048319413</v>
      </c>
      <c r="M456" s="2">
        <f t="shared" si="139"/>
        <v>28.097452277754066</v>
      </c>
      <c r="N456" s="2">
        <f t="shared" si="139"/>
        <v>13.902385241597065</v>
      </c>
      <c r="O456" s="44">
        <f t="shared" si="131"/>
        <v>12.401496738994005</v>
      </c>
    </row>
    <row r="457" spans="1:19" x14ac:dyDescent="0.25">
      <c r="A457" s="133"/>
      <c r="B457" s="45" t="s">
        <v>177</v>
      </c>
      <c r="C457" s="46">
        <f t="shared" ref="C457:N457" si="140">ABS((C456-C448)/C448)</f>
        <v>0.2298523831131731</v>
      </c>
      <c r="D457" s="46">
        <f t="shared" si="140"/>
        <v>0.46289219062835713</v>
      </c>
      <c r="E457" s="46">
        <f t="shared" si="140"/>
        <v>0.52552061297729813</v>
      </c>
      <c r="F457" s="46">
        <f t="shared" si="140"/>
        <v>0.47298741534908229</v>
      </c>
      <c r="G457" s="46">
        <f t="shared" si="140"/>
        <v>0.3755174531809935</v>
      </c>
      <c r="H457" s="46">
        <f t="shared" si="140"/>
        <v>0.35763090487330934</v>
      </c>
      <c r="I457" s="46">
        <f t="shared" si="140"/>
        <v>2.5766178445587897E-2</v>
      </c>
      <c r="J457" s="46">
        <f t="shared" si="140"/>
        <v>6.1014454411491212E-2</v>
      </c>
      <c r="K457" s="46">
        <f t="shared" si="140"/>
        <v>0.34709498009734319</v>
      </c>
      <c r="L457" s="46">
        <f t="shared" si="140"/>
        <v>0.66296474181783083</v>
      </c>
      <c r="M457" s="46">
        <f t="shared" si="140"/>
        <v>0.74844133651238742</v>
      </c>
      <c r="N457" s="46">
        <f t="shared" si="140"/>
        <v>0.44485400557026239</v>
      </c>
      <c r="O457" s="62">
        <f>AVERAGE(C457:N457)</f>
        <v>0.39287805474809306</v>
      </c>
    </row>
    <row r="458" spans="1:19" x14ac:dyDescent="0.25">
      <c r="A458" s="133"/>
      <c r="B458" s="42" t="s">
        <v>186</v>
      </c>
      <c r="C458" s="4">
        <f>C$108*($P$114/$P$108)^$Q455</f>
        <v>3.8605564914339787</v>
      </c>
      <c r="D458" s="4">
        <f t="shared" ref="D458:N458" si="141">D$108*($P$114/$P$108)^$Q455</f>
        <v>2.1986706603050021</v>
      </c>
      <c r="E458" s="4">
        <f t="shared" si="141"/>
        <v>1.7076914698853305</v>
      </c>
      <c r="F458" s="4">
        <f t="shared" si="141"/>
        <v>2.1163636531646781</v>
      </c>
      <c r="G458" s="4">
        <f t="shared" si="141"/>
        <v>9.7336982357252708</v>
      </c>
      <c r="H458" s="4">
        <f t="shared" si="141"/>
        <v>11.115024529471576</v>
      </c>
      <c r="I458" s="4">
        <f t="shared" si="141"/>
        <v>6.6060319643929599</v>
      </c>
      <c r="J458" s="4">
        <f t="shared" si="141"/>
        <v>7.1571310556803454</v>
      </c>
      <c r="K458" s="4">
        <f t="shared" si="141"/>
        <v>13.46972064679041</v>
      </c>
      <c r="L458" s="4">
        <f t="shared" si="141"/>
        <v>20.397823508688987</v>
      </c>
      <c r="M458" s="4">
        <f t="shared" si="141"/>
        <v>20.612537440359397</v>
      </c>
      <c r="N458" s="4">
        <f t="shared" si="141"/>
        <v>10.198911754344493</v>
      </c>
      <c r="O458" s="51">
        <f>AVERAGE(C458:N458)</f>
        <v>9.0978467841868689</v>
      </c>
    </row>
    <row r="459" spans="1:19" ht="15.75" thickBot="1" x14ac:dyDescent="0.3">
      <c r="A459" s="134"/>
      <c r="B459" s="52" t="s">
        <v>177</v>
      </c>
      <c r="C459" s="53">
        <f t="shared" ref="C459:N459" si="142">ABS((C458-C448)/C448)</f>
        <v>0.4350129531049351</v>
      </c>
      <c r="D459" s="53">
        <f t="shared" si="142"/>
        <v>0.60597299994534015</v>
      </c>
      <c r="E459" s="53">
        <f t="shared" si="142"/>
        <v>0.6519177599092274</v>
      </c>
      <c r="F459" s="53">
        <f t="shared" si="142"/>
        <v>0.61337894534806758</v>
      </c>
      <c r="G459" s="53">
        <f t="shared" si="142"/>
        <v>9.091668642470456E-3</v>
      </c>
      <c r="H459" s="53">
        <f t="shared" si="142"/>
        <v>4.0300600831921331E-3</v>
      </c>
      <c r="I459" s="53">
        <f t="shared" si="142"/>
        <v>0.28529352327242674</v>
      </c>
      <c r="J459" s="53">
        <f t="shared" si="142"/>
        <v>0.31115196769197834</v>
      </c>
      <c r="K459" s="53">
        <f t="shared" si="142"/>
        <v>1.1759306911928872E-2</v>
      </c>
      <c r="L459" s="53">
        <f t="shared" si="142"/>
        <v>0.21996552085460455</v>
      </c>
      <c r="M459" s="53">
        <f t="shared" si="142"/>
        <v>0.2826719004579587</v>
      </c>
      <c r="N459" s="53">
        <f t="shared" si="142"/>
        <v>5.9957571642537261E-2</v>
      </c>
      <c r="O459" s="63">
        <f>AVERAGE(C459:N459)</f>
        <v>0.29085034815538885</v>
      </c>
    </row>
    <row r="460" spans="1:19" x14ac:dyDescent="0.25">
      <c r="A460"/>
      <c r="B460" s="54"/>
      <c r="C460" s="55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 s="54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 s="54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x14ac:dyDescent="0.25">
      <c r="A463"/>
      <c r="B463" s="54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x14ac:dyDescent="0.25">
      <c r="A464"/>
      <c r="B464" s="5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x14ac:dyDescent="0.25">
      <c r="A465"/>
      <c r="B465" s="54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x14ac:dyDescent="0.25">
      <c r="A466"/>
      <c r="B466" s="54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x14ac:dyDescent="0.25">
      <c r="A467"/>
      <c r="B467" s="54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x14ac:dyDescent="0.25">
      <c r="A468"/>
      <c r="B468" s="54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x14ac:dyDescent="0.25">
      <c r="A469"/>
      <c r="B469" s="54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x14ac:dyDescent="0.25">
      <c r="A470"/>
      <c r="B470" s="54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x14ac:dyDescent="0.25">
      <c r="A471"/>
      <c r="B471" s="54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x14ac:dyDescent="0.25">
      <c r="A472"/>
      <c r="B472" s="54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x14ac:dyDescent="0.25">
      <c r="A473"/>
      <c r="B473" s="54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x14ac:dyDescent="0.25">
      <c r="A474"/>
      <c r="B474" s="5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x14ac:dyDescent="0.25">
      <c r="A475"/>
      <c r="B475" s="54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 x14ac:dyDescent="0.25">
      <c r="A476"/>
      <c r="B476" s="54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 x14ac:dyDescent="0.25">
      <c r="A477"/>
      <c r="B477" s="54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x14ac:dyDescent="0.25">
      <c r="A478"/>
      <c r="B478" s="54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</sheetData>
  <mergeCells count="13">
    <mergeCell ref="A217:A228"/>
    <mergeCell ref="A101:O101"/>
    <mergeCell ref="P101:P102"/>
    <mergeCell ref="A118:A129"/>
    <mergeCell ref="A151:A162"/>
    <mergeCell ref="A184:A195"/>
    <mergeCell ref="A448:A459"/>
    <mergeCell ref="A250:A261"/>
    <mergeCell ref="A283:A294"/>
    <mergeCell ref="A316:A327"/>
    <mergeCell ref="A349:A360"/>
    <mergeCell ref="A382:A393"/>
    <mergeCell ref="A415:A426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72"/>
  <sheetViews>
    <sheetView topLeftCell="A69" zoomScale="90" zoomScaleNormal="90" workbookViewId="0">
      <selection activeCell="B82" sqref="B82"/>
    </sheetView>
  </sheetViews>
  <sheetFormatPr baseColWidth="10" defaultRowHeight="15" x14ac:dyDescent="0.25"/>
  <cols>
    <col min="1" max="1" width="14.42578125" style="3" bestFit="1" customWidth="1"/>
    <col min="2" max="2" width="22.85546875" style="3" bestFit="1" customWidth="1"/>
    <col min="3" max="9" width="12" style="3" bestFit="1" customWidth="1"/>
    <col min="10" max="10" width="11" style="3" bestFit="1" customWidth="1"/>
    <col min="11" max="14" width="12" style="3" bestFit="1" customWidth="1"/>
    <col min="15" max="16384" width="11.425781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280370</v>
      </c>
      <c r="M5" s="3" t="s">
        <v>127</v>
      </c>
      <c r="N5" s="3" t="s">
        <v>128</v>
      </c>
    </row>
    <row r="7" spans="1:14" x14ac:dyDescent="0.25">
      <c r="A7" s="3" t="s">
        <v>28</v>
      </c>
      <c r="B7" s="3">
        <v>1005</v>
      </c>
      <c r="D7" s="3" t="s">
        <v>29</v>
      </c>
      <c r="E7" s="3" t="s">
        <v>30</v>
      </c>
      <c r="F7" s="3" t="s">
        <v>96</v>
      </c>
      <c r="H7" s="3" t="s">
        <v>32</v>
      </c>
      <c r="I7" s="3" t="s">
        <v>33</v>
      </c>
      <c r="J7" s="3" t="s">
        <v>34</v>
      </c>
      <c r="L7" s="3" t="s">
        <v>35</v>
      </c>
      <c r="M7" s="3" t="s">
        <v>36</v>
      </c>
      <c r="N7" s="3" t="s">
        <v>129</v>
      </c>
    </row>
    <row r="8" spans="1:14" x14ac:dyDescent="0.25">
      <c r="A8" s="3" t="s">
        <v>5</v>
      </c>
      <c r="B8" s="3">
        <v>7343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98</v>
      </c>
      <c r="J8" s="3" t="s">
        <v>99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120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50</v>
      </c>
      <c r="H9" s="3" t="s">
        <v>51</v>
      </c>
      <c r="I9" s="3" t="s">
        <v>130</v>
      </c>
      <c r="J9" s="3" t="s">
        <v>131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1963</v>
      </c>
      <c r="B15" s="3">
        <v>0.18</v>
      </c>
      <c r="C15" s="3">
        <v>0.09</v>
      </c>
      <c r="D15" s="3" t="s">
        <v>72</v>
      </c>
      <c r="E15" s="3">
        <v>0.46</v>
      </c>
      <c r="F15" s="3">
        <v>0.4</v>
      </c>
      <c r="G15" s="3">
        <v>0.34</v>
      </c>
      <c r="H15" s="3">
        <v>0.34</v>
      </c>
      <c r="I15" s="3">
        <v>0.46</v>
      </c>
      <c r="J15" s="3">
        <v>0.52</v>
      </c>
      <c r="K15" s="3">
        <v>0.4</v>
      </c>
      <c r="L15" s="3">
        <v>1.1000000000000001</v>
      </c>
      <c r="M15" s="3">
        <v>0.36</v>
      </c>
      <c r="N15" s="3" t="s">
        <v>72</v>
      </c>
    </row>
    <row r="16" spans="1:14" x14ac:dyDescent="0.25">
      <c r="A16" s="3">
        <v>1964</v>
      </c>
      <c r="B16" s="3">
        <v>0.27</v>
      </c>
      <c r="C16" s="3">
        <v>0.18</v>
      </c>
      <c r="D16" s="3" t="s">
        <v>72</v>
      </c>
      <c r="E16" s="3" t="s">
        <v>72</v>
      </c>
      <c r="F16" s="3">
        <v>0.23</v>
      </c>
      <c r="G16" s="3">
        <v>1.2</v>
      </c>
      <c r="H16" s="3">
        <v>1</v>
      </c>
      <c r="I16" s="3">
        <v>1</v>
      </c>
      <c r="J16" s="3">
        <v>1</v>
      </c>
      <c r="K16" s="3">
        <v>0.4</v>
      </c>
      <c r="L16" s="3">
        <v>0.64</v>
      </c>
      <c r="M16" s="3">
        <v>0.11</v>
      </c>
      <c r="N16" s="3" t="s">
        <v>72</v>
      </c>
    </row>
    <row r="17" spans="1:14" x14ac:dyDescent="0.25">
      <c r="A17" s="3">
        <v>1965</v>
      </c>
      <c r="B17" s="3">
        <v>0.11</v>
      </c>
      <c r="C17" s="3">
        <v>0.11</v>
      </c>
      <c r="D17" s="3">
        <v>0.11</v>
      </c>
      <c r="E17" s="3" t="s">
        <v>72</v>
      </c>
      <c r="F17" s="3">
        <v>0.55000000000000004</v>
      </c>
      <c r="G17" s="3">
        <v>0.64</v>
      </c>
      <c r="H17" s="3">
        <v>0.27</v>
      </c>
      <c r="I17" s="3">
        <v>0.46</v>
      </c>
      <c r="J17" s="3">
        <v>1.29</v>
      </c>
      <c r="K17" s="3">
        <v>0.73</v>
      </c>
      <c r="L17" s="3">
        <v>1.41</v>
      </c>
      <c r="M17" s="3">
        <v>0.46</v>
      </c>
      <c r="N17" s="3" t="s">
        <v>72</v>
      </c>
    </row>
    <row r="18" spans="1:14" x14ac:dyDescent="0.25">
      <c r="A18" s="3">
        <v>1966</v>
      </c>
      <c r="B18" s="3">
        <v>0.28499999999999998</v>
      </c>
      <c r="C18" s="3">
        <v>0.214</v>
      </c>
      <c r="D18" s="3" t="s">
        <v>72</v>
      </c>
      <c r="E18" s="3">
        <v>0.01</v>
      </c>
      <c r="F18" s="3">
        <v>0.01</v>
      </c>
      <c r="G18" s="3">
        <v>0.4</v>
      </c>
      <c r="H18" s="3">
        <v>0.16</v>
      </c>
      <c r="I18" s="3">
        <v>5.4</v>
      </c>
      <c r="J18" s="3">
        <v>6.56</v>
      </c>
      <c r="K18" s="3">
        <v>4.82</v>
      </c>
      <c r="L18" s="3">
        <v>4.5199999999999996</v>
      </c>
      <c r="M18" s="3">
        <v>0.17</v>
      </c>
      <c r="N18" s="3" t="s">
        <v>72</v>
      </c>
    </row>
    <row r="19" spans="1:14" x14ac:dyDescent="0.25">
      <c r="A19" s="3">
        <v>1967</v>
      </c>
      <c r="B19" s="3" t="s">
        <v>72</v>
      </c>
      <c r="C19" s="3" t="s">
        <v>72</v>
      </c>
      <c r="D19" s="3" t="s">
        <v>72</v>
      </c>
      <c r="E19" s="3">
        <v>0.14000000000000001</v>
      </c>
      <c r="F19" s="3">
        <v>0.57999999999999996</v>
      </c>
      <c r="G19" s="3">
        <v>0.66</v>
      </c>
      <c r="H19" s="3">
        <v>0.49</v>
      </c>
      <c r="I19" s="3">
        <v>5.7</v>
      </c>
      <c r="J19" s="3">
        <v>0.09</v>
      </c>
      <c r="K19" s="3">
        <v>0.34</v>
      </c>
      <c r="L19" s="3">
        <v>1.1000000000000001</v>
      </c>
      <c r="M19" s="3">
        <v>0.27</v>
      </c>
      <c r="N19" s="3" t="s">
        <v>72</v>
      </c>
    </row>
    <row r="20" spans="1:14" x14ac:dyDescent="0.25">
      <c r="A20" s="3">
        <v>1968</v>
      </c>
      <c r="B20" s="3">
        <v>0.18</v>
      </c>
      <c r="C20" s="3">
        <v>0.09</v>
      </c>
      <c r="D20" s="3" t="s">
        <v>72</v>
      </c>
      <c r="E20" s="3" t="s">
        <v>72</v>
      </c>
      <c r="F20" s="3">
        <v>0.09</v>
      </c>
      <c r="G20" s="3">
        <v>0.09</v>
      </c>
      <c r="H20" s="3">
        <v>0.09</v>
      </c>
      <c r="I20" s="3">
        <v>0.09</v>
      </c>
      <c r="J20" s="3">
        <v>0.09</v>
      </c>
      <c r="K20" s="3">
        <v>0.92</v>
      </c>
      <c r="L20" s="3">
        <v>1.66</v>
      </c>
      <c r="M20" s="3">
        <v>0.36</v>
      </c>
      <c r="N20" s="3" t="s">
        <v>72</v>
      </c>
    </row>
    <row r="21" spans="1:14" x14ac:dyDescent="0.25">
      <c r="A21" s="3">
        <v>1969</v>
      </c>
      <c r="B21" s="3">
        <v>0.51</v>
      </c>
      <c r="C21" s="3">
        <v>0.28999999999999998</v>
      </c>
      <c r="D21" s="3">
        <v>0.27</v>
      </c>
      <c r="E21" s="3">
        <v>0.33</v>
      </c>
      <c r="F21" s="3">
        <v>0.88</v>
      </c>
      <c r="G21" s="3">
        <v>0.75</v>
      </c>
      <c r="H21" s="3">
        <v>0.47</v>
      </c>
      <c r="I21" s="3">
        <v>0.68</v>
      </c>
      <c r="J21" s="3">
        <v>1.24</v>
      </c>
      <c r="K21" s="3">
        <v>0.95</v>
      </c>
      <c r="L21" s="3">
        <v>1.18</v>
      </c>
      <c r="M21" s="3">
        <v>0.72</v>
      </c>
      <c r="N21" s="3">
        <v>0.27</v>
      </c>
    </row>
    <row r="22" spans="1:14" x14ac:dyDescent="0.25">
      <c r="A22" s="3">
        <v>1970</v>
      </c>
      <c r="B22" s="3">
        <v>0.2</v>
      </c>
      <c r="C22" s="3" t="s">
        <v>72</v>
      </c>
      <c r="D22" s="3">
        <v>0.08</v>
      </c>
      <c r="E22" s="3">
        <v>0.05</v>
      </c>
      <c r="F22" s="3">
        <v>0.13</v>
      </c>
      <c r="G22" s="3">
        <v>0.06</v>
      </c>
      <c r="H22" s="3">
        <v>0.17</v>
      </c>
      <c r="I22" s="3">
        <v>0.22</v>
      </c>
      <c r="J22" s="3">
        <v>0.28000000000000003</v>
      </c>
      <c r="K22" s="3">
        <v>0.4</v>
      </c>
      <c r="L22" s="3">
        <v>1.1299999999999999</v>
      </c>
      <c r="M22" s="3">
        <v>0.63</v>
      </c>
      <c r="N22" s="3" t="s">
        <v>72</v>
      </c>
    </row>
    <row r="23" spans="1:14" x14ac:dyDescent="0.25">
      <c r="A23" s="3">
        <v>1971</v>
      </c>
      <c r="B23" s="3">
        <v>0.38</v>
      </c>
      <c r="C23" s="3">
        <v>0.12</v>
      </c>
      <c r="D23" s="3">
        <v>0.09</v>
      </c>
      <c r="E23" s="3">
        <v>0.13</v>
      </c>
      <c r="F23" s="3">
        <v>0.42</v>
      </c>
      <c r="G23" s="3">
        <v>0.66</v>
      </c>
      <c r="H23" s="3">
        <v>0.17</v>
      </c>
      <c r="I23" s="3">
        <v>0.15</v>
      </c>
      <c r="J23" s="3">
        <v>0.72</v>
      </c>
      <c r="K23" s="3">
        <v>0.51</v>
      </c>
      <c r="L23" s="3">
        <v>0.66</v>
      </c>
      <c r="M23" s="3">
        <v>0.96</v>
      </c>
      <c r="N23" s="3">
        <v>0.09</v>
      </c>
    </row>
    <row r="24" spans="1:14" x14ac:dyDescent="0.25">
      <c r="A24" s="3">
        <v>1972</v>
      </c>
      <c r="B24" s="3">
        <v>0.2</v>
      </c>
      <c r="C24" s="3">
        <v>0.28000000000000003</v>
      </c>
      <c r="D24" s="3">
        <v>0.16</v>
      </c>
      <c r="E24" s="3">
        <v>0.2</v>
      </c>
      <c r="F24" s="3">
        <v>0.42</v>
      </c>
      <c r="G24" s="3">
        <v>0.42</v>
      </c>
      <c r="H24" s="3">
        <v>0.2</v>
      </c>
      <c r="I24" s="3">
        <v>0.16</v>
      </c>
      <c r="J24" s="3">
        <v>0.16</v>
      </c>
      <c r="K24" s="3">
        <v>0.18</v>
      </c>
      <c r="L24" s="3">
        <v>0.45</v>
      </c>
      <c r="M24" s="3">
        <v>0.18</v>
      </c>
      <c r="N24" s="3">
        <v>0.16</v>
      </c>
    </row>
    <row r="25" spans="1:14" x14ac:dyDescent="0.25">
      <c r="A25" s="3">
        <v>1973</v>
      </c>
      <c r="B25" s="3">
        <v>0.11</v>
      </c>
      <c r="C25" s="3">
        <v>0.09</v>
      </c>
      <c r="D25" s="3">
        <v>0.08</v>
      </c>
      <c r="E25" s="3" t="s">
        <v>72</v>
      </c>
      <c r="F25" s="3" t="s">
        <v>72</v>
      </c>
      <c r="G25" s="3">
        <v>0.12</v>
      </c>
      <c r="H25" s="3">
        <v>0.12</v>
      </c>
      <c r="I25" s="3">
        <v>0.46</v>
      </c>
      <c r="J25" s="3">
        <v>0.8</v>
      </c>
      <c r="K25" s="3">
        <v>0.75</v>
      </c>
      <c r="L25" s="3">
        <v>0.61</v>
      </c>
      <c r="M25" s="3">
        <v>0.41</v>
      </c>
      <c r="N25" s="3" t="s">
        <v>72</v>
      </c>
    </row>
    <row r="26" spans="1:14" x14ac:dyDescent="0.25">
      <c r="A26" s="3">
        <v>1974</v>
      </c>
      <c r="B26" s="3">
        <v>0.17</v>
      </c>
      <c r="C26" s="3">
        <v>0.11</v>
      </c>
      <c r="D26" s="3">
        <v>0.08</v>
      </c>
      <c r="E26" s="3">
        <v>0.05</v>
      </c>
      <c r="F26" s="3">
        <v>0.17</v>
      </c>
      <c r="G26" s="3">
        <v>0.1</v>
      </c>
      <c r="H26" s="3">
        <v>0.06</v>
      </c>
      <c r="I26" s="3">
        <v>0.04</v>
      </c>
      <c r="J26" s="3">
        <v>0.37</v>
      </c>
      <c r="K26" s="3">
        <v>0.74</v>
      </c>
      <c r="L26" s="3">
        <v>1.99</v>
      </c>
      <c r="M26" s="3">
        <v>0.33</v>
      </c>
      <c r="N26" s="3">
        <v>0.04</v>
      </c>
    </row>
    <row r="27" spans="1:14" x14ac:dyDescent="0.25">
      <c r="A27" s="3">
        <v>1975</v>
      </c>
      <c r="B27" s="3">
        <v>0.16</v>
      </c>
      <c r="C27" s="3">
        <v>0.13</v>
      </c>
      <c r="D27" s="3">
        <v>0.08</v>
      </c>
      <c r="E27" s="3">
        <v>0.05</v>
      </c>
      <c r="F27" s="3">
        <v>0.42</v>
      </c>
      <c r="G27" s="3">
        <v>0.23</v>
      </c>
      <c r="H27" s="3">
        <v>0.19</v>
      </c>
      <c r="I27" s="3">
        <v>0.27</v>
      </c>
      <c r="J27" s="3">
        <v>0.99</v>
      </c>
      <c r="K27" s="3">
        <v>1.95</v>
      </c>
      <c r="L27" s="3">
        <v>1.65</v>
      </c>
      <c r="M27" s="3">
        <v>0.86</v>
      </c>
      <c r="N27" s="3">
        <v>0.05</v>
      </c>
    </row>
    <row r="28" spans="1:14" x14ac:dyDescent="0.25">
      <c r="A28" s="3">
        <v>1976</v>
      </c>
      <c r="B28" s="3">
        <v>0.49</v>
      </c>
      <c r="C28" s="3">
        <v>0.3</v>
      </c>
      <c r="D28" s="3">
        <v>0.16</v>
      </c>
      <c r="E28" s="3">
        <v>0.16</v>
      </c>
      <c r="F28" s="3">
        <v>0.13</v>
      </c>
      <c r="G28" s="3">
        <v>0.32</v>
      </c>
      <c r="H28" s="3">
        <v>0.16</v>
      </c>
      <c r="I28" s="3">
        <v>0.15</v>
      </c>
      <c r="J28" s="3">
        <v>0.16</v>
      </c>
      <c r="K28" s="3">
        <v>0.47</v>
      </c>
      <c r="L28" s="3">
        <v>0.47</v>
      </c>
      <c r="M28" s="3">
        <v>0.26</v>
      </c>
      <c r="N28" s="3">
        <v>0.13</v>
      </c>
    </row>
    <row r="29" spans="1:14" x14ac:dyDescent="0.25">
      <c r="A29" s="3">
        <v>1977</v>
      </c>
      <c r="B29" s="3">
        <v>0.34</v>
      </c>
      <c r="C29" s="3">
        <v>0.28000000000000003</v>
      </c>
      <c r="D29" s="3">
        <v>0.2</v>
      </c>
      <c r="E29" s="3">
        <v>0.18</v>
      </c>
      <c r="F29" s="3">
        <v>0.28000000000000003</v>
      </c>
      <c r="G29" s="3">
        <v>0.32</v>
      </c>
      <c r="H29" s="3">
        <v>0.28000000000000003</v>
      </c>
      <c r="I29" s="3">
        <v>0.33</v>
      </c>
      <c r="J29" s="3">
        <v>0.36</v>
      </c>
      <c r="K29" s="3">
        <v>0.64</v>
      </c>
      <c r="L29" s="3">
        <v>0.6</v>
      </c>
      <c r="M29" s="3">
        <v>0.08</v>
      </c>
      <c r="N29" s="3">
        <v>0.08</v>
      </c>
    </row>
    <row r="30" spans="1:14" x14ac:dyDescent="0.25">
      <c r="A30" s="3">
        <v>1978</v>
      </c>
      <c r="B30" s="3" t="s">
        <v>72</v>
      </c>
      <c r="C30" s="3" t="s">
        <v>72</v>
      </c>
      <c r="D30" s="3">
        <v>0.19</v>
      </c>
      <c r="E30" s="3">
        <v>0.38</v>
      </c>
      <c r="F30" s="3">
        <v>0.82</v>
      </c>
      <c r="G30" s="3">
        <v>0.7</v>
      </c>
      <c r="H30" s="3">
        <v>0.44</v>
      </c>
      <c r="I30" s="3">
        <v>0.44</v>
      </c>
      <c r="J30" s="3">
        <v>0.72</v>
      </c>
      <c r="K30" s="3">
        <v>0.94</v>
      </c>
      <c r="L30" s="3">
        <v>1.03</v>
      </c>
      <c r="M30" s="3">
        <v>0.72</v>
      </c>
      <c r="N30" s="3" t="s">
        <v>72</v>
      </c>
    </row>
    <row r="31" spans="1:14" x14ac:dyDescent="0.25">
      <c r="A31" s="3">
        <v>1979</v>
      </c>
      <c r="B31" s="3">
        <v>0.59</v>
      </c>
      <c r="C31" s="3">
        <v>0.44</v>
      </c>
      <c r="D31" s="3">
        <v>0.34</v>
      </c>
      <c r="E31" s="3">
        <v>0.34</v>
      </c>
      <c r="F31" s="3">
        <v>0.34</v>
      </c>
      <c r="G31" s="3">
        <v>0.62</v>
      </c>
      <c r="H31" s="3">
        <v>0.66</v>
      </c>
      <c r="I31" s="3">
        <v>0.54</v>
      </c>
      <c r="J31" s="3">
        <v>0.92</v>
      </c>
      <c r="K31" s="3">
        <v>0.56999999999999995</v>
      </c>
      <c r="L31" s="3">
        <v>1.1200000000000001</v>
      </c>
      <c r="M31" s="3">
        <v>0.65</v>
      </c>
      <c r="N31" s="3">
        <v>0.34</v>
      </c>
    </row>
    <row r="32" spans="1:14" x14ac:dyDescent="0.25">
      <c r="A32" s="3">
        <v>1980</v>
      </c>
      <c r="B32" s="3">
        <v>0.41</v>
      </c>
      <c r="C32" s="3">
        <v>0.41</v>
      </c>
      <c r="D32" s="3">
        <v>0.32</v>
      </c>
      <c r="E32" s="3">
        <v>0.35</v>
      </c>
      <c r="F32" s="3">
        <v>0.38</v>
      </c>
      <c r="G32" s="3">
        <v>0.39</v>
      </c>
      <c r="H32" s="3">
        <v>0.38</v>
      </c>
      <c r="I32" s="3">
        <v>0.48</v>
      </c>
      <c r="J32" s="3">
        <v>0.51</v>
      </c>
      <c r="K32" s="3">
        <v>0.92</v>
      </c>
      <c r="L32" s="3">
        <v>0.74</v>
      </c>
      <c r="M32" s="3">
        <v>0.56999999999999995</v>
      </c>
      <c r="N32" s="3">
        <v>0.32</v>
      </c>
    </row>
    <row r="33" spans="1:14" x14ac:dyDescent="0.25">
      <c r="A33" s="3">
        <v>1981</v>
      </c>
      <c r="B33" s="3">
        <v>0.49</v>
      </c>
      <c r="C33" s="3">
        <v>0.45</v>
      </c>
      <c r="D33" s="3">
        <v>0.41</v>
      </c>
      <c r="E33" s="3">
        <v>0.3</v>
      </c>
      <c r="F33" s="3">
        <v>1.3</v>
      </c>
      <c r="G33" s="3">
        <v>1.41</v>
      </c>
      <c r="H33" s="3">
        <v>0.7</v>
      </c>
      <c r="I33" s="3">
        <v>0.57999999999999996</v>
      </c>
      <c r="J33" s="3">
        <v>1.2</v>
      </c>
      <c r="K33" s="3">
        <v>0.9</v>
      </c>
      <c r="L33" s="3">
        <v>1.17</v>
      </c>
      <c r="M33" s="3">
        <v>1.0229999999999999</v>
      </c>
      <c r="N33" s="3">
        <v>0.3</v>
      </c>
    </row>
    <row r="34" spans="1:14" x14ac:dyDescent="0.25">
      <c r="A34" s="3">
        <v>1982</v>
      </c>
      <c r="B34" s="3">
        <v>0.21</v>
      </c>
      <c r="C34" s="3">
        <v>0.19</v>
      </c>
      <c r="D34" s="3">
        <v>0.11</v>
      </c>
      <c r="E34" s="3">
        <v>0.11</v>
      </c>
      <c r="F34" s="3">
        <v>2.37</v>
      </c>
      <c r="G34" s="3">
        <v>1.69</v>
      </c>
      <c r="H34" s="3">
        <v>0.49</v>
      </c>
      <c r="I34" s="3">
        <v>0.48</v>
      </c>
      <c r="J34" s="3">
        <v>0.48</v>
      </c>
      <c r="K34" s="3">
        <v>0.56000000000000005</v>
      </c>
      <c r="L34" s="3">
        <v>0.55000000000000004</v>
      </c>
      <c r="M34" s="3">
        <v>0.44</v>
      </c>
      <c r="N34" s="3">
        <v>0.11</v>
      </c>
    </row>
    <row r="35" spans="1:14" x14ac:dyDescent="0.25">
      <c r="A35" s="3">
        <v>1983</v>
      </c>
      <c r="B35" s="3">
        <v>0.36</v>
      </c>
      <c r="C35" s="3">
        <v>0.32</v>
      </c>
      <c r="D35" s="3">
        <v>0.19</v>
      </c>
      <c r="E35" s="3">
        <v>0.27</v>
      </c>
      <c r="F35" s="3">
        <v>0.46</v>
      </c>
      <c r="G35" s="3">
        <v>0.56000000000000005</v>
      </c>
      <c r="H35" s="3">
        <v>0.52</v>
      </c>
      <c r="I35" s="3">
        <v>0.47</v>
      </c>
      <c r="J35" s="3">
        <v>0.52</v>
      </c>
      <c r="K35" s="3">
        <v>0.59</v>
      </c>
      <c r="L35" s="3">
        <v>0.51</v>
      </c>
      <c r="M35" s="3">
        <v>0.47</v>
      </c>
      <c r="N35" s="3">
        <v>0.19</v>
      </c>
    </row>
    <row r="36" spans="1:14" x14ac:dyDescent="0.25">
      <c r="A36" s="3">
        <v>1984</v>
      </c>
      <c r="B36" s="3">
        <v>0.4</v>
      </c>
      <c r="C36" s="3">
        <v>0.4</v>
      </c>
      <c r="D36" s="3">
        <v>0.5</v>
      </c>
      <c r="E36" s="3">
        <v>0.4</v>
      </c>
      <c r="F36" s="3">
        <v>0.5</v>
      </c>
      <c r="G36" s="3">
        <v>1</v>
      </c>
      <c r="H36" s="3">
        <v>1.2</v>
      </c>
      <c r="I36" s="3">
        <v>1.3</v>
      </c>
      <c r="J36" s="3">
        <v>1.2</v>
      </c>
      <c r="K36" s="3">
        <v>1.7</v>
      </c>
      <c r="L36" s="3">
        <v>0.7</v>
      </c>
      <c r="M36" s="3">
        <v>0.8</v>
      </c>
      <c r="N36" s="3">
        <v>0.4</v>
      </c>
    </row>
    <row r="37" spans="1:14" x14ac:dyDescent="0.25">
      <c r="A37" s="3">
        <v>1985</v>
      </c>
      <c r="B37" s="3">
        <v>0.5</v>
      </c>
      <c r="C37" s="3">
        <v>0.42</v>
      </c>
      <c r="D37" s="3">
        <v>0.42</v>
      </c>
      <c r="E37" s="3">
        <v>0.4</v>
      </c>
      <c r="F37" s="3">
        <v>0.41</v>
      </c>
      <c r="G37" s="3">
        <v>0.4</v>
      </c>
      <c r="H37" s="3">
        <v>0.42</v>
      </c>
      <c r="I37" s="3">
        <v>0.43</v>
      </c>
      <c r="J37" s="3">
        <v>0.46</v>
      </c>
      <c r="K37" s="3">
        <v>0.78</v>
      </c>
      <c r="L37" s="3">
        <v>2.2000000000000002</v>
      </c>
      <c r="M37" s="3">
        <v>1.06</v>
      </c>
      <c r="N37" s="3">
        <v>0.4</v>
      </c>
    </row>
    <row r="38" spans="1:14" x14ac:dyDescent="0.25">
      <c r="A38" s="3">
        <v>1986</v>
      </c>
      <c r="B38" s="3">
        <v>0.33</v>
      </c>
      <c r="C38" s="3">
        <v>0.36</v>
      </c>
      <c r="D38" s="3" t="s">
        <v>72</v>
      </c>
      <c r="E38" s="3">
        <v>0.36</v>
      </c>
      <c r="F38" s="3">
        <v>0.63</v>
      </c>
      <c r="G38" s="3">
        <v>0.55000000000000004</v>
      </c>
      <c r="H38" s="3">
        <v>0.33</v>
      </c>
      <c r="I38" s="3">
        <v>0.33</v>
      </c>
      <c r="J38" s="3" t="s">
        <v>72</v>
      </c>
      <c r="K38" s="3">
        <v>0.55000000000000004</v>
      </c>
      <c r="L38" s="3">
        <v>0.33</v>
      </c>
      <c r="M38" s="3">
        <v>0.19</v>
      </c>
      <c r="N38" s="3" t="s">
        <v>72</v>
      </c>
    </row>
    <row r="39" spans="1:14" x14ac:dyDescent="0.25">
      <c r="A39" s="3">
        <v>1987</v>
      </c>
      <c r="B39" s="3" t="s">
        <v>72</v>
      </c>
      <c r="C39" s="3" t="s">
        <v>72</v>
      </c>
      <c r="D39" s="3">
        <v>0.15</v>
      </c>
      <c r="E39" s="3">
        <v>0.4</v>
      </c>
      <c r="F39" s="3">
        <v>0.36</v>
      </c>
      <c r="G39" s="3">
        <v>0.33</v>
      </c>
      <c r="H39" s="3">
        <v>0.19</v>
      </c>
      <c r="I39" s="3">
        <v>0.26</v>
      </c>
      <c r="J39" s="3">
        <v>0.48</v>
      </c>
      <c r="K39" s="3">
        <v>1.08</v>
      </c>
      <c r="L39" s="3">
        <v>0.26</v>
      </c>
      <c r="M39" s="3">
        <v>0.33</v>
      </c>
      <c r="N39" s="3" t="s">
        <v>72</v>
      </c>
    </row>
    <row r="40" spans="1:14" x14ac:dyDescent="0.25">
      <c r="A40" s="3">
        <v>1988</v>
      </c>
      <c r="B40" s="3">
        <v>0.33</v>
      </c>
      <c r="C40" s="3">
        <v>0.33</v>
      </c>
      <c r="D40" s="3">
        <v>0.26</v>
      </c>
      <c r="E40" s="3">
        <v>0.22</v>
      </c>
      <c r="F40" s="3">
        <v>0.19</v>
      </c>
      <c r="G40" s="3">
        <v>0.63</v>
      </c>
      <c r="H40" s="3">
        <v>0.42</v>
      </c>
      <c r="I40" s="3">
        <v>1.33</v>
      </c>
      <c r="J40" s="3">
        <v>0.82</v>
      </c>
      <c r="K40" s="3">
        <v>0.93</v>
      </c>
      <c r="L40" s="3">
        <v>1.75</v>
      </c>
      <c r="M40" s="3">
        <v>0.64</v>
      </c>
      <c r="N40" s="3">
        <v>0.19</v>
      </c>
    </row>
    <row r="41" spans="1:14" x14ac:dyDescent="0.25">
      <c r="A41" s="3">
        <v>1989</v>
      </c>
      <c r="B41" s="3">
        <v>0.5</v>
      </c>
      <c r="C41" s="3">
        <v>0.4</v>
      </c>
      <c r="D41" s="3">
        <v>0.16</v>
      </c>
      <c r="E41" s="3">
        <v>0.19</v>
      </c>
      <c r="F41" s="3">
        <v>0.28999999999999998</v>
      </c>
      <c r="G41" s="3">
        <v>0.28999999999999998</v>
      </c>
      <c r="H41" s="3">
        <v>0.26</v>
      </c>
      <c r="I41" s="3">
        <v>0.38</v>
      </c>
      <c r="J41" s="3">
        <v>0.49</v>
      </c>
      <c r="K41" s="3">
        <v>0.51</v>
      </c>
      <c r="L41" s="3">
        <v>0.53</v>
      </c>
      <c r="M41" s="3">
        <v>0.4</v>
      </c>
      <c r="N41" s="3">
        <v>0.16</v>
      </c>
    </row>
    <row r="42" spans="1:14" x14ac:dyDescent="0.25">
      <c r="A42" s="3">
        <v>1990</v>
      </c>
      <c r="B42" s="3">
        <v>0.31</v>
      </c>
      <c r="C42" s="3">
        <v>0.26</v>
      </c>
      <c r="D42" s="3">
        <v>0.26</v>
      </c>
      <c r="E42" s="3">
        <v>0.28000000000000003</v>
      </c>
      <c r="F42" s="3">
        <v>0.61</v>
      </c>
      <c r="G42" s="3">
        <v>0.33</v>
      </c>
      <c r="H42" s="3">
        <v>0.31</v>
      </c>
      <c r="I42" s="3">
        <v>0.31</v>
      </c>
      <c r="J42" s="3">
        <v>0.4</v>
      </c>
      <c r="K42" s="3">
        <v>0.55000000000000004</v>
      </c>
      <c r="L42" s="3">
        <v>0.7</v>
      </c>
      <c r="M42" s="3">
        <v>0.55000000000000004</v>
      </c>
      <c r="N42" s="3">
        <v>0.26</v>
      </c>
    </row>
    <row r="43" spans="1:14" x14ac:dyDescent="0.25">
      <c r="A43" s="3">
        <v>1991</v>
      </c>
      <c r="B43" s="3">
        <v>0.33</v>
      </c>
      <c r="C43" s="3">
        <v>0.31</v>
      </c>
      <c r="D43" s="3">
        <v>0.19</v>
      </c>
      <c r="E43" s="3">
        <v>0.26</v>
      </c>
      <c r="F43" s="3">
        <v>0.19</v>
      </c>
      <c r="G43" s="3">
        <v>0.26</v>
      </c>
      <c r="H43" s="3">
        <v>0.26</v>
      </c>
      <c r="I43" s="3">
        <v>0.26</v>
      </c>
      <c r="J43" s="3">
        <v>0.19</v>
      </c>
      <c r="K43" s="3">
        <v>0.26</v>
      </c>
      <c r="L43" s="3">
        <v>0.26</v>
      </c>
      <c r="M43" s="3">
        <v>0.26</v>
      </c>
      <c r="N43" s="3">
        <v>0.19</v>
      </c>
    </row>
    <row r="44" spans="1:14" x14ac:dyDescent="0.25">
      <c r="A44" s="3">
        <v>1992</v>
      </c>
      <c r="B44" s="3">
        <v>0.19</v>
      </c>
      <c r="C44" s="3">
        <v>0.19</v>
      </c>
      <c r="D44" s="3">
        <v>0.12</v>
      </c>
      <c r="E44" s="3">
        <v>0.11</v>
      </c>
      <c r="F44" s="3">
        <v>0.26</v>
      </c>
      <c r="G44" s="3">
        <v>0.26</v>
      </c>
      <c r="H44" s="3">
        <v>0.26</v>
      </c>
      <c r="I44" s="3">
        <v>0.26</v>
      </c>
      <c r="J44" s="3">
        <v>0.26</v>
      </c>
      <c r="K44" s="3">
        <v>0.64</v>
      </c>
      <c r="L44" s="3">
        <v>0.42</v>
      </c>
      <c r="M44" s="3">
        <v>0.33</v>
      </c>
      <c r="N44" s="3">
        <v>0.11</v>
      </c>
    </row>
    <row r="45" spans="1:14" x14ac:dyDescent="0.25">
      <c r="A45" s="3">
        <v>1993</v>
      </c>
      <c r="B45" s="3">
        <v>0.33</v>
      </c>
      <c r="C45" s="3">
        <v>0.26</v>
      </c>
      <c r="D45" s="3">
        <v>0.26</v>
      </c>
      <c r="E45" s="3">
        <v>0.16</v>
      </c>
      <c r="F45" s="3">
        <v>1.1200000000000001</v>
      </c>
      <c r="G45" s="3">
        <v>0.36</v>
      </c>
      <c r="H45" s="3">
        <v>0.18</v>
      </c>
      <c r="I45" s="3">
        <v>0.27</v>
      </c>
      <c r="J45" s="3">
        <v>0.37</v>
      </c>
      <c r="K45" s="3">
        <v>0.7</v>
      </c>
      <c r="L45" s="3">
        <v>0.7</v>
      </c>
      <c r="M45" s="3">
        <v>0.33</v>
      </c>
      <c r="N45" s="3">
        <v>0.16</v>
      </c>
    </row>
    <row r="46" spans="1:14" x14ac:dyDescent="0.25">
      <c r="A46" s="3">
        <v>1994</v>
      </c>
      <c r="B46" s="3">
        <v>0.32600000000000001</v>
      </c>
      <c r="C46" s="3">
        <v>0.13800000000000001</v>
      </c>
      <c r="D46" s="3">
        <v>0.32600000000000001</v>
      </c>
      <c r="E46" s="3">
        <v>0.32600000000000001</v>
      </c>
      <c r="F46" s="3">
        <v>0.42399999999999999</v>
      </c>
      <c r="G46" s="3">
        <v>0.23200000000000001</v>
      </c>
      <c r="H46" s="3">
        <v>0.104</v>
      </c>
      <c r="I46" s="3">
        <v>0.13</v>
      </c>
      <c r="J46" s="3">
        <v>0.23499999999999999</v>
      </c>
      <c r="K46" s="3">
        <v>0.36299999999999999</v>
      </c>
      <c r="L46" s="3">
        <v>0.47599999999999998</v>
      </c>
      <c r="M46" s="3">
        <v>0.25800000000000001</v>
      </c>
      <c r="N46" s="3">
        <v>0.1</v>
      </c>
    </row>
    <row r="47" spans="1:14" x14ac:dyDescent="0.25">
      <c r="A47" s="3">
        <v>1995</v>
      </c>
      <c r="B47" s="3">
        <v>0.13</v>
      </c>
      <c r="C47" s="3">
        <v>0.11</v>
      </c>
      <c r="D47" s="3">
        <v>0.11</v>
      </c>
      <c r="E47" s="3">
        <v>0.15</v>
      </c>
      <c r="F47" s="3">
        <v>0.26</v>
      </c>
      <c r="G47" s="3">
        <v>0.33</v>
      </c>
      <c r="H47" s="3">
        <v>0.26</v>
      </c>
      <c r="I47" s="3">
        <v>1.75</v>
      </c>
      <c r="J47" s="3">
        <v>0.49</v>
      </c>
      <c r="K47" s="3">
        <v>0.66</v>
      </c>
      <c r="L47" s="3">
        <v>0.45</v>
      </c>
      <c r="M47" s="3">
        <v>0.33</v>
      </c>
      <c r="N47" s="3">
        <v>0.11</v>
      </c>
    </row>
    <row r="48" spans="1:14" x14ac:dyDescent="0.25">
      <c r="A48" s="3">
        <v>1996</v>
      </c>
      <c r="B48" s="3">
        <v>0.11</v>
      </c>
      <c r="C48" s="3">
        <v>0.09</v>
      </c>
      <c r="D48" s="3">
        <v>0.09</v>
      </c>
      <c r="E48" s="3">
        <v>0.26</v>
      </c>
      <c r="F48" s="3">
        <v>0.16</v>
      </c>
      <c r="G48" s="3">
        <v>0.44</v>
      </c>
      <c r="H48" s="3">
        <v>0.7</v>
      </c>
      <c r="I48" s="3">
        <v>0.48</v>
      </c>
      <c r="J48" s="3">
        <v>0.7</v>
      </c>
      <c r="K48" s="3">
        <v>0.85</v>
      </c>
      <c r="L48" s="3">
        <v>0.82</v>
      </c>
      <c r="M48" s="3">
        <v>0.55000000000000004</v>
      </c>
      <c r="N48" s="3">
        <v>0.09</v>
      </c>
    </row>
    <row r="49" spans="1:14" x14ac:dyDescent="0.25">
      <c r="A49" s="3">
        <v>1997</v>
      </c>
      <c r="B49" s="3">
        <v>0.25800000000000001</v>
      </c>
      <c r="C49" s="3">
        <v>0.191</v>
      </c>
      <c r="D49" s="3">
        <v>0.129</v>
      </c>
      <c r="E49" s="3">
        <v>0.11</v>
      </c>
      <c r="F49" s="3">
        <v>0.11</v>
      </c>
      <c r="G49" s="3">
        <v>0.129</v>
      </c>
      <c r="H49" s="3">
        <v>0.11</v>
      </c>
      <c r="I49" s="3">
        <v>0.11</v>
      </c>
      <c r="J49" s="3">
        <v>8.7999999999999995E-2</v>
      </c>
      <c r="K49" s="3">
        <v>0.11</v>
      </c>
      <c r="L49" s="3">
        <v>0.14799999999999999</v>
      </c>
      <c r="M49" s="3">
        <v>0.11</v>
      </c>
      <c r="N49" s="3">
        <v>0.09</v>
      </c>
    </row>
    <row r="50" spans="1:14" x14ac:dyDescent="0.25">
      <c r="A50" s="3">
        <v>1998</v>
      </c>
      <c r="B50" s="3">
        <v>7.0000000000000007E-2</v>
      </c>
      <c r="C50" s="3" t="s">
        <v>72</v>
      </c>
      <c r="D50" s="3" t="s">
        <v>72</v>
      </c>
      <c r="E50" s="3" t="s">
        <v>72</v>
      </c>
      <c r="F50" s="3">
        <v>0.09</v>
      </c>
      <c r="G50" s="3">
        <v>0.26</v>
      </c>
      <c r="H50" s="3">
        <v>0.33</v>
      </c>
      <c r="I50" s="3">
        <v>0.19</v>
      </c>
      <c r="J50" s="3">
        <v>0.4</v>
      </c>
      <c r="K50" s="3">
        <v>0.7</v>
      </c>
      <c r="L50" s="3">
        <v>1.03</v>
      </c>
      <c r="M50" s="3">
        <v>0.82</v>
      </c>
      <c r="N50" s="3" t="s">
        <v>72</v>
      </c>
    </row>
    <row r="51" spans="1:14" x14ac:dyDescent="0.25">
      <c r="A51" s="3">
        <v>1999</v>
      </c>
      <c r="B51" s="3">
        <v>0.48</v>
      </c>
      <c r="C51" s="3">
        <v>0.4</v>
      </c>
      <c r="D51" s="3">
        <v>0.51</v>
      </c>
      <c r="E51" s="3">
        <v>0.56999999999999995</v>
      </c>
      <c r="F51" s="3">
        <v>0.48</v>
      </c>
      <c r="G51" s="3">
        <v>0.4</v>
      </c>
      <c r="H51" s="3">
        <v>0.97</v>
      </c>
      <c r="I51" s="3">
        <v>1.79</v>
      </c>
      <c r="J51" s="3">
        <v>1.8</v>
      </c>
      <c r="K51" s="3">
        <v>1.83</v>
      </c>
      <c r="L51" s="3">
        <v>1.83</v>
      </c>
      <c r="M51" s="3">
        <v>1.17</v>
      </c>
      <c r="N51" s="3">
        <v>0.4</v>
      </c>
    </row>
    <row r="52" spans="1:14" x14ac:dyDescent="0.25">
      <c r="A52" s="3">
        <v>2000</v>
      </c>
      <c r="B52" s="3">
        <v>0.55000000000000004</v>
      </c>
      <c r="C52" s="3">
        <v>0.40100000000000002</v>
      </c>
      <c r="D52" s="3">
        <v>0.191</v>
      </c>
      <c r="E52" s="3">
        <v>0.20799999999999999</v>
      </c>
      <c r="F52" s="3">
        <v>0.40300000000000002</v>
      </c>
      <c r="G52" s="3">
        <v>0.51300000000000001</v>
      </c>
      <c r="H52" s="3">
        <v>0.32900000000000001</v>
      </c>
      <c r="I52" s="3">
        <v>0.26900000000000002</v>
      </c>
      <c r="J52" s="3">
        <v>0.55000000000000004</v>
      </c>
      <c r="K52" s="3">
        <v>0.7</v>
      </c>
      <c r="L52" s="3">
        <v>0.66300000000000003</v>
      </c>
      <c r="M52" s="3">
        <v>0.40100000000000002</v>
      </c>
      <c r="N52" s="3">
        <v>0.19</v>
      </c>
    </row>
    <row r="53" spans="1:14" x14ac:dyDescent="0.25">
      <c r="A53" s="3">
        <v>2001</v>
      </c>
      <c r="B53" s="3">
        <v>0.25800000000000001</v>
      </c>
      <c r="C53" s="3">
        <v>0.32600000000000001</v>
      </c>
      <c r="D53" s="3">
        <v>0.191</v>
      </c>
      <c r="E53" s="3">
        <v>0.129</v>
      </c>
      <c r="F53" s="3">
        <v>0.13800000000000001</v>
      </c>
      <c r="G53" s="3">
        <v>0.17399999999999999</v>
      </c>
      <c r="H53" s="3">
        <v>0.157</v>
      </c>
      <c r="I53" s="3">
        <v>0.14799999999999999</v>
      </c>
      <c r="J53" s="3">
        <v>0.191</v>
      </c>
      <c r="K53" s="3">
        <v>0.32600000000000001</v>
      </c>
      <c r="L53" s="3">
        <v>0.625</v>
      </c>
      <c r="M53" s="3">
        <v>0.55000000000000004</v>
      </c>
      <c r="N53" s="3">
        <v>0.13</v>
      </c>
    </row>
    <row r="54" spans="1:14" x14ac:dyDescent="0.25">
      <c r="A54" s="3">
        <v>2002</v>
      </c>
      <c r="B54" s="3">
        <v>0.32600000000000001</v>
      </c>
      <c r="C54" s="3">
        <v>0.191</v>
      </c>
      <c r="D54" s="3">
        <v>0.157</v>
      </c>
      <c r="E54" s="3">
        <v>0.191</v>
      </c>
      <c r="F54" s="3">
        <v>0.191</v>
      </c>
      <c r="G54" s="3">
        <v>0.191</v>
      </c>
      <c r="H54" s="3">
        <v>0.129</v>
      </c>
      <c r="I54" s="3">
        <v>0.129</v>
      </c>
      <c r="J54" s="3">
        <v>0.32600000000000001</v>
      </c>
      <c r="K54" s="3">
        <v>0.32600000000000001</v>
      </c>
      <c r="L54" s="3">
        <v>0.40100000000000002</v>
      </c>
      <c r="M54" s="3">
        <v>0.32600000000000001</v>
      </c>
      <c r="N54" s="3">
        <v>0.13</v>
      </c>
    </row>
    <row r="55" spans="1:14" x14ac:dyDescent="0.25">
      <c r="A55" s="3">
        <v>2003</v>
      </c>
      <c r="B55" s="3">
        <v>0.14799999999999999</v>
      </c>
      <c r="C55" s="3">
        <v>0.129</v>
      </c>
      <c r="D55" s="3">
        <v>8.7999999999999995E-2</v>
      </c>
      <c r="E55" s="3">
        <v>8.7999999999999995E-2</v>
      </c>
      <c r="F55" s="3">
        <v>0.14799999999999999</v>
      </c>
      <c r="G55" s="3">
        <v>0.32600000000000001</v>
      </c>
      <c r="H55" s="3">
        <v>0.51300000000000001</v>
      </c>
      <c r="I55" s="3">
        <v>0.47599999999999998</v>
      </c>
      <c r="J55" s="3">
        <v>0.32600000000000001</v>
      </c>
      <c r="K55" s="3">
        <v>0.7</v>
      </c>
      <c r="L55" s="3">
        <v>1.83</v>
      </c>
      <c r="M55" s="3">
        <v>0.94</v>
      </c>
      <c r="N55" s="3">
        <v>0.09</v>
      </c>
    </row>
    <row r="56" spans="1:14" x14ac:dyDescent="0.25">
      <c r="A56" s="3">
        <v>2004</v>
      </c>
      <c r="B56" s="3">
        <v>0.51300000000000001</v>
      </c>
      <c r="C56" s="3">
        <v>0.29199999999999998</v>
      </c>
      <c r="D56" s="3">
        <v>0.13800000000000001</v>
      </c>
      <c r="E56" s="3">
        <v>0.14599999999999999</v>
      </c>
      <c r="F56" s="3">
        <v>0.40100000000000002</v>
      </c>
      <c r="G56" s="3">
        <v>0.25800000000000001</v>
      </c>
      <c r="H56" s="3">
        <v>0.32600000000000001</v>
      </c>
      <c r="I56" s="3">
        <v>0.40100000000000002</v>
      </c>
      <c r="J56" s="3">
        <v>0.47899999999999998</v>
      </c>
      <c r="K56" s="3">
        <v>0.55900000000000005</v>
      </c>
      <c r="L56" s="3">
        <v>2.1240000000000001</v>
      </c>
      <c r="M56" s="3">
        <v>0.55000000000000004</v>
      </c>
      <c r="N56" s="3">
        <v>0.14000000000000001</v>
      </c>
    </row>
    <row r="57" spans="1:14" x14ac:dyDescent="0.25">
      <c r="A57" s="3">
        <v>2005</v>
      </c>
      <c r="B57" s="3">
        <v>0.47599999999999998</v>
      </c>
      <c r="C57" s="3">
        <v>0.32600000000000001</v>
      </c>
      <c r="D57" s="3">
        <v>0.191</v>
      </c>
      <c r="E57" s="3">
        <v>0.15</v>
      </c>
      <c r="F57" s="3">
        <v>0.438</v>
      </c>
      <c r="G57" s="3">
        <v>0.49399999999999999</v>
      </c>
      <c r="H57" s="3">
        <v>0.20799999999999999</v>
      </c>
      <c r="I57" s="3">
        <v>0.14799999999999999</v>
      </c>
      <c r="J57" s="3">
        <v>0.625</v>
      </c>
      <c r="K57" s="3">
        <v>0.7</v>
      </c>
      <c r="L57" s="3">
        <v>2.0139999999999998</v>
      </c>
      <c r="M57" s="3">
        <v>13.46</v>
      </c>
      <c r="N57" s="3">
        <v>0.15</v>
      </c>
    </row>
    <row r="58" spans="1:14" x14ac:dyDescent="0.25">
      <c r="A58" s="3">
        <v>2006</v>
      </c>
      <c r="B58" s="3">
        <v>0.625</v>
      </c>
      <c r="C58" s="3">
        <v>0.625</v>
      </c>
      <c r="D58" s="3">
        <v>0.58299999999999996</v>
      </c>
      <c r="E58" s="3">
        <v>0.79</v>
      </c>
      <c r="F58" s="3">
        <v>1.2729999999999999</v>
      </c>
      <c r="G58" s="3">
        <v>1.0529999999999999</v>
      </c>
      <c r="H58" s="3">
        <v>0.7</v>
      </c>
      <c r="I58" s="3">
        <v>0.66300000000000003</v>
      </c>
      <c r="J58" s="3">
        <v>0.76</v>
      </c>
      <c r="K58" s="3">
        <v>1.0529999999999999</v>
      </c>
      <c r="L58" s="3">
        <v>1.498</v>
      </c>
      <c r="M58" s="3">
        <v>0.64700000000000002</v>
      </c>
      <c r="N58" s="3">
        <v>0.57999999999999996</v>
      </c>
    </row>
    <row r="59" spans="1:14" x14ac:dyDescent="0.25">
      <c r="A59" s="3">
        <v>2007</v>
      </c>
      <c r="B59" s="3">
        <v>0.53200000000000003</v>
      </c>
      <c r="C59" s="3">
        <v>0.625</v>
      </c>
      <c r="D59" s="3">
        <v>0.55000000000000004</v>
      </c>
      <c r="E59" s="3">
        <v>0.7</v>
      </c>
      <c r="F59" s="3">
        <v>0.82</v>
      </c>
      <c r="G59" s="3">
        <v>0.94</v>
      </c>
      <c r="H59" s="3">
        <v>0.94</v>
      </c>
      <c r="I59" s="3">
        <v>1.6910000000000001</v>
      </c>
      <c r="J59" s="3">
        <v>1.028</v>
      </c>
      <c r="K59" s="3">
        <v>1.83</v>
      </c>
      <c r="L59" s="3">
        <v>1.83</v>
      </c>
      <c r="M59" s="3">
        <v>0.94</v>
      </c>
      <c r="N59" s="3">
        <v>0.53</v>
      </c>
    </row>
    <row r="60" spans="1:14" x14ac:dyDescent="0.25">
      <c r="A60" s="3">
        <v>2008</v>
      </c>
      <c r="B60" s="3">
        <v>0.625</v>
      </c>
      <c r="C60" s="3">
        <v>0.47599999999999998</v>
      </c>
      <c r="D60" s="3">
        <v>0.40100000000000002</v>
      </c>
      <c r="E60" s="3">
        <v>0.309</v>
      </c>
      <c r="F60" s="3">
        <v>0.625</v>
      </c>
      <c r="G60" s="3">
        <v>0.94</v>
      </c>
      <c r="H60" s="3">
        <v>0.625</v>
      </c>
      <c r="I60" s="3">
        <v>0.625</v>
      </c>
      <c r="J60" s="3">
        <v>0.64200000000000002</v>
      </c>
      <c r="K60" s="3">
        <v>0.76</v>
      </c>
      <c r="L60" s="3">
        <v>1.1659999999999999</v>
      </c>
      <c r="M60" s="3">
        <v>0.82</v>
      </c>
      <c r="N60" s="3">
        <v>0.31</v>
      </c>
    </row>
    <row r="61" spans="1:14" x14ac:dyDescent="0.25">
      <c r="A61" s="3">
        <v>2009</v>
      </c>
      <c r="B61" s="3">
        <v>0.625</v>
      </c>
      <c r="C61" s="3">
        <v>0.53800000000000003</v>
      </c>
      <c r="D61" s="3">
        <v>0.61099999999999999</v>
      </c>
      <c r="E61" s="3">
        <v>0.66300000000000003</v>
      </c>
      <c r="F61" s="3">
        <v>0.59599999999999997</v>
      </c>
      <c r="G61" s="3">
        <v>0.55500000000000005</v>
      </c>
      <c r="H61" s="3">
        <v>0.47599999999999998</v>
      </c>
      <c r="I61" s="3">
        <v>0.47599999999999998</v>
      </c>
      <c r="J61" s="3">
        <v>0.55200000000000005</v>
      </c>
      <c r="K61" s="3">
        <v>0.625</v>
      </c>
      <c r="L61" s="3">
        <v>0.94</v>
      </c>
      <c r="M61" s="3">
        <v>0.625</v>
      </c>
      <c r="N61" s="3">
        <v>0.48</v>
      </c>
    </row>
    <row r="62" spans="1:14" x14ac:dyDescent="0.25">
      <c r="A62" s="3">
        <v>2010</v>
      </c>
      <c r="B62" s="3">
        <v>0.55000000000000004</v>
      </c>
      <c r="C62" s="3">
        <v>0.47599999999999998</v>
      </c>
      <c r="D62" s="3">
        <v>0.251</v>
      </c>
      <c r="E62" s="3">
        <v>0.55000000000000004</v>
      </c>
      <c r="F62" s="3">
        <v>0.59399999999999997</v>
      </c>
      <c r="G62" s="3">
        <v>1.6639999999999999</v>
      </c>
      <c r="H62" s="3">
        <v>1.9770000000000001</v>
      </c>
      <c r="I62" s="3">
        <v>3.0369999999999999</v>
      </c>
      <c r="J62" s="3">
        <v>2.3380000000000001</v>
      </c>
      <c r="K62" s="3">
        <v>3.476</v>
      </c>
      <c r="L62" s="3">
        <v>5.5460000000000003</v>
      </c>
      <c r="M62" s="3">
        <v>2.5499999999999998</v>
      </c>
      <c r="N62" s="3">
        <v>0.25</v>
      </c>
    </row>
    <row r="63" spans="1:14" x14ac:dyDescent="0.25">
      <c r="A63" s="3">
        <v>2011</v>
      </c>
      <c r="B63" s="3">
        <v>0.94</v>
      </c>
      <c r="C63" s="3">
        <v>0.82</v>
      </c>
      <c r="D63" s="3">
        <v>0.79</v>
      </c>
      <c r="E63" s="3">
        <v>0.76</v>
      </c>
      <c r="F63" s="3">
        <v>0.7</v>
      </c>
      <c r="G63" s="3">
        <v>1.1659999999999999</v>
      </c>
      <c r="H63" s="3">
        <v>0.94</v>
      </c>
      <c r="I63" s="3">
        <v>1.1659999999999999</v>
      </c>
      <c r="J63" s="3">
        <v>1.0529999999999999</v>
      </c>
      <c r="K63" s="3">
        <v>1.83</v>
      </c>
      <c r="L63" s="3">
        <v>2.5649999999999999</v>
      </c>
      <c r="M63" s="3">
        <v>1.83</v>
      </c>
      <c r="N63" s="3">
        <v>0.7</v>
      </c>
    </row>
    <row r="64" spans="1:14" x14ac:dyDescent="0.25">
      <c r="A64" s="3">
        <v>2012</v>
      </c>
      <c r="B64" s="3">
        <v>0.7</v>
      </c>
      <c r="C64" s="3">
        <v>0.55000000000000004</v>
      </c>
      <c r="D64" s="3">
        <v>0.47599999999999998</v>
      </c>
      <c r="E64" s="3">
        <v>0.47599999999999998</v>
      </c>
      <c r="F64" s="3">
        <v>0.88</v>
      </c>
      <c r="G64" s="3">
        <v>0.625</v>
      </c>
      <c r="H64" s="3">
        <v>0.7</v>
      </c>
      <c r="I64" s="3">
        <v>0.88</v>
      </c>
      <c r="J64" s="3">
        <v>0.94</v>
      </c>
      <c r="K64" s="3">
        <v>0.94</v>
      </c>
      <c r="L64" s="3">
        <v>0.94</v>
      </c>
      <c r="M64" s="3">
        <v>0.7</v>
      </c>
      <c r="N64" s="3">
        <v>0.48</v>
      </c>
    </row>
    <row r="65" spans="1:14" x14ac:dyDescent="0.25">
      <c r="A65" s="3">
        <v>2013</v>
      </c>
      <c r="B65" s="3">
        <v>0.55000000000000004</v>
      </c>
      <c r="C65" s="3">
        <v>0.40100000000000002</v>
      </c>
      <c r="D65" s="3">
        <v>0.47599999999999998</v>
      </c>
      <c r="E65" s="3">
        <v>0.47599999999999998</v>
      </c>
      <c r="F65" s="3">
        <v>1.0529999999999999</v>
      </c>
      <c r="G65" s="3">
        <v>0.94</v>
      </c>
      <c r="H65" s="3">
        <v>0.7</v>
      </c>
      <c r="I65" s="3">
        <v>0.63500000000000001</v>
      </c>
      <c r="J65" s="3">
        <v>0.94</v>
      </c>
      <c r="K65" s="3">
        <v>1.1659999999999999</v>
      </c>
      <c r="L65" s="3">
        <v>1.6639999999999999</v>
      </c>
      <c r="M65" s="3">
        <v>0.94</v>
      </c>
      <c r="N65" s="3">
        <v>0.4</v>
      </c>
    </row>
    <row r="66" spans="1:14" ht="15.75" thickBot="1" x14ac:dyDescent="0.3"/>
    <row r="67" spans="1:14" ht="15.75" thickBot="1" x14ac:dyDescent="0.3">
      <c r="A67" s="14" t="s">
        <v>159</v>
      </c>
      <c r="B67" s="19" t="s">
        <v>162</v>
      </c>
      <c r="C67" s="20" t="s">
        <v>163</v>
      </c>
      <c r="D67" s="20" t="s">
        <v>91</v>
      </c>
      <c r="E67" s="20" t="s">
        <v>164</v>
      </c>
      <c r="F67" s="20" t="s">
        <v>165</v>
      </c>
      <c r="G67" s="20" t="s">
        <v>166</v>
      </c>
      <c r="H67" s="20" t="s">
        <v>167</v>
      </c>
      <c r="I67" s="20" t="s">
        <v>168</v>
      </c>
      <c r="J67" s="20" t="s">
        <v>169</v>
      </c>
      <c r="K67" s="20" t="s">
        <v>170</v>
      </c>
      <c r="L67" s="20" t="s">
        <v>171</v>
      </c>
      <c r="M67" s="20" t="s">
        <v>172</v>
      </c>
      <c r="N67" s="21" t="s">
        <v>161</v>
      </c>
    </row>
    <row r="68" spans="1:14" x14ac:dyDescent="0.25">
      <c r="A68" s="12" t="s">
        <v>73</v>
      </c>
      <c r="B68" s="9">
        <v>0.34599999999999997</v>
      </c>
      <c r="C68" s="4">
        <v>0.27700000000000002</v>
      </c>
      <c r="D68" s="4">
        <v>0.224</v>
      </c>
      <c r="E68" s="4">
        <v>0.26200000000000001</v>
      </c>
      <c r="F68" s="4">
        <v>0.48499999999999999</v>
      </c>
      <c r="G68" s="4">
        <v>0.54400000000000004</v>
      </c>
      <c r="H68" s="4">
        <v>0.439</v>
      </c>
      <c r="I68" s="4">
        <v>0.76200000000000001</v>
      </c>
      <c r="J68" s="4">
        <v>0.747</v>
      </c>
      <c r="K68" s="4">
        <v>0.9</v>
      </c>
      <c r="L68" s="4">
        <v>1.19</v>
      </c>
      <c r="M68" s="4">
        <v>0.85199999999999998</v>
      </c>
      <c r="N68" s="8">
        <v>0.59</v>
      </c>
    </row>
    <row r="69" spans="1:14" x14ac:dyDescent="0.25">
      <c r="A69" s="11" t="s">
        <v>74</v>
      </c>
      <c r="B69" s="6">
        <v>0.94</v>
      </c>
      <c r="C69" s="2">
        <v>0.82</v>
      </c>
      <c r="D69" s="2">
        <v>0.79</v>
      </c>
      <c r="E69" s="2">
        <v>0.79</v>
      </c>
      <c r="F69" s="2">
        <v>2.37</v>
      </c>
      <c r="G69" s="2">
        <v>1.69</v>
      </c>
      <c r="H69" s="2">
        <v>1.9770000000000001</v>
      </c>
      <c r="I69" s="2">
        <v>5.7</v>
      </c>
      <c r="J69" s="2">
        <v>6.56</v>
      </c>
      <c r="K69" s="2">
        <v>4.82</v>
      </c>
      <c r="L69" s="2">
        <v>5.5460000000000003</v>
      </c>
      <c r="M69" s="2">
        <v>13.46</v>
      </c>
      <c r="N69" s="7">
        <v>13.46</v>
      </c>
    </row>
    <row r="70" spans="1:14" x14ac:dyDescent="0.25">
      <c r="A70" s="11" t="s">
        <v>75</v>
      </c>
      <c r="B70" s="6" t="s">
        <v>72</v>
      </c>
      <c r="C70" s="2" t="s">
        <v>72</v>
      </c>
      <c r="D70" s="2" t="s">
        <v>72</v>
      </c>
      <c r="E70" s="2" t="s">
        <v>72</v>
      </c>
      <c r="F70" s="2" t="s">
        <v>72</v>
      </c>
      <c r="G70" s="2">
        <v>0.06</v>
      </c>
      <c r="H70" s="2">
        <v>0.06</v>
      </c>
      <c r="I70" s="2">
        <v>0.04</v>
      </c>
      <c r="J70" s="2" t="s">
        <v>72</v>
      </c>
      <c r="K70" s="2">
        <v>0.11</v>
      </c>
      <c r="L70" s="2">
        <v>0.14799999999999999</v>
      </c>
      <c r="M70" s="2">
        <v>0.08</v>
      </c>
      <c r="N70" s="7" t="s">
        <v>72</v>
      </c>
    </row>
    <row r="71" spans="1:14" ht="15.75" thickBot="1" x14ac:dyDescent="0.3">
      <c r="A71" s="10" t="s">
        <v>160</v>
      </c>
      <c r="B71" s="15">
        <f>B68/'AREA DE DRENAJE'!$D$8</f>
        <v>3.2641509433962261E-3</v>
      </c>
      <c r="C71" s="1">
        <f>C68/'AREA DE DRENAJE'!$D$8</f>
        <v>2.6132075471698114E-3</v>
      </c>
      <c r="D71" s="1">
        <f>D68/'AREA DE DRENAJE'!$D$8</f>
        <v>2.1132075471698114E-3</v>
      </c>
      <c r="E71" s="1">
        <f>E68/'AREA DE DRENAJE'!$D$8</f>
        <v>2.4716981132075471E-3</v>
      </c>
      <c r="F71" s="1">
        <f>F68/'AREA DE DRENAJE'!$D$8</f>
        <v>4.5754716981132072E-3</v>
      </c>
      <c r="G71" s="1">
        <f>G68/'AREA DE DRENAJE'!$D$8</f>
        <v>5.1320754716981136E-3</v>
      </c>
      <c r="H71" s="1">
        <f>H68/'AREA DE DRENAJE'!$D$8</f>
        <v>4.1415094339622644E-3</v>
      </c>
      <c r="I71" s="1">
        <f>I68/'AREA DE DRENAJE'!$D$8</f>
        <v>7.1886792452830186E-3</v>
      </c>
      <c r="J71" s="1">
        <f>J68/'AREA DE DRENAJE'!$D$8</f>
        <v>7.0471698113207543E-3</v>
      </c>
      <c r="K71" s="1">
        <f>K68/'AREA DE DRENAJE'!$D$8</f>
        <v>8.4905660377358489E-3</v>
      </c>
      <c r="L71" s="1">
        <f>L68/'AREA DE DRENAJE'!$D$8</f>
        <v>1.1226415094339623E-2</v>
      </c>
      <c r="M71" s="1">
        <f>M68/'AREA DE DRENAJE'!$D$8</f>
        <v>8.0377358490566035E-3</v>
      </c>
      <c r="N71" s="5">
        <f>N68/'AREA DE DRENAJE'!$D$8</f>
        <v>5.5660377358490564E-3</v>
      </c>
    </row>
    <row r="94" spans="1:16" ht="15.75" thickBot="1" x14ac:dyDescent="0.3"/>
    <row r="95" spans="1:16" ht="15.75" thickBot="1" x14ac:dyDescent="0.3">
      <c r="A95" s="124" t="s">
        <v>188</v>
      </c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6"/>
      <c r="P95" s="127" t="s">
        <v>181</v>
      </c>
    </row>
    <row r="96" spans="1:16" ht="15.75" thickBot="1" x14ac:dyDescent="0.3">
      <c r="A96" s="25" t="s">
        <v>144</v>
      </c>
      <c r="B96" s="18" t="s">
        <v>173</v>
      </c>
      <c r="C96" s="22" t="s">
        <v>162</v>
      </c>
      <c r="D96" s="22" t="s">
        <v>163</v>
      </c>
      <c r="E96" s="22" t="s">
        <v>91</v>
      </c>
      <c r="F96" s="22" t="s">
        <v>164</v>
      </c>
      <c r="G96" s="22" t="s">
        <v>165</v>
      </c>
      <c r="H96" s="22" t="s">
        <v>166</v>
      </c>
      <c r="I96" s="22" t="s">
        <v>167</v>
      </c>
      <c r="J96" s="22" t="s">
        <v>168</v>
      </c>
      <c r="K96" s="22" t="s">
        <v>169</v>
      </c>
      <c r="L96" s="22" t="s">
        <v>170</v>
      </c>
      <c r="M96" s="22" t="s">
        <v>171</v>
      </c>
      <c r="N96" s="22" t="s">
        <v>172</v>
      </c>
      <c r="O96" s="23" t="s">
        <v>161</v>
      </c>
      <c r="P96" s="128"/>
    </row>
    <row r="97" spans="1:16" x14ac:dyDescent="0.25">
      <c r="A97" s="64">
        <v>2502708</v>
      </c>
      <c r="B97" s="65" t="s">
        <v>147</v>
      </c>
      <c r="C97" s="66">
        <v>1.268</v>
      </c>
      <c r="D97" s="67">
        <v>0.89600000000000002</v>
      </c>
      <c r="E97" s="67">
        <v>0.63</v>
      </c>
      <c r="F97" s="67">
        <v>0.59799999999999998</v>
      </c>
      <c r="G97" s="67">
        <v>1.2290000000000001</v>
      </c>
      <c r="H97" s="67">
        <v>1.298</v>
      </c>
      <c r="I97" s="67">
        <v>0.88500000000000001</v>
      </c>
      <c r="J97" s="67">
        <v>1.069</v>
      </c>
      <c r="K97" s="67">
        <v>2.7040000000000002</v>
      </c>
      <c r="L97" s="67">
        <v>3.9830000000000001</v>
      </c>
      <c r="M97" s="67">
        <v>5.5960000000000001</v>
      </c>
      <c r="N97" s="67">
        <v>3.137</v>
      </c>
      <c r="O97" s="68">
        <v>1.94</v>
      </c>
      <c r="P97" s="69">
        <v>425</v>
      </c>
    </row>
    <row r="98" spans="1:16" x14ac:dyDescent="0.25">
      <c r="A98" s="64">
        <v>2502763</v>
      </c>
      <c r="B98" s="65" t="s">
        <v>148</v>
      </c>
      <c r="C98" s="66">
        <v>2041</v>
      </c>
      <c r="D98" s="67">
        <v>1798</v>
      </c>
      <c r="E98" s="67">
        <v>1850</v>
      </c>
      <c r="F98" s="67">
        <v>2177</v>
      </c>
      <c r="G98" s="67">
        <v>2881</v>
      </c>
      <c r="H98" s="67">
        <v>3025</v>
      </c>
      <c r="I98" s="67">
        <v>2606</v>
      </c>
      <c r="J98" s="67">
        <v>2440</v>
      </c>
      <c r="K98" s="67">
        <v>2558</v>
      </c>
      <c r="L98" s="67">
        <v>2981</v>
      </c>
      <c r="M98" s="67">
        <v>3493</v>
      </c>
      <c r="N98" s="67">
        <v>2868</v>
      </c>
      <c r="O98" s="68">
        <v>2559.75</v>
      </c>
      <c r="P98" s="72">
        <v>163542</v>
      </c>
    </row>
    <row r="99" spans="1:16" s="70" customFormat="1" x14ac:dyDescent="0.25">
      <c r="A99" s="64">
        <v>2502768</v>
      </c>
      <c r="B99" s="65" t="s">
        <v>149</v>
      </c>
      <c r="C99" s="66">
        <v>4066</v>
      </c>
      <c r="D99" s="67">
        <v>3298</v>
      </c>
      <c r="E99" s="67">
        <v>3009</v>
      </c>
      <c r="F99" s="67">
        <v>3377</v>
      </c>
      <c r="G99" s="67">
        <v>4706</v>
      </c>
      <c r="H99" s="67">
        <v>5722</v>
      </c>
      <c r="I99" s="67">
        <v>5418</v>
      </c>
      <c r="J99" s="67">
        <v>5226</v>
      </c>
      <c r="K99" s="67">
        <v>5415</v>
      </c>
      <c r="L99" s="67">
        <v>6038</v>
      </c>
      <c r="M99" s="67">
        <v>6946</v>
      </c>
      <c r="N99" s="67">
        <v>6321</v>
      </c>
      <c r="O99" s="68">
        <v>4961.84</v>
      </c>
      <c r="P99" s="72">
        <v>246771</v>
      </c>
    </row>
    <row r="100" spans="1:16" s="70" customFormat="1" x14ac:dyDescent="0.25">
      <c r="A100" s="64">
        <v>2801711</v>
      </c>
      <c r="B100" s="65" t="s">
        <v>150</v>
      </c>
      <c r="C100" s="66">
        <v>3.3210000000000002</v>
      </c>
      <c r="D100" s="67">
        <v>2.5840000000000001</v>
      </c>
      <c r="E100" s="67">
        <v>2.2480000000000002</v>
      </c>
      <c r="F100" s="67">
        <v>2.149</v>
      </c>
      <c r="G100" s="67">
        <v>4.3979999999999997</v>
      </c>
      <c r="H100" s="67">
        <v>4.835</v>
      </c>
      <c r="I100" s="67">
        <v>3.4590000000000001</v>
      </c>
      <c r="J100" s="67">
        <v>3.363</v>
      </c>
      <c r="K100" s="67">
        <v>4.8230000000000004</v>
      </c>
      <c r="L100" s="67">
        <v>6.5449999999999999</v>
      </c>
      <c r="M100" s="67">
        <v>7.6589999999999998</v>
      </c>
      <c r="N100" s="67">
        <v>4.4909999999999997</v>
      </c>
      <c r="O100" s="68">
        <v>4.16</v>
      </c>
      <c r="P100" s="72">
        <v>474</v>
      </c>
    </row>
    <row r="101" spans="1:16" x14ac:dyDescent="0.25">
      <c r="A101" s="64">
        <v>2802703</v>
      </c>
      <c r="B101" s="65" t="s">
        <v>151</v>
      </c>
      <c r="C101" s="66">
        <v>0.61399999999999999</v>
      </c>
      <c r="D101" s="67">
        <v>0.48499999999999999</v>
      </c>
      <c r="E101" s="67">
        <v>0.44600000000000001</v>
      </c>
      <c r="F101" s="67">
        <v>0.73599999999999999</v>
      </c>
      <c r="G101" s="67">
        <v>2.5939999999999999</v>
      </c>
      <c r="H101" s="67">
        <v>2.0649999999999999</v>
      </c>
      <c r="I101" s="67">
        <v>1.097</v>
      </c>
      <c r="J101" s="67">
        <v>1.022</v>
      </c>
      <c r="K101" s="67">
        <v>1.6359999999999999</v>
      </c>
      <c r="L101" s="67">
        <v>2.246</v>
      </c>
      <c r="M101" s="67">
        <v>3.36</v>
      </c>
      <c r="N101" s="67">
        <v>1.726</v>
      </c>
      <c r="O101" s="68">
        <v>1.5</v>
      </c>
      <c r="P101" s="72">
        <v>373</v>
      </c>
    </row>
    <row r="102" spans="1:16" s="70" customFormat="1" x14ac:dyDescent="0.25">
      <c r="A102" s="64">
        <v>2803703</v>
      </c>
      <c r="B102" s="65" t="s">
        <v>152</v>
      </c>
      <c r="C102" s="66">
        <v>5.3940000000000001</v>
      </c>
      <c r="D102" s="67">
        <v>3.0720000000000001</v>
      </c>
      <c r="E102" s="67">
        <v>2.3860000000000001</v>
      </c>
      <c r="F102" s="67">
        <v>2.9569999999999999</v>
      </c>
      <c r="G102" s="67">
        <v>13.6</v>
      </c>
      <c r="H102" s="67">
        <v>15.53</v>
      </c>
      <c r="I102" s="67">
        <v>9.23</v>
      </c>
      <c r="J102" s="67">
        <v>10</v>
      </c>
      <c r="K102" s="67">
        <v>18.82</v>
      </c>
      <c r="L102" s="67">
        <v>28.5</v>
      </c>
      <c r="M102" s="67">
        <v>28.8</v>
      </c>
      <c r="N102" s="67">
        <v>14.25</v>
      </c>
      <c r="O102" s="68">
        <v>12.71</v>
      </c>
      <c r="P102" s="72">
        <v>3754</v>
      </c>
    </row>
    <row r="103" spans="1:16" x14ac:dyDescent="0.25">
      <c r="A103" s="56">
        <v>2803706</v>
      </c>
      <c r="B103" s="57" t="s">
        <v>153</v>
      </c>
      <c r="C103" s="58">
        <v>0.34599999999999997</v>
      </c>
      <c r="D103" s="59">
        <v>0.27700000000000002</v>
      </c>
      <c r="E103" s="59">
        <v>0.224</v>
      </c>
      <c r="F103" s="59">
        <v>0.26200000000000001</v>
      </c>
      <c r="G103" s="59">
        <v>0.48499999999999999</v>
      </c>
      <c r="H103" s="59">
        <v>0.54400000000000004</v>
      </c>
      <c r="I103" s="59">
        <v>0.439</v>
      </c>
      <c r="J103" s="59">
        <v>0.76200000000000001</v>
      </c>
      <c r="K103" s="59">
        <v>0.747</v>
      </c>
      <c r="L103" s="59">
        <v>0.9</v>
      </c>
      <c r="M103" s="59">
        <v>1.19</v>
      </c>
      <c r="N103" s="59">
        <v>0.85199999999999998</v>
      </c>
      <c r="O103" s="60">
        <v>0.59</v>
      </c>
      <c r="P103" s="71">
        <v>106</v>
      </c>
    </row>
    <row r="104" spans="1:16" x14ac:dyDescent="0.25">
      <c r="A104" s="30">
        <v>2803709</v>
      </c>
      <c r="B104" s="2" t="s">
        <v>154</v>
      </c>
      <c r="C104" s="9">
        <v>11.67</v>
      </c>
      <c r="D104" s="4">
        <v>7.657</v>
      </c>
      <c r="E104" s="4">
        <v>6.3730000000000002</v>
      </c>
      <c r="F104" s="4">
        <v>8.5399999999999991</v>
      </c>
      <c r="G104" s="4">
        <v>26.95</v>
      </c>
      <c r="H104" s="4">
        <v>42.78</v>
      </c>
      <c r="I104" s="4">
        <v>23.55</v>
      </c>
      <c r="J104" s="4">
        <v>24.92</v>
      </c>
      <c r="K104" s="4">
        <v>46.23</v>
      </c>
      <c r="L104" s="4">
        <v>73.150000000000006</v>
      </c>
      <c r="M104" s="4">
        <v>78.59</v>
      </c>
      <c r="N104" s="4">
        <v>33.43</v>
      </c>
      <c r="O104" s="8">
        <v>31.99</v>
      </c>
      <c r="P104" s="26">
        <v>10080</v>
      </c>
    </row>
    <row r="105" spans="1:16" x14ac:dyDescent="0.25">
      <c r="A105" s="30">
        <v>2903702</v>
      </c>
      <c r="B105" s="2" t="s">
        <v>155</v>
      </c>
      <c r="C105" s="9">
        <v>5145</v>
      </c>
      <c r="D105" s="4">
        <v>3854</v>
      </c>
      <c r="E105" s="4">
        <v>3619</v>
      </c>
      <c r="F105" s="4">
        <v>4085</v>
      </c>
      <c r="G105" s="4">
        <v>5857</v>
      </c>
      <c r="H105" s="4">
        <v>7533</v>
      </c>
      <c r="I105" s="4">
        <v>7283</v>
      </c>
      <c r="J105" s="4">
        <v>6832</v>
      </c>
      <c r="K105" s="4">
        <v>7001</v>
      </c>
      <c r="L105" s="4">
        <v>7806</v>
      </c>
      <c r="M105" s="4">
        <v>9222</v>
      </c>
      <c r="N105" s="4">
        <v>8614</v>
      </c>
      <c r="O105" s="8">
        <v>6404.08</v>
      </c>
      <c r="P105" s="26">
        <v>257438</v>
      </c>
    </row>
    <row r="106" spans="1:16" x14ac:dyDescent="0.25">
      <c r="A106" s="30">
        <v>2906706</v>
      </c>
      <c r="B106" s="2" t="s">
        <v>156</v>
      </c>
      <c r="C106" s="9">
        <v>12.55</v>
      </c>
      <c r="D106" s="4">
        <v>10.91</v>
      </c>
      <c r="E106" s="4">
        <v>10</v>
      </c>
      <c r="F106" s="4">
        <v>10.98</v>
      </c>
      <c r="G106" s="4">
        <v>17.25</v>
      </c>
      <c r="H106" s="4">
        <v>17.93</v>
      </c>
      <c r="I106" s="4">
        <v>15.47</v>
      </c>
      <c r="J106" s="4">
        <v>16.329999999999998</v>
      </c>
      <c r="K106" s="4">
        <v>20.46</v>
      </c>
      <c r="L106" s="4">
        <v>23.32</v>
      </c>
      <c r="M106" s="4">
        <v>24.37</v>
      </c>
      <c r="N106" s="4">
        <v>16.760000000000002</v>
      </c>
      <c r="O106" s="8">
        <v>16.36</v>
      </c>
      <c r="P106" s="26">
        <v>957</v>
      </c>
    </row>
    <row r="107" spans="1:16" x14ac:dyDescent="0.25">
      <c r="A107" s="30">
        <v>2906712</v>
      </c>
      <c r="B107" s="2" t="s">
        <v>157</v>
      </c>
      <c r="C107" s="9">
        <v>10.6</v>
      </c>
      <c r="D107" s="4">
        <v>8.9909999999999997</v>
      </c>
      <c r="E107" s="4">
        <v>8.4350000000000005</v>
      </c>
      <c r="F107" s="4">
        <v>9.6579999999999995</v>
      </c>
      <c r="G107" s="4">
        <v>15.37</v>
      </c>
      <c r="H107" s="4">
        <v>16.420000000000002</v>
      </c>
      <c r="I107" s="4">
        <v>14.19</v>
      </c>
      <c r="J107" s="4">
        <v>15.09</v>
      </c>
      <c r="K107" s="4">
        <v>19.55</v>
      </c>
      <c r="L107" s="4">
        <v>23.05</v>
      </c>
      <c r="M107" s="4">
        <v>22.68</v>
      </c>
      <c r="N107" s="4">
        <v>16.54</v>
      </c>
      <c r="O107" s="8">
        <v>15.05</v>
      </c>
      <c r="P107" s="26">
        <v>992</v>
      </c>
    </row>
    <row r="108" spans="1:16" ht="15.75" thickBot="1" x14ac:dyDescent="0.3">
      <c r="A108" s="31">
        <v>2906715</v>
      </c>
      <c r="B108" s="1" t="s">
        <v>158</v>
      </c>
      <c r="C108" s="38">
        <v>6.8330000000000002</v>
      </c>
      <c r="D108" s="39">
        <v>5.58</v>
      </c>
      <c r="E108" s="39">
        <v>4.9059999999999997</v>
      </c>
      <c r="F108" s="39">
        <v>5.4740000000000002</v>
      </c>
      <c r="G108" s="39">
        <v>9.6460000000000008</v>
      </c>
      <c r="H108" s="39">
        <v>11.16</v>
      </c>
      <c r="I108" s="39">
        <v>9.2430000000000003</v>
      </c>
      <c r="J108" s="39">
        <v>10.39</v>
      </c>
      <c r="K108" s="39">
        <v>13.63</v>
      </c>
      <c r="L108" s="39">
        <v>16.72</v>
      </c>
      <c r="M108" s="39">
        <v>16.07</v>
      </c>
      <c r="N108" s="39">
        <v>9.6219999999999999</v>
      </c>
      <c r="O108" s="40">
        <v>9.94</v>
      </c>
      <c r="P108" s="28">
        <v>705</v>
      </c>
    </row>
    <row r="110" spans="1:16" ht="15.75" thickBot="1" x14ac:dyDescent="0.3"/>
    <row r="111" spans="1:16" x14ac:dyDescent="0.25">
      <c r="A111" s="41" t="s">
        <v>175</v>
      </c>
      <c r="B111" s="18" t="s">
        <v>176</v>
      </c>
      <c r="C111" s="22" t="s">
        <v>162</v>
      </c>
      <c r="D111" s="22" t="s">
        <v>163</v>
      </c>
      <c r="E111" s="22" t="s">
        <v>91</v>
      </c>
      <c r="F111" s="22" t="s">
        <v>164</v>
      </c>
      <c r="G111" s="22" t="s">
        <v>165</v>
      </c>
      <c r="H111" s="22" t="s">
        <v>166</v>
      </c>
      <c r="I111" s="22" t="s">
        <v>167</v>
      </c>
      <c r="J111" s="22" t="s">
        <v>168</v>
      </c>
      <c r="K111" s="22" t="s">
        <v>169</v>
      </c>
      <c r="L111" s="22" t="s">
        <v>170</v>
      </c>
      <c r="M111" s="22" t="s">
        <v>171</v>
      </c>
      <c r="N111" s="22" t="s">
        <v>172</v>
      </c>
      <c r="O111" s="23" t="s">
        <v>179</v>
      </c>
    </row>
    <row r="112" spans="1:16" x14ac:dyDescent="0.25">
      <c r="A112" s="132" t="s">
        <v>147</v>
      </c>
      <c r="B112" s="42" t="s">
        <v>182</v>
      </c>
      <c r="C112" s="43">
        <f>C$97</f>
        <v>1.268</v>
      </c>
      <c r="D112" s="43">
        <f t="shared" ref="D112:N112" si="0">D$97</f>
        <v>0.89600000000000002</v>
      </c>
      <c r="E112" s="43">
        <f t="shared" si="0"/>
        <v>0.63</v>
      </c>
      <c r="F112" s="43">
        <f t="shared" si="0"/>
        <v>0.59799999999999998</v>
      </c>
      <c r="G112" s="43">
        <f t="shared" si="0"/>
        <v>1.2290000000000001</v>
      </c>
      <c r="H112" s="43">
        <f t="shared" si="0"/>
        <v>1.298</v>
      </c>
      <c r="I112" s="43">
        <f t="shared" si="0"/>
        <v>0.88500000000000001</v>
      </c>
      <c r="J112" s="43">
        <f t="shared" si="0"/>
        <v>1.069</v>
      </c>
      <c r="K112" s="43">
        <f t="shared" si="0"/>
        <v>2.7040000000000002</v>
      </c>
      <c r="L112" s="43">
        <f t="shared" si="0"/>
        <v>3.9830000000000001</v>
      </c>
      <c r="M112" s="43">
        <f t="shared" si="0"/>
        <v>5.5960000000000001</v>
      </c>
      <c r="N112" s="43">
        <f t="shared" si="0"/>
        <v>3.137</v>
      </c>
      <c r="O112" s="44">
        <f t="shared" ref="O112:O120" si="1">AVERAGE(C112:N112)</f>
        <v>1.9410833333333333</v>
      </c>
    </row>
    <row r="113" spans="1:19" x14ac:dyDescent="0.25">
      <c r="A113" s="133"/>
      <c r="B113" s="45">
        <v>3</v>
      </c>
      <c r="C113" s="2">
        <f>C$103*($P$97/$P$103)</f>
        <v>1.3872641509433961</v>
      </c>
      <c r="D113" s="2">
        <f t="shared" ref="D113:N113" si="2">D$103*($P$97/$P$103)</f>
        <v>1.1106132075471697</v>
      </c>
      <c r="E113" s="2">
        <f t="shared" si="2"/>
        <v>0.89811320754716972</v>
      </c>
      <c r="F113" s="2">
        <f t="shared" si="2"/>
        <v>1.0504716981132074</v>
      </c>
      <c r="G113" s="2">
        <f t="shared" si="2"/>
        <v>1.944575471698113</v>
      </c>
      <c r="H113" s="2">
        <f t="shared" si="2"/>
        <v>2.1811320754716981</v>
      </c>
      <c r="I113" s="2">
        <f t="shared" si="2"/>
        <v>1.7601415094339621</v>
      </c>
      <c r="J113" s="2">
        <f t="shared" si="2"/>
        <v>3.0551886792452829</v>
      </c>
      <c r="K113" s="2">
        <f t="shared" si="2"/>
        <v>2.9950471698113206</v>
      </c>
      <c r="L113" s="2">
        <f t="shared" si="2"/>
        <v>3.6084905660377355</v>
      </c>
      <c r="M113" s="2">
        <f t="shared" si="2"/>
        <v>4.7712264150943389</v>
      </c>
      <c r="N113" s="2">
        <f t="shared" si="2"/>
        <v>3.4160377358490561</v>
      </c>
      <c r="O113" s="44">
        <f t="shared" si="1"/>
        <v>2.3481918238993709</v>
      </c>
    </row>
    <row r="114" spans="1:19" x14ac:dyDescent="0.25">
      <c r="A114" s="133"/>
      <c r="B114" s="45" t="s">
        <v>177</v>
      </c>
      <c r="C114" s="46">
        <f t="shared" ref="C114:N114" si="3">ABS((C113-C112)/C112)</f>
        <v>9.4056901374918012E-2</v>
      </c>
      <c r="D114" s="46">
        <f t="shared" si="3"/>
        <v>0.2395236691374662</v>
      </c>
      <c r="E114" s="46">
        <f t="shared" si="3"/>
        <v>0.42557651991614243</v>
      </c>
      <c r="F114" s="46">
        <f t="shared" si="3"/>
        <v>0.7566416356408151</v>
      </c>
      <c r="G114" s="46">
        <f t="shared" si="3"/>
        <v>0.58224204369252464</v>
      </c>
      <c r="H114" s="46">
        <f t="shared" si="3"/>
        <v>0.68037910282873493</v>
      </c>
      <c r="I114" s="46">
        <f t="shared" si="3"/>
        <v>0.98886046263724525</v>
      </c>
      <c r="J114" s="46">
        <f t="shared" si="3"/>
        <v>1.8579875390507794</v>
      </c>
      <c r="K114" s="46">
        <f t="shared" si="3"/>
        <v>0.10763578765211552</v>
      </c>
      <c r="L114" s="46">
        <f t="shared" si="3"/>
        <v>9.4026973126353136E-2</v>
      </c>
      <c r="M114" s="46">
        <f t="shared" si="3"/>
        <v>0.14738627321402095</v>
      </c>
      <c r="N114" s="46">
        <f t="shared" si="3"/>
        <v>8.895050553046098E-2</v>
      </c>
      <c r="O114" s="62">
        <f>AVERAGE(C114:N114)</f>
        <v>0.50527228448346462</v>
      </c>
    </row>
    <row r="115" spans="1:19" x14ac:dyDescent="0.25">
      <c r="A115" s="133"/>
      <c r="B115" s="45">
        <v>4</v>
      </c>
      <c r="C115" s="2">
        <f>C$103*TAN($P$97/$P$103)</f>
        <v>0.40833067536498263</v>
      </c>
      <c r="D115" s="2">
        <f t="shared" ref="D115:N115" si="4">D$103*TAN($P$97/$P$103)</f>
        <v>0.32690056958410463</v>
      </c>
      <c r="E115" s="2">
        <f t="shared" si="4"/>
        <v>0.26435280717270554</v>
      </c>
      <c r="F115" s="2">
        <f t="shared" si="4"/>
        <v>0.3091983726752181</v>
      </c>
      <c r="G115" s="2">
        <f t="shared" si="4"/>
        <v>0.5723710333873312</v>
      </c>
      <c r="H115" s="2">
        <f t="shared" si="4"/>
        <v>0.64199967456228491</v>
      </c>
      <c r="I115" s="2">
        <f t="shared" si="4"/>
        <v>0.51808429620007912</v>
      </c>
      <c r="J115" s="2">
        <f t="shared" si="4"/>
        <v>0.89927160297143582</v>
      </c>
      <c r="K115" s="2">
        <f t="shared" si="4"/>
        <v>0.8815694060625493</v>
      </c>
      <c r="L115" s="2">
        <f t="shared" si="4"/>
        <v>1.0621318145331919</v>
      </c>
      <c r="M115" s="2">
        <f t="shared" si="4"/>
        <v>1.4043742881049981</v>
      </c>
      <c r="N115" s="2">
        <f t="shared" si="4"/>
        <v>1.005484784424755</v>
      </c>
      <c r="O115" s="44">
        <f t="shared" si="1"/>
        <v>0.6911724437536364</v>
      </c>
    </row>
    <row r="116" spans="1:19" x14ac:dyDescent="0.25">
      <c r="A116" s="133"/>
      <c r="B116" s="45" t="s">
        <v>177</v>
      </c>
      <c r="C116" s="46">
        <f t="shared" ref="C116:N116" si="5">ABS((C115-C112)/C112)</f>
        <v>0.67797265349764768</v>
      </c>
      <c r="D116" s="46">
        <f t="shared" si="5"/>
        <v>0.63515561430345469</v>
      </c>
      <c r="E116" s="46">
        <f t="shared" si="5"/>
        <v>0.58039236956713403</v>
      </c>
      <c r="F116" s="46">
        <f t="shared" si="5"/>
        <v>0.48294586509160853</v>
      </c>
      <c r="G116" s="46">
        <f t="shared" si="5"/>
        <v>0.53427906152373383</v>
      </c>
      <c r="H116" s="46">
        <f t="shared" si="5"/>
        <v>0.50539316289500391</v>
      </c>
      <c r="I116" s="46">
        <f t="shared" si="5"/>
        <v>0.41459401559313097</v>
      </c>
      <c r="J116" s="46">
        <f t="shared" si="5"/>
        <v>0.15877305615394213</v>
      </c>
      <c r="K116" s="46">
        <f t="shared" si="5"/>
        <v>0.67397581136740048</v>
      </c>
      <c r="L116" s="46">
        <f t="shared" si="5"/>
        <v>0.73333371465398145</v>
      </c>
      <c r="M116" s="46">
        <f t="shared" si="5"/>
        <v>0.7490396197096143</v>
      </c>
      <c r="N116" s="46">
        <f t="shared" si="5"/>
        <v>0.6794756823638014</v>
      </c>
      <c r="O116" s="62">
        <f>AVERAGE(C116:N116)</f>
        <v>0.56877755222670434</v>
      </c>
    </row>
    <row r="117" spans="1:19" ht="15.75" thickBot="1" x14ac:dyDescent="0.3">
      <c r="A117" s="133"/>
      <c r="B117" s="45">
        <v>5</v>
      </c>
      <c r="C117" s="2">
        <f>C$103*ATAN($P$97/$P$103)</f>
        <v>0.45892449521974799</v>
      </c>
      <c r="D117" s="2">
        <f t="shared" ref="D117:N117" si="6">D$103*ATAN($P$97/$P$103)</f>
        <v>0.36740487045049192</v>
      </c>
      <c r="E117" s="2">
        <f t="shared" si="6"/>
        <v>0.29710718765671545</v>
      </c>
      <c r="F117" s="2">
        <f t="shared" si="6"/>
        <v>0.34750929984847972</v>
      </c>
      <c r="G117" s="2">
        <f t="shared" si="6"/>
        <v>0.64329011613172771</v>
      </c>
      <c r="H117" s="2">
        <f t="shared" si="6"/>
        <v>0.72154602716630911</v>
      </c>
      <c r="I117" s="2">
        <f t="shared" si="6"/>
        <v>0.58227703295222366</v>
      </c>
      <c r="J117" s="2">
        <f t="shared" si="6"/>
        <v>1.0106949865822197</v>
      </c>
      <c r="K117" s="2">
        <f t="shared" si="6"/>
        <v>0.99079941598020738</v>
      </c>
      <c r="L117" s="2">
        <f t="shared" si="6"/>
        <v>1.1937342361207319</v>
      </c>
      <c r="M117" s="2">
        <f t="shared" si="6"/>
        <v>1.5783819344263008</v>
      </c>
      <c r="N117" s="2">
        <f t="shared" si="6"/>
        <v>1.1300684101942928</v>
      </c>
      <c r="O117" s="44">
        <f t="shared" si="1"/>
        <v>0.77681150106078733</v>
      </c>
    </row>
    <row r="118" spans="1:19" x14ac:dyDescent="0.25">
      <c r="A118" s="133"/>
      <c r="B118" s="45" t="s">
        <v>177</v>
      </c>
      <c r="C118" s="46">
        <f t="shared" ref="C118:N118" si="7">ABS((C117-C112)/C112)</f>
        <v>0.63807216465319561</v>
      </c>
      <c r="D118" s="46">
        <f t="shared" si="7"/>
        <v>0.58994992137221891</v>
      </c>
      <c r="E118" s="46">
        <f t="shared" si="7"/>
        <v>0.52840128943378495</v>
      </c>
      <c r="F118" s="46">
        <f t="shared" si="7"/>
        <v>0.4188807694841476</v>
      </c>
      <c r="G118" s="46">
        <f t="shared" si="7"/>
        <v>0.47657435628012396</v>
      </c>
      <c r="H118" s="46">
        <f t="shared" si="7"/>
        <v>0.44410937814614093</v>
      </c>
      <c r="I118" s="46">
        <f t="shared" si="7"/>
        <v>0.34205984977149867</v>
      </c>
      <c r="J118" s="46">
        <f t="shared" si="7"/>
        <v>5.4541640241141512E-2</v>
      </c>
      <c r="K118" s="46">
        <f t="shared" si="7"/>
        <v>0.63358009764045586</v>
      </c>
      <c r="L118" s="46">
        <f t="shared" si="7"/>
        <v>0.7002926848805594</v>
      </c>
      <c r="M118" s="46">
        <f t="shared" si="7"/>
        <v>0.71794461500602202</v>
      </c>
      <c r="N118" s="46">
        <f t="shared" si="7"/>
        <v>0.63976142486633958</v>
      </c>
      <c r="O118" s="62">
        <f>AVERAGE(C118:N118)</f>
        <v>0.51534734931463577</v>
      </c>
      <c r="Q118" s="47" t="s">
        <v>183</v>
      </c>
    </row>
    <row r="119" spans="1:19" ht="15.75" thickBot="1" x14ac:dyDescent="0.3">
      <c r="A119" s="133"/>
      <c r="B119" s="45" t="s">
        <v>184</v>
      </c>
      <c r="C119" s="2">
        <f>LN(C$97/C$103)/LN($P$97/$P$103)</f>
        <v>0.93526611455009656</v>
      </c>
      <c r="D119" s="2">
        <f t="shared" ref="D119:N119" si="8">LN(D$97/D$103)/LN($P$97/$P$103)</f>
        <v>0.84536985096567674</v>
      </c>
      <c r="E119" s="2">
        <f t="shared" si="8"/>
        <v>0.74466115422942269</v>
      </c>
      <c r="F119" s="2">
        <f t="shared" si="8"/>
        <v>0.59427948419694687</v>
      </c>
      <c r="G119" s="2">
        <f t="shared" si="8"/>
        <v>0.66957632847439841</v>
      </c>
      <c r="H119" s="2">
        <f t="shared" si="8"/>
        <v>0.62624174814206313</v>
      </c>
      <c r="I119" s="2">
        <f t="shared" si="8"/>
        <v>0.504870337494849</v>
      </c>
      <c r="J119" s="2">
        <f t="shared" si="8"/>
        <v>0.24378521376895132</v>
      </c>
      <c r="K119" s="2">
        <f t="shared" si="8"/>
        <v>0.92638330949132286</v>
      </c>
      <c r="L119" s="2">
        <f t="shared" si="8"/>
        <v>1.0711091633782019</v>
      </c>
      <c r="M119" s="2">
        <f t="shared" si="8"/>
        <v>1.114822789239394</v>
      </c>
      <c r="N119" s="2">
        <f t="shared" si="8"/>
        <v>0.93863508525536754</v>
      </c>
      <c r="O119" s="48">
        <f t="shared" si="1"/>
        <v>0.76791671493222413</v>
      </c>
      <c r="Q119" s="49">
        <v>0.67</v>
      </c>
    </row>
    <row r="120" spans="1:19" x14ac:dyDescent="0.25">
      <c r="A120" s="133"/>
      <c r="B120" s="45" t="s">
        <v>185</v>
      </c>
      <c r="C120" s="2">
        <f>C$103*($P$97/$P$103)^$O119</f>
        <v>1.0050638780258236</v>
      </c>
      <c r="D120" s="2">
        <f t="shared" ref="D120:N120" si="9">D$103*($P$97/$P$103)^$O119</f>
        <v>0.80463206419986477</v>
      </c>
      <c r="E120" s="2">
        <f t="shared" si="9"/>
        <v>0.65067719271035995</v>
      </c>
      <c r="F120" s="2">
        <f t="shared" si="9"/>
        <v>0.7610599307594389</v>
      </c>
      <c r="G120" s="2">
        <f t="shared" si="9"/>
        <v>1.4088323145737702</v>
      </c>
      <c r="H120" s="2">
        <f t="shared" si="9"/>
        <v>1.5802160394394456</v>
      </c>
      <c r="I120" s="2">
        <f t="shared" si="9"/>
        <v>1.2752111053564643</v>
      </c>
      <c r="J120" s="2">
        <f t="shared" si="9"/>
        <v>2.2134643787736352</v>
      </c>
      <c r="K120" s="2">
        <f t="shared" si="9"/>
        <v>2.1698922453332092</v>
      </c>
      <c r="L120" s="2">
        <f t="shared" si="9"/>
        <v>2.6143280064255534</v>
      </c>
      <c r="M120" s="2">
        <f t="shared" si="9"/>
        <v>3.4567225862737869</v>
      </c>
      <c r="N120" s="2">
        <f t="shared" si="9"/>
        <v>2.4748971794161903</v>
      </c>
      <c r="O120" s="44">
        <f t="shared" si="1"/>
        <v>1.7012497434406286</v>
      </c>
    </row>
    <row r="121" spans="1:19" x14ac:dyDescent="0.25">
      <c r="A121" s="133"/>
      <c r="B121" s="45" t="s">
        <v>177</v>
      </c>
      <c r="C121" s="46">
        <f t="shared" ref="C121:N121" si="10">ABS((C120-C112)/C112)</f>
        <v>0.20736287221938199</v>
      </c>
      <c r="D121" s="46">
        <f t="shared" si="10"/>
        <v>0.10197314263407951</v>
      </c>
      <c r="E121" s="46">
        <f t="shared" si="10"/>
        <v>3.2820940810095157E-2</v>
      </c>
      <c r="F121" s="46">
        <f t="shared" si="10"/>
        <v>0.27267546949738952</v>
      </c>
      <c r="G121" s="46">
        <f t="shared" si="10"/>
        <v>0.14632409647987804</v>
      </c>
      <c r="H121" s="46">
        <f t="shared" si="10"/>
        <v>0.21742375919834014</v>
      </c>
      <c r="I121" s="46">
        <f t="shared" si="10"/>
        <v>0.44091650322764325</v>
      </c>
      <c r="J121" s="46">
        <f t="shared" si="10"/>
        <v>1.0705934319678534</v>
      </c>
      <c r="K121" s="46">
        <f t="shared" si="10"/>
        <v>0.197525057199257</v>
      </c>
      <c r="L121" s="46">
        <f t="shared" si="10"/>
        <v>0.34362841917510584</v>
      </c>
      <c r="M121" s="46">
        <f t="shared" si="10"/>
        <v>0.38228688594106741</v>
      </c>
      <c r="N121" s="46">
        <f t="shared" si="10"/>
        <v>0.2110624228829486</v>
      </c>
      <c r="O121" s="62">
        <f>AVERAGE(C121:N121)</f>
        <v>0.30204941676941999</v>
      </c>
    </row>
    <row r="122" spans="1:19" x14ac:dyDescent="0.25">
      <c r="A122" s="133"/>
      <c r="B122" s="42" t="s">
        <v>186</v>
      </c>
      <c r="C122" s="4">
        <f>C$103*($P$97/$P$103)^$Q119</f>
        <v>0.87728711786319291</v>
      </c>
      <c r="D122" s="4">
        <f t="shared" ref="D122:N122" si="11">D$103*($P$97/$P$103)^$Q119</f>
        <v>0.70233679667082227</v>
      </c>
      <c r="E122" s="4">
        <f t="shared" si="11"/>
        <v>0.56795466589987065</v>
      </c>
      <c r="F122" s="4">
        <f t="shared" si="11"/>
        <v>0.66430411815074153</v>
      </c>
      <c r="G122" s="4">
        <f t="shared" si="11"/>
        <v>1.2297232721492735</v>
      </c>
      <c r="H122" s="4">
        <f t="shared" si="11"/>
        <v>1.3793184743282574</v>
      </c>
      <c r="I122" s="4">
        <f t="shared" si="11"/>
        <v>1.113089724687693</v>
      </c>
      <c r="J122" s="4">
        <f t="shared" si="11"/>
        <v>1.9320600688200957</v>
      </c>
      <c r="K122" s="4">
        <f t="shared" si="11"/>
        <v>1.8940273903000151</v>
      </c>
      <c r="L122" s="4">
        <f t="shared" si="11"/>
        <v>2.2819607112048375</v>
      </c>
      <c r="M122" s="4">
        <f t="shared" si="11"/>
        <v>3.0172591625930627</v>
      </c>
      <c r="N122" s="4">
        <f t="shared" si="11"/>
        <v>2.1602561399405795</v>
      </c>
      <c r="O122" s="51">
        <f>AVERAGE(C122:N122)</f>
        <v>1.4849648035507033</v>
      </c>
    </row>
    <row r="123" spans="1:19" ht="15.75" thickBot="1" x14ac:dyDescent="0.3">
      <c r="A123" s="134"/>
      <c r="B123" s="52" t="s">
        <v>177</v>
      </c>
      <c r="C123" s="53">
        <f t="shared" ref="C123:N123" si="12">ABS((C122-C112)/C112)</f>
        <v>0.30813318780505294</v>
      </c>
      <c r="D123" s="53">
        <f t="shared" si="12"/>
        <v>0.21614196800131444</v>
      </c>
      <c r="E123" s="53">
        <f t="shared" si="12"/>
        <v>9.8484657301792636E-2</v>
      </c>
      <c r="F123" s="53">
        <f t="shared" si="12"/>
        <v>0.1108764517570929</v>
      </c>
      <c r="G123" s="53">
        <f t="shared" si="12"/>
        <v>5.8850459664228517E-4</v>
      </c>
      <c r="H123" s="53">
        <f t="shared" si="12"/>
        <v>6.2649055722848485E-2</v>
      </c>
      <c r="I123" s="53">
        <f t="shared" si="12"/>
        <v>0.25772850247196943</v>
      </c>
      <c r="J123" s="53">
        <f t="shared" si="12"/>
        <v>0.80735273042104383</v>
      </c>
      <c r="K123" s="53">
        <f t="shared" si="12"/>
        <v>0.29954608346892936</v>
      </c>
      <c r="L123" s="53">
        <f t="shared" si="12"/>
        <v>0.42707489048334485</v>
      </c>
      <c r="M123" s="53">
        <f t="shared" si="12"/>
        <v>0.46081859138794451</v>
      </c>
      <c r="N123" s="53">
        <f t="shared" si="12"/>
        <v>0.3113624035892319</v>
      </c>
      <c r="O123" s="63">
        <f>AVERAGE(C123:N123)</f>
        <v>0.280063085583934</v>
      </c>
    </row>
    <row r="124" spans="1:19" x14ac:dyDescent="0.25">
      <c r="A124"/>
      <c r="B124" s="54"/>
      <c r="C124" s="55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 s="54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 s="54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 s="54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x14ac:dyDescent="0.25">
      <c r="A128"/>
      <c r="B128" s="54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/>
      <c r="B129" s="54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x14ac:dyDescent="0.25">
      <c r="A130"/>
      <c r="B130" s="54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x14ac:dyDescent="0.25">
      <c r="A131"/>
      <c r="B131" s="54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x14ac:dyDescent="0.25">
      <c r="A132"/>
      <c r="B132" s="54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x14ac:dyDescent="0.25">
      <c r="A133"/>
      <c r="B133" s="54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x14ac:dyDescent="0.25">
      <c r="A134"/>
      <c r="B134" s="5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x14ac:dyDescent="0.25">
      <c r="A135"/>
      <c r="B135" s="54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x14ac:dyDescent="0.25">
      <c r="A136"/>
      <c r="B136" s="54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x14ac:dyDescent="0.25">
      <c r="A137"/>
      <c r="B137" s="54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x14ac:dyDescent="0.25">
      <c r="A138"/>
      <c r="B138" s="54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x14ac:dyDescent="0.25">
      <c r="A139"/>
      <c r="B139" s="54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x14ac:dyDescent="0.25">
      <c r="A140"/>
      <c r="B140" s="54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x14ac:dyDescent="0.25">
      <c r="A141"/>
      <c r="B141" s="54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x14ac:dyDescent="0.25">
      <c r="A142"/>
      <c r="B142" s="54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ht="15.75" thickBot="1" x14ac:dyDescent="0.3"/>
    <row r="144" spans="1:19" x14ac:dyDescent="0.25">
      <c r="A144" s="41" t="s">
        <v>175</v>
      </c>
      <c r="B144" s="18" t="s">
        <v>176</v>
      </c>
      <c r="C144" s="22" t="s">
        <v>162</v>
      </c>
      <c r="D144" s="22" t="s">
        <v>163</v>
      </c>
      <c r="E144" s="22" t="s">
        <v>91</v>
      </c>
      <c r="F144" s="22" t="s">
        <v>164</v>
      </c>
      <c r="G144" s="22" t="s">
        <v>165</v>
      </c>
      <c r="H144" s="22" t="s">
        <v>166</v>
      </c>
      <c r="I144" s="22" t="s">
        <v>167</v>
      </c>
      <c r="J144" s="22" t="s">
        <v>168</v>
      </c>
      <c r="K144" s="22" t="s">
        <v>169</v>
      </c>
      <c r="L144" s="22" t="s">
        <v>170</v>
      </c>
      <c r="M144" s="22" t="s">
        <v>171</v>
      </c>
      <c r="N144" s="22" t="s">
        <v>172</v>
      </c>
      <c r="O144" s="23" t="s">
        <v>179</v>
      </c>
    </row>
    <row r="145" spans="1:19" x14ac:dyDescent="0.25">
      <c r="A145" s="132" t="s">
        <v>148</v>
      </c>
      <c r="B145" s="42" t="s">
        <v>182</v>
      </c>
      <c r="C145" s="43">
        <f>C$98</f>
        <v>2041</v>
      </c>
      <c r="D145" s="43">
        <f t="shared" ref="D145:N145" si="13">D$98</f>
        <v>1798</v>
      </c>
      <c r="E145" s="43">
        <f t="shared" si="13"/>
        <v>1850</v>
      </c>
      <c r="F145" s="43">
        <f t="shared" si="13"/>
        <v>2177</v>
      </c>
      <c r="G145" s="43">
        <f t="shared" si="13"/>
        <v>2881</v>
      </c>
      <c r="H145" s="43">
        <f t="shared" si="13"/>
        <v>3025</v>
      </c>
      <c r="I145" s="43">
        <f t="shared" si="13"/>
        <v>2606</v>
      </c>
      <c r="J145" s="43">
        <f t="shared" si="13"/>
        <v>2440</v>
      </c>
      <c r="K145" s="43">
        <f t="shared" si="13"/>
        <v>2558</v>
      </c>
      <c r="L145" s="43">
        <f t="shared" si="13"/>
        <v>2981</v>
      </c>
      <c r="M145" s="43">
        <f t="shared" si="13"/>
        <v>3493</v>
      </c>
      <c r="N145" s="43">
        <f t="shared" si="13"/>
        <v>2868</v>
      </c>
      <c r="O145" s="44">
        <f t="shared" ref="O145:O153" si="14">AVERAGE(C145:N145)</f>
        <v>2559.8333333333335</v>
      </c>
    </row>
    <row r="146" spans="1:19" x14ac:dyDescent="0.25">
      <c r="A146" s="133"/>
      <c r="B146" s="45">
        <v>3</v>
      </c>
      <c r="C146" s="2">
        <f>C$103*($P$98/$P$103)</f>
        <v>533.82577358490562</v>
      </c>
      <c r="D146" s="2">
        <f t="shared" ref="D146:N146" si="15">D$103*($P$98/$P$103)</f>
        <v>427.36918867924533</v>
      </c>
      <c r="E146" s="2">
        <f t="shared" si="15"/>
        <v>345.59818867924525</v>
      </c>
      <c r="F146" s="2">
        <f t="shared" si="15"/>
        <v>404.22645283018869</v>
      </c>
      <c r="G146" s="2">
        <f t="shared" si="15"/>
        <v>748.28179245283013</v>
      </c>
      <c r="H146" s="2">
        <f t="shared" si="15"/>
        <v>839.30988679245286</v>
      </c>
      <c r="I146" s="2">
        <f t="shared" si="15"/>
        <v>677.31073584905653</v>
      </c>
      <c r="J146" s="2">
        <f t="shared" si="15"/>
        <v>1175.6509811320755</v>
      </c>
      <c r="K146" s="2">
        <f t="shared" si="15"/>
        <v>1152.5082452830188</v>
      </c>
      <c r="L146" s="2">
        <f t="shared" si="15"/>
        <v>1388.5641509433963</v>
      </c>
      <c r="M146" s="2">
        <f t="shared" si="15"/>
        <v>1835.9903773584904</v>
      </c>
      <c r="N146" s="2">
        <f t="shared" si="15"/>
        <v>1314.507396226415</v>
      </c>
      <c r="O146" s="44">
        <f t="shared" si="14"/>
        <v>903.59526415094331</v>
      </c>
    </row>
    <row r="147" spans="1:19" x14ac:dyDescent="0.25">
      <c r="A147" s="133"/>
      <c r="B147" s="45" t="s">
        <v>177</v>
      </c>
      <c r="C147" s="46">
        <f t="shared" ref="C147:N147" si="16">ABS((C146-C145)/C145)</f>
        <v>0.73844891054144757</v>
      </c>
      <c r="D147" s="46">
        <f t="shared" si="16"/>
        <v>0.76230857136860664</v>
      </c>
      <c r="E147" s="46">
        <f t="shared" si="16"/>
        <v>0.81319016828148916</v>
      </c>
      <c r="F147" s="46">
        <f t="shared" si="16"/>
        <v>0.81431949801093773</v>
      </c>
      <c r="G147" s="46">
        <f t="shared" si="16"/>
        <v>0.74027011716319679</v>
      </c>
      <c r="H147" s="46">
        <f t="shared" si="16"/>
        <v>0.7225421861843131</v>
      </c>
      <c r="I147" s="46">
        <f t="shared" si="16"/>
        <v>0.74009565009629452</v>
      </c>
      <c r="J147" s="46">
        <f t="shared" si="16"/>
        <v>0.5181758274048871</v>
      </c>
      <c r="K147" s="46">
        <f t="shared" si="16"/>
        <v>0.54944947408795197</v>
      </c>
      <c r="L147" s="46">
        <f t="shared" si="16"/>
        <v>0.53419518586266479</v>
      </c>
      <c r="M147" s="46">
        <f t="shared" si="16"/>
        <v>0.47438008091655015</v>
      </c>
      <c r="N147" s="46">
        <f t="shared" si="16"/>
        <v>0.54166408778716346</v>
      </c>
      <c r="O147" s="62">
        <f>AVERAGE(C147:N147)</f>
        <v>0.66241997980879186</v>
      </c>
    </row>
    <row r="148" spans="1:19" x14ac:dyDescent="0.25">
      <c r="A148" s="133"/>
      <c r="B148" s="45">
        <v>4</v>
      </c>
      <c r="C148" s="2">
        <f>C$103*TAN($P$98/$P$103)</f>
        <v>0.11737958250965079</v>
      </c>
      <c r="D148" s="2">
        <f t="shared" ref="D148:N148" si="17">D$103*TAN($P$98/$P$103)</f>
        <v>9.3971515477379405E-2</v>
      </c>
      <c r="E148" s="2">
        <f t="shared" si="17"/>
        <v>7.5991406017808613E-2</v>
      </c>
      <c r="F148" s="2">
        <f t="shared" si="17"/>
        <v>8.8882805252972569E-2</v>
      </c>
      <c r="G148" s="2">
        <f t="shared" si="17"/>
        <v>0.1645349639224874</v>
      </c>
      <c r="H148" s="2">
        <f t="shared" si="17"/>
        <v>0.18455055747182092</v>
      </c>
      <c r="I148" s="2">
        <f t="shared" si="17"/>
        <v>0.14892958590097313</v>
      </c>
      <c r="J148" s="2">
        <f t="shared" si="17"/>
        <v>0.25850647939986682</v>
      </c>
      <c r="K148" s="2">
        <f t="shared" si="17"/>
        <v>0.25341776917545994</v>
      </c>
      <c r="L148" s="2">
        <f t="shared" si="17"/>
        <v>0.30532261346440959</v>
      </c>
      <c r="M148" s="2">
        <f t="shared" si="17"/>
        <v>0.40370434446960823</v>
      </c>
      <c r="N148" s="2">
        <f t="shared" si="17"/>
        <v>0.28903874074630775</v>
      </c>
      <c r="O148" s="44">
        <f t="shared" si="14"/>
        <v>0.19868586365072879</v>
      </c>
    </row>
    <row r="149" spans="1:19" x14ac:dyDescent="0.25">
      <c r="A149" s="133"/>
      <c r="B149" s="45" t="s">
        <v>177</v>
      </c>
      <c r="C149" s="46">
        <f t="shared" ref="C149:N149" si="18">ABS((C148-C145)/C145)</f>
        <v>0.99994248918054407</v>
      </c>
      <c r="D149" s="46">
        <f t="shared" si="18"/>
        <v>0.99994773553088023</v>
      </c>
      <c r="E149" s="46">
        <f t="shared" si="18"/>
        <v>0.99995892356431459</v>
      </c>
      <c r="F149" s="46">
        <f t="shared" si="18"/>
        <v>0.9999591718855062</v>
      </c>
      <c r="G149" s="46">
        <f t="shared" si="18"/>
        <v>0.99994288963418165</v>
      </c>
      <c r="H149" s="46">
        <f t="shared" si="18"/>
        <v>0.99993899155124888</v>
      </c>
      <c r="I149" s="46">
        <f t="shared" si="18"/>
        <v>0.99994285127171878</v>
      </c>
      <c r="J149" s="46">
        <f t="shared" si="18"/>
        <v>0.99989405472155746</v>
      </c>
      <c r="K149" s="46">
        <f t="shared" si="18"/>
        <v>0.99990093128648339</v>
      </c>
      <c r="L149" s="46">
        <f t="shared" si="18"/>
        <v>0.99989757711725447</v>
      </c>
      <c r="M149" s="46">
        <f t="shared" si="18"/>
        <v>0.9998844247510823</v>
      </c>
      <c r="N149" s="46">
        <f t="shared" si="18"/>
        <v>0.99989921940699211</v>
      </c>
      <c r="O149" s="62">
        <f>AVERAGE(C149:N149)</f>
        <v>0.99992577165848029</v>
      </c>
    </row>
    <row r="150" spans="1:19" ht="15.75" thickBot="1" x14ac:dyDescent="0.3">
      <c r="A150" s="133"/>
      <c r="B150" s="45">
        <v>5</v>
      </c>
      <c r="C150" s="2">
        <f>C$103*ATAN($P$98/$P$103)</f>
        <v>0.54327126866780973</v>
      </c>
      <c r="D150" s="2">
        <f t="shared" ref="D150:N150" si="19">D$103*ATAN($P$98/$P$103)</f>
        <v>0.43493104456931597</v>
      </c>
      <c r="E150" s="2">
        <f t="shared" si="19"/>
        <v>0.35171319127626993</v>
      </c>
      <c r="F150" s="2">
        <f t="shared" si="19"/>
        <v>0.41137882193920855</v>
      </c>
      <c r="G150" s="2">
        <f t="shared" si="19"/>
        <v>0.76152186504013797</v>
      </c>
      <c r="H150" s="2">
        <f t="shared" si="19"/>
        <v>0.85416060738522703</v>
      </c>
      <c r="I150" s="2">
        <f t="shared" si="19"/>
        <v>0.68929504897447536</v>
      </c>
      <c r="J150" s="2">
        <f t="shared" si="19"/>
        <v>1.1964529096094538</v>
      </c>
      <c r="K150" s="2">
        <f t="shared" si="19"/>
        <v>1.1729006869793466</v>
      </c>
      <c r="L150" s="2">
        <f t="shared" si="19"/>
        <v>1.4131333578064416</v>
      </c>
      <c r="M150" s="2">
        <f t="shared" si="19"/>
        <v>1.8684763286551838</v>
      </c>
      <c r="N150" s="2">
        <f t="shared" si="19"/>
        <v>1.337766245390098</v>
      </c>
      <c r="O150" s="44">
        <f t="shared" si="14"/>
        <v>0.91958344802441394</v>
      </c>
    </row>
    <row r="151" spans="1:19" x14ac:dyDescent="0.25">
      <c r="A151" s="133"/>
      <c r="B151" s="45" t="s">
        <v>177</v>
      </c>
      <c r="C151" s="46">
        <f t="shared" ref="C151:N151" si="20">ABS((C150-C145)/C145)</f>
        <v>0.99973382103445962</v>
      </c>
      <c r="D151" s="46">
        <f t="shared" si="20"/>
        <v>0.99975810286731404</v>
      </c>
      <c r="E151" s="46">
        <f t="shared" si="20"/>
        <v>0.99980988476147226</v>
      </c>
      <c r="F151" s="46">
        <f t="shared" si="20"/>
        <v>0.99981103407352356</v>
      </c>
      <c r="G151" s="46">
        <f t="shared" si="20"/>
        <v>0.99973567446544942</v>
      </c>
      <c r="H151" s="46">
        <f t="shared" si="20"/>
        <v>0.99971763285706261</v>
      </c>
      <c r="I151" s="46">
        <f t="shared" si="20"/>
        <v>0.9997354969113682</v>
      </c>
      <c r="J151" s="46">
        <f t="shared" si="20"/>
        <v>0.99950965044688134</v>
      </c>
      <c r="K151" s="46">
        <f t="shared" si="20"/>
        <v>0.99954147744840538</v>
      </c>
      <c r="L151" s="46">
        <f t="shared" si="20"/>
        <v>0.99952595325132287</v>
      </c>
      <c r="M151" s="46">
        <f t="shared" si="20"/>
        <v>0.99946507977994414</v>
      </c>
      <c r="N151" s="46">
        <f t="shared" si="20"/>
        <v>0.99953355430774404</v>
      </c>
      <c r="O151" s="62">
        <f>AVERAGE(C151:N151)</f>
        <v>0.99965644685041222</v>
      </c>
      <c r="Q151" s="47" t="s">
        <v>183</v>
      </c>
    </row>
    <row r="152" spans="1:19" ht="15.75" thickBot="1" x14ac:dyDescent="0.3">
      <c r="A152" s="133"/>
      <c r="B152" s="45" t="s">
        <v>184</v>
      </c>
      <c r="C152" s="2">
        <f>LN(C$98/C$103)/LN($P$98/$P$103)</f>
        <v>1.1826801696012252</v>
      </c>
      <c r="D152" s="2">
        <f t="shared" ref="D152:N152" si="21">LN(D$98/D$103)/LN($P$98/$P$103)</f>
        <v>1.1957099055111795</v>
      </c>
      <c r="E152" s="2">
        <f t="shared" si="21"/>
        <v>1.2285214422727633</v>
      </c>
      <c r="F152" s="2">
        <f t="shared" si="21"/>
        <v>1.2293474022804731</v>
      </c>
      <c r="G152" s="2">
        <f t="shared" si="21"/>
        <v>1.1836319594094549</v>
      </c>
      <c r="H152" s="2">
        <f t="shared" si="21"/>
        <v>1.1746381917024291</v>
      </c>
      <c r="I152" s="2">
        <f t="shared" si="21"/>
        <v>1.1835404917308274</v>
      </c>
      <c r="J152" s="2">
        <f t="shared" si="21"/>
        <v>1.099460240388763</v>
      </c>
      <c r="K152" s="2">
        <f t="shared" si="21"/>
        <v>1.1086014344624093</v>
      </c>
      <c r="L152" s="2">
        <f t="shared" si="21"/>
        <v>1.1040659875388847</v>
      </c>
      <c r="M152" s="2">
        <f t="shared" si="21"/>
        <v>1.0876097391854018</v>
      </c>
      <c r="N152" s="2">
        <f t="shared" si="21"/>
        <v>1.1062677985437679</v>
      </c>
      <c r="O152" s="48">
        <f t="shared" si="14"/>
        <v>1.1570062302189648</v>
      </c>
      <c r="Q152" s="49">
        <v>1.1100000000000001</v>
      </c>
    </row>
    <row r="153" spans="1:19" x14ac:dyDescent="0.25">
      <c r="A153" s="133"/>
      <c r="B153" s="45" t="s">
        <v>185</v>
      </c>
      <c r="C153" s="2">
        <f>C$103*($P$98/$P$103)^$O152</f>
        <v>1690.3871475538115</v>
      </c>
      <c r="D153" s="2">
        <f t="shared" ref="D153:N153" si="22">D$103*($P$98/$P$103)^$O152</f>
        <v>1353.2868204404795</v>
      </c>
      <c r="E153" s="2">
        <f t="shared" si="22"/>
        <v>1094.3546851215428</v>
      </c>
      <c r="F153" s="2">
        <f t="shared" si="22"/>
        <v>1280.0041406332332</v>
      </c>
      <c r="G153" s="2">
        <f t="shared" si="22"/>
        <v>2369.4733137676262</v>
      </c>
      <c r="H153" s="2">
        <f t="shared" si="22"/>
        <v>2657.7185210094613</v>
      </c>
      <c r="I153" s="2">
        <f t="shared" si="22"/>
        <v>2144.7397623587381</v>
      </c>
      <c r="J153" s="2">
        <f t="shared" si="22"/>
        <v>3722.7601342081052</v>
      </c>
      <c r="K153" s="2">
        <f t="shared" si="22"/>
        <v>3649.4774544008592</v>
      </c>
      <c r="L153" s="2">
        <f t="shared" si="22"/>
        <v>4396.9607884347706</v>
      </c>
      <c r="M153" s="2">
        <f t="shared" si="22"/>
        <v>5813.7592647081956</v>
      </c>
      <c r="N153" s="2">
        <f t="shared" si="22"/>
        <v>4162.4562130515824</v>
      </c>
      <c r="O153" s="44">
        <f t="shared" si="14"/>
        <v>2861.2815204740341</v>
      </c>
    </row>
    <row r="154" spans="1:19" x14ac:dyDescent="0.25">
      <c r="A154" s="133"/>
      <c r="B154" s="45" t="s">
        <v>177</v>
      </c>
      <c r="C154" s="46">
        <f t="shared" ref="C154:N154" si="23">ABS((C153-C145)/C145)</f>
        <v>0.17178483706329667</v>
      </c>
      <c r="D154" s="46">
        <f t="shared" si="23"/>
        <v>0.24733769719661877</v>
      </c>
      <c r="E154" s="46">
        <f t="shared" si="23"/>
        <v>0.40845692696132818</v>
      </c>
      <c r="F154" s="46">
        <f t="shared" si="23"/>
        <v>0.41203300843673257</v>
      </c>
      <c r="G154" s="46">
        <f t="shared" si="23"/>
        <v>0.17755178279499265</v>
      </c>
      <c r="H154" s="46">
        <f t="shared" si="23"/>
        <v>0.12141536495555</v>
      </c>
      <c r="I154" s="46">
        <f t="shared" si="23"/>
        <v>0.17699932373033841</v>
      </c>
      <c r="J154" s="46">
        <f t="shared" si="23"/>
        <v>0.52572136647873169</v>
      </c>
      <c r="K154" s="46">
        <f t="shared" si="23"/>
        <v>0.42669173354216544</v>
      </c>
      <c r="L154" s="46">
        <f t="shared" si="23"/>
        <v>0.47499523261817195</v>
      </c>
      <c r="M154" s="46">
        <f t="shared" si="23"/>
        <v>0.66440288139370041</v>
      </c>
      <c r="N154" s="46">
        <f t="shared" si="23"/>
        <v>0.45134456522021699</v>
      </c>
      <c r="O154" s="62">
        <f>AVERAGE(C154:N154)</f>
        <v>0.35489456003265368</v>
      </c>
    </row>
    <row r="155" spans="1:19" x14ac:dyDescent="0.25">
      <c r="A155" s="133"/>
      <c r="B155" s="42" t="s">
        <v>186</v>
      </c>
      <c r="C155" s="4">
        <f>C$103*($P$98/$P$103)^$Q152</f>
        <v>1197.057787761571</v>
      </c>
      <c r="D155" s="4">
        <f t="shared" ref="D155:N155" si="24">D$103*($P$98/$P$103)^$Q152</f>
        <v>958.33817112703821</v>
      </c>
      <c r="E155" s="4">
        <f t="shared" si="24"/>
        <v>774.97382791500559</v>
      </c>
      <c r="F155" s="4">
        <f t="shared" si="24"/>
        <v>906.442602293444</v>
      </c>
      <c r="G155" s="4">
        <f t="shared" si="24"/>
        <v>1677.9567256195432</v>
      </c>
      <c r="H155" s="4">
        <f t="shared" si="24"/>
        <v>1882.0792963650135</v>
      </c>
      <c r="I155" s="4">
        <f t="shared" si="24"/>
        <v>1518.8103145298546</v>
      </c>
      <c r="J155" s="4">
        <f t="shared" si="24"/>
        <v>2636.2948967465813</v>
      </c>
      <c r="K155" s="4">
        <f t="shared" si="24"/>
        <v>2584.3993279129872</v>
      </c>
      <c r="L155" s="4">
        <f t="shared" si="24"/>
        <v>3113.7341300156472</v>
      </c>
      <c r="M155" s="4">
        <f t="shared" si="24"/>
        <v>4117.0484607984663</v>
      </c>
      <c r="N155" s="4">
        <f t="shared" si="24"/>
        <v>2947.6683097481459</v>
      </c>
      <c r="O155" s="51">
        <f>AVERAGE(C155:N155)</f>
        <v>2026.2336542361084</v>
      </c>
    </row>
    <row r="156" spans="1:19" ht="15.75" thickBot="1" x14ac:dyDescent="0.3">
      <c r="A156" s="134"/>
      <c r="B156" s="52" t="s">
        <v>177</v>
      </c>
      <c r="C156" s="53">
        <f t="shared" ref="C156:N156" si="25">ABS((C155-C145)/C145)</f>
        <v>0.41349446949457569</v>
      </c>
      <c r="D156" s="53">
        <f t="shared" si="25"/>
        <v>0.46699768012956716</v>
      </c>
      <c r="E156" s="53">
        <f t="shared" si="25"/>
        <v>0.58109522815405101</v>
      </c>
      <c r="F156" s="53">
        <f t="shared" si="25"/>
        <v>0.58362765167963071</v>
      </c>
      <c r="G156" s="53">
        <f t="shared" si="25"/>
        <v>0.4175783666714532</v>
      </c>
      <c r="H156" s="53">
        <f t="shared" si="25"/>
        <v>0.37782502599503687</v>
      </c>
      <c r="I156" s="53">
        <f t="shared" si="25"/>
        <v>0.41718713947434588</v>
      </c>
      <c r="J156" s="53">
        <f t="shared" si="25"/>
        <v>8.0448728174828413E-2</v>
      </c>
      <c r="K156" s="53">
        <f t="shared" si="25"/>
        <v>1.0320300200542316E-2</v>
      </c>
      <c r="L156" s="53">
        <f t="shared" si="25"/>
        <v>4.4526712517828658E-2</v>
      </c>
      <c r="M156" s="53">
        <f t="shared" si="25"/>
        <v>0.1786568739760854</v>
      </c>
      <c r="N156" s="53">
        <f t="shared" si="25"/>
        <v>2.7778350679269849E-2</v>
      </c>
      <c r="O156" s="63">
        <f>AVERAGE(C156:N156)</f>
        <v>0.2999613772622679</v>
      </c>
    </row>
    <row r="157" spans="1:19" x14ac:dyDescent="0.25">
      <c r="A157"/>
      <c r="B157" s="54"/>
      <c r="C157" s="55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 s="54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 s="54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 s="54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 s="54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 s="54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 s="54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 s="5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x14ac:dyDescent="0.25">
      <c r="A165"/>
      <c r="B165" s="54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x14ac:dyDescent="0.25">
      <c r="A166"/>
      <c r="B166" s="54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x14ac:dyDescent="0.25">
      <c r="A167"/>
      <c r="B167" s="54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x14ac:dyDescent="0.25">
      <c r="A168"/>
      <c r="B168" s="54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x14ac:dyDescent="0.25">
      <c r="A169"/>
      <c r="B169" s="54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x14ac:dyDescent="0.25">
      <c r="A170"/>
      <c r="B170" s="54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x14ac:dyDescent="0.25">
      <c r="A171"/>
      <c r="B171" s="54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x14ac:dyDescent="0.25">
      <c r="A172"/>
      <c r="B172" s="54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x14ac:dyDescent="0.25">
      <c r="A173"/>
      <c r="B173" s="54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x14ac:dyDescent="0.25">
      <c r="A174"/>
      <c r="B174" s="5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x14ac:dyDescent="0.25">
      <c r="A175"/>
      <c r="B175" s="54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ht="15.75" thickBot="1" x14ac:dyDescent="0.3"/>
    <row r="177" spans="1:19" x14ac:dyDescent="0.25">
      <c r="A177" s="41" t="s">
        <v>175</v>
      </c>
      <c r="B177" s="18" t="s">
        <v>176</v>
      </c>
      <c r="C177" s="22" t="s">
        <v>162</v>
      </c>
      <c r="D177" s="22" t="s">
        <v>163</v>
      </c>
      <c r="E177" s="22" t="s">
        <v>91</v>
      </c>
      <c r="F177" s="22" t="s">
        <v>164</v>
      </c>
      <c r="G177" s="22" t="s">
        <v>165</v>
      </c>
      <c r="H177" s="22" t="s">
        <v>166</v>
      </c>
      <c r="I177" s="22" t="s">
        <v>167</v>
      </c>
      <c r="J177" s="22" t="s">
        <v>168</v>
      </c>
      <c r="K177" s="22" t="s">
        <v>169</v>
      </c>
      <c r="L177" s="22" t="s">
        <v>170</v>
      </c>
      <c r="M177" s="22" t="s">
        <v>171</v>
      </c>
      <c r="N177" s="22" t="s">
        <v>172</v>
      </c>
      <c r="O177" s="23" t="s">
        <v>179</v>
      </c>
    </row>
    <row r="178" spans="1:19" x14ac:dyDescent="0.25">
      <c r="A178" s="132" t="s">
        <v>178</v>
      </c>
      <c r="B178" s="42" t="s">
        <v>182</v>
      </c>
      <c r="C178" s="43">
        <f>C$99</f>
        <v>4066</v>
      </c>
      <c r="D178" s="43">
        <f t="shared" ref="D178:N178" si="26">D$99</f>
        <v>3298</v>
      </c>
      <c r="E178" s="43">
        <f t="shared" si="26"/>
        <v>3009</v>
      </c>
      <c r="F178" s="43">
        <f t="shared" si="26"/>
        <v>3377</v>
      </c>
      <c r="G178" s="43">
        <f t="shared" si="26"/>
        <v>4706</v>
      </c>
      <c r="H178" s="43">
        <f t="shared" si="26"/>
        <v>5722</v>
      </c>
      <c r="I178" s="43">
        <f t="shared" si="26"/>
        <v>5418</v>
      </c>
      <c r="J178" s="43">
        <f t="shared" si="26"/>
        <v>5226</v>
      </c>
      <c r="K178" s="43">
        <f t="shared" si="26"/>
        <v>5415</v>
      </c>
      <c r="L178" s="43">
        <f t="shared" si="26"/>
        <v>6038</v>
      </c>
      <c r="M178" s="43">
        <f t="shared" si="26"/>
        <v>6946</v>
      </c>
      <c r="N178" s="43">
        <f t="shared" si="26"/>
        <v>6321</v>
      </c>
      <c r="O178" s="44">
        <f t="shared" ref="O178:O186" si="27">AVERAGE(C178:N178)</f>
        <v>4961.833333333333</v>
      </c>
    </row>
    <row r="179" spans="1:19" x14ac:dyDescent="0.25">
      <c r="A179" s="133"/>
      <c r="B179" s="45">
        <v>3</v>
      </c>
      <c r="C179" s="2">
        <f>C$103*($P$99/$P$103)</f>
        <v>805.49779245283014</v>
      </c>
      <c r="D179" s="2">
        <f t="shared" ref="D179:N179" si="28">D$103*($P$99/$P$103)</f>
        <v>644.86383962264165</v>
      </c>
      <c r="E179" s="2">
        <f t="shared" si="28"/>
        <v>521.47833962264156</v>
      </c>
      <c r="F179" s="2">
        <f t="shared" si="28"/>
        <v>609.94341509433968</v>
      </c>
      <c r="G179" s="2">
        <f t="shared" si="28"/>
        <v>1129.0937264150944</v>
      </c>
      <c r="H179" s="2">
        <f t="shared" si="28"/>
        <v>1266.4473962264153</v>
      </c>
      <c r="I179" s="2">
        <f t="shared" si="28"/>
        <v>1022.004424528302</v>
      </c>
      <c r="J179" s="2">
        <f t="shared" si="28"/>
        <v>1773.9575660377361</v>
      </c>
      <c r="K179" s="2">
        <f t="shared" si="28"/>
        <v>1739.0371415094342</v>
      </c>
      <c r="L179" s="2">
        <f t="shared" si="28"/>
        <v>2095.2254716981133</v>
      </c>
      <c r="M179" s="2">
        <f t="shared" si="28"/>
        <v>2770.3536792452833</v>
      </c>
      <c r="N179" s="2">
        <f t="shared" si="28"/>
        <v>1983.4801132075472</v>
      </c>
      <c r="O179" s="44">
        <f t="shared" si="27"/>
        <v>1363.4485754716982</v>
      </c>
    </row>
    <row r="180" spans="1:19" x14ac:dyDescent="0.25">
      <c r="A180" s="133"/>
      <c r="B180" s="45" t="s">
        <v>177</v>
      </c>
      <c r="C180" s="46">
        <f t="shared" ref="C180:N180" si="29">ABS((C179-C178)/C178)</f>
        <v>0.80189429600274709</v>
      </c>
      <c r="D180" s="46">
        <f t="shared" si="29"/>
        <v>0.80446821115141254</v>
      </c>
      <c r="E180" s="46">
        <f t="shared" si="29"/>
        <v>0.82669380537632375</v>
      </c>
      <c r="F180" s="46">
        <f t="shared" si="29"/>
        <v>0.81938305741950257</v>
      </c>
      <c r="G180" s="46">
        <f t="shared" si="29"/>
        <v>0.76007358129725999</v>
      </c>
      <c r="H180" s="46">
        <f t="shared" si="29"/>
        <v>0.77867050048472286</v>
      </c>
      <c r="I180" s="46">
        <f t="shared" si="29"/>
        <v>0.81136869240895115</v>
      </c>
      <c r="J180" s="46">
        <f t="shared" si="29"/>
        <v>0.66055155644130581</v>
      </c>
      <c r="K180" s="46">
        <f t="shared" si="29"/>
        <v>0.67884817331312386</v>
      </c>
      <c r="L180" s="46">
        <f t="shared" si="29"/>
        <v>0.65299346278600312</v>
      </c>
      <c r="M180" s="46">
        <f t="shared" si="29"/>
        <v>0.60115841070468135</v>
      </c>
      <c r="N180" s="46">
        <f t="shared" si="29"/>
        <v>0.68620786059048455</v>
      </c>
      <c r="O180" s="62">
        <f>AVERAGE(C180:N180)</f>
        <v>0.74019263399804325</v>
      </c>
    </row>
    <row r="181" spans="1:19" x14ac:dyDescent="0.25">
      <c r="A181" s="133"/>
      <c r="B181" s="45">
        <v>4</v>
      </c>
      <c r="C181" s="2">
        <f>C$103*TAN($P$99/$P$103)</f>
        <v>3.7564930321083705E-2</v>
      </c>
      <c r="D181" s="2">
        <f t="shared" ref="D181:N181" si="30">D$103*TAN($P$99/$P$103)</f>
        <v>3.0073658089422511E-2</v>
      </c>
      <c r="E181" s="2">
        <f t="shared" si="30"/>
        <v>2.4319492462204485E-2</v>
      </c>
      <c r="F181" s="2">
        <f t="shared" si="30"/>
        <v>2.8445120647757029E-2</v>
      </c>
      <c r="G181" s="2">
        <f t="shared" si="30"/>
        <v>5.265604394718381E-2</v>
      </c>
      <c r="H181" s="2">
        <f t="shared" si="30"/>
        <v>5.9061624551068032E-2</v>
      </c>
      <c r="I181" s="2">
        <f t="shared" si="30"/>
        <v>4.7661862459409676E-2</v>
      </c>
      <c r="J181" s="2">
        <f t="shared" si="30"/>
        <v>8.2729702036606317E-2</v>
      </c>
      <c r="K181" s="2">
        <f t="shared" si="30"/>
        <v>8.1101164594940836E-2</v>
      </c>
      <c r="L181" s="2">
        <f t="shared" si="30"/>
        <v>9.7712246499928726E-2</v>
      </c>
      <c r="M181" s="2">
        <f t="shared" si="30"/>
        <v>0.12919730370546131</v>
      </c>
      <c r="N181" s="2">
        <f t="shared" si="30"/>
        <v>9.2500926686599191E-2</v>
      </c>
      <c r="O181" s="44">
        <f t="shared" si="27"/>
        <v>6.3585339666805477E-2</v>
      </c>
    </row>
    <row r="182" spans="1:19" x14ac:dyDescent="0.25">
      <c r="A182" s="133"/>
      <c r="B182" s="45" t="s">
        <v>177</v>
      </c>
      <c r="C182" s="46">
        <f t="shared" ref="C182:N182" si="31">ABS((C181-C178)/C178)</f>
        <v>0.99999076120749608</v>
      </c>
      <c r="D182" s="46">
        <f t="shared" si="31"/>
        <v>0.99999088124375701</v>
      </c>
      <c r="E182" s="46">
        <f t="shared" si="31"/>
        <v>0.99999191774926477</v>
      </c>
      <c r="F182" s="46">
        <f t="shared" si="31"/>
        <v>0.99999157680762585</v>
      </c>
      <c r="G182" s="46">
        <f t="shared" si="31"/>
        <v>0.99998881087038938</v>
      </c>
      <c r="H182" s="46">
        <f t="shared" si="31"/>
        <v>0.99998967815020079</v>
      </c>
      <c r="I182" s="46">
        <f t="shared" si="31"/>
        <v>0.99999120305233302</v>
      </c>
      <c r="J182" s="46">
        <f t="shared" si="31"/>
        <v>0.9999841695939462</v>
      </c>
      <c r="K182" s="46">
        <f t="shared" si="31"/>
        <v>0.99998502286895763</v>
      </c>
      <c r="L182" s="46">
        <f t="shared" si="31"/>
        <v>0.99998381711717454</v>
      </c>
      <c r="M182" s="46">
        <f t="shared" si="31"/>
        <v>0.99998139975472145</v>
      </c>
      <c r="N182" s="46">
        <f t="shared" si="31"/>
        <v>0.99998536609291466</v>
      </c>
      <c r="O182" s="62">
        <f>AVERAGE(C182:N182)</f>
        <v>0.99998788370906511</v>
      </c>
    </row>
    <row r="183" spans="1:19" ht="15.75" thickBot="1" x14ac:dyDescent="0.3">
      <c r="A183" s="133"/>
      <c r="B183" s="45">
        <v>5</v>
      </c>
      <c r="C183" s="2">
        <f>C$103*ATAN($P$99/$P$103)</f>
        <v>0.54334690545746411</v>
      </c>
      <c r="D183" s="2">
        <f t="shared" ref="D183:N183" si="32">D$103*ATAN($P$99/$P$103)</f>
        <v>0.43499159772172713</v>
      </c>
      <c r="E183" s="2">
        <f t="shared" si="32"/>
        <v>0.35176215844645081</v>
      </c>
      <c r="F183" s="2">
        <f t="shared" si="32"/>
        <v>0.41143609604004516</v>
      </c>
      <c r="G183" s="2">
        <f t="shared" si="32"/>
        <v>0.76162788770771717</v>
      </c>
      <c r="H183" s="2">
        <f t="shared" si="32"/>
        <v>0.85427952765566628</v>
      </c>
      <c r="I183" s="2">
        <f t="shared" si="32"/>
        <v>0.6893910158838924</v>
      </c>
      <c r="J183" s="2">
        <f t="shared" si="32"/>
        <v>1.1966194854294443</v>
      </c>
      <c r="K183" s="2">
        <f t="shared" si="32"/>
        <v>1.1730639837477623</v>
      </c>
      <c r="L183" s="2">
        <f t="shared" si="32"/>
        <v>1.4133301009009185</v>
      </c>
      <c r="M183" s="2">
        <f t="shared" si="32"/>
        <v>1.8687364667467699</v>
      </c>
      <c r="N183" s="2">
        <f t="shared" si="32"/>
        <v>1.3379524955195361</v>
      </c>
      <c r="O183" s="44">
        <f t="shared" si="27"/>
        <v>0.91971147677144949</v>
      </c>
    </row>
    <row r="184" spans="1:19" x14ac:dyDescent="0.25">
      <c r="A184" s="133"/>
      <c r="B184" s="45" t="s">
        <v>177</v>
      </c>
      <c r="C184" s="46">
        <f t="shared" ref="C184:N184" si="33">ABS((C183-C178)/C178)</f>
        <v>0.99986636819836272</v>
      </c>
      <c r="D184" s="46">
        <f t="shared" si="33"/>
        <v>0.9998681044276162</v>
      </c>
      <c r="E184" s="46">
        <f t="shared" si="33"/>
        <v>0.99988309665721287</v>
      </c>
      <c r="F184" s="46">
        <f t="shared" si="33"/>
        <v>0.99987816520697659</v>
      </c>
      <c r="G184" s="46">
        <f t="shared" si="33"/>
        <v>0.99983815811990917</v>
      </c>
      <c r="H184" s="46">
        <f t="shared" si="33"/>
        <v>0.99985070263410425</v>
      </c>
      <c r="I184" s="46">
        <f t="shared" si="33"/>
        <v>0.99987275913328089</v>
      </c>
      <c r="J184" s="46">
        <f t="shared" si="33"/>
        <v>0.99977102573948917</v>
      </c>
      <c r="K184" s="46">
        <f t="shared" si="33"/>
        <v>0.99978336768536513</v>
      </c>
      <c r="L184" s="46">
        <f t="shared" si="33"/>
        <v>0.99976592744271275</v>
      </c>
      <c r="M184" s="46">
        <f t="shared" si="33"/>
        <v>0.99973096221325275</v>
      </c>
      <c r="N184" s="46">
        <f t="shared" si="33"/>
        <v>0.99978833214752094</v>
      </c>
      <c r="O184" s="62">
        <f>AVERAGE(C184:N184)</f>
        <v>0.99982474746715033</v>
      </c>
      <c r="Q184" s="47" t="s">
        <v>183</v>
      </c>
    </row>
    <row r="185" spans="1:19" ht="15.75" thickBot="1" x14ac:dyDescent="0.3">
      <c r="A185" s="133"/>
      <c r="B185" s="45" t="s">
        <v>184</v>
      </c>
      <c r="C185" s="2">
        <f>LN(C$99/C$103)/LN($P$99/$P$103)</f>
        <v>1.2088225340776342</v>
      </c>
      <c r="D185" s="2">
        <f t="shared" ref="D185:N185" si="34">LN(D$99/D$103)/LN($P$99/$P$103)</f>
        <v>1.2105093848485362</v>
      </c>
      <c r="E185" s="2">
        <f t="shared" si="34"/>
        <v>1.2260732309868714</v>
      </c>
      <c r="F185" s="2">
        <f t="shared" si="34"/>
        <v>1.2207437202409759</v>
      </c>
      <c r="G185" s="2">
        <f t="shared" si="34"/>
        <v>1.184117639093287</v>
      </c>
      <c r="H185" s="2">
        <f t="shared" si="34"/>
        <v>1.1945242003498124</v>
      </c>
      <c r="I185" s="2">
        <f t="shared" si="34"/>
        <v>1.2151436743161015</v>
      </c>
      <c r="J185" s="2">
        <f t="shared" si="34"/>
        <v>1.1393608004172753</v>
      </c>
      <c r="K185" s="2">
        <f t="shared" si="34"/>
        <v>1.1465076697457426</v>
      </c>
      <c r="L185" s="2">
        <f t="shared" si="34"/>
        <v>1.1365203287323331</v>
      </c>
      <c r="M185" s="2">
        <f t="shared" si="34"/>
        <v>1.1185628019834577</v>
      </c>
      <c r="N185" s="2">
        <f t="shared" si="34"/>
        <v>1.1494979790816804</v>
      </c>
      <c r="O185" s="48">
        <f t="shared" si="27"/>
        <v>1.1791986636561422</v>
      </c>
      <c r="Q185" s="49">
        <v>1.1499999999999999</v>
      </c>
    </row>
    <row r="186" spans="1:19" x14ac:dyDescent="0.25">
      <c r="A186" s="133"/>
      <c r="B186" s="45" t="s">
        <v>185</v>
      </c>
      <c r="C186" s="2">
        <f>C$103*($P$99/$P$103)^$O185</f>
        <v>3231.6487469106178</v>
      </c>
      <c r="D186" s="2">
        <f t="shared" ref="D186:N186" si="35">D$103*($P$99/$P$103)^$O185</f>
        <v>2587.1870025845124</v>
      </c>
      <c r="E186" s="2">
        <f t="shared" si="35"/>
        <v>2092.1656627398224</v>
      </c>
      <c r="F186" s="2">
        <f t="shared" si="35"/>
        <v>2447.0866233831848</v>
      </c>
      <c r="G186" s="2">
        <f t="shared" si="35"/>
        <v>4529.9122608429188</v>
      </c>
      <c r="H186" s="2">
        <f t="shared" si="35"/>
        <v>5080.9737523681397</v>
      </c>
      <c r="I186" s="2">
        <f t="shared" si="35"/>
        <v>4100.2710979588483</v>
      </c>
      <c r="J186" s="2">
        <f t="shared" si="35"/>
        <v>7117.0992634274307</v>
      </c>
      <c r="K186" s="2">
        <f t="shared" si="35"/>
        <v>6976.9988842261037</v>
      </c>
      <c r="L186" s="2">
        <f t="shared" si="35"/>
        <v>8406.0227520796434</v>
      </c>
      <c r="M186" s="2">
        <f t="shared" si="35"/>
        <v>11114.630083305305</v>
      </c>
      <c r="N186" s="2">
        <f t="shared" si="35"/>
        <v>7957.7015386353951</v>
      </c>
      <c r="O186" s="44">
        <f t="shared" si="27"/>
        <v>5470.1414723718262</v>
      </c>
    </row>
    <row r="187" spans="1:19" x14ac:dyDescent="0.25">
      <c r="A187" s="133"/>
      <c r="B187" s="45" t="s">
        <v>177</v>
      </c>
      <c r="C187" s="46">
        <f t="shared" ref="C187:N187" si="36">ABS((C186-C178)/C178)</f>
        <v>0.2052019805925682</v>
      </c>
      <c r="D187" s="46">
        <f t="shared" si="36"/>
        <v>0.21552850133883797</v>
      </c>
      <c r="E187" s="46">
        <f t="shared" si="36"/>
        <v>0.3046973536923156</v>
      </c>
      <c r="F187" s="46">
        <f t="shared" si="36"/>
        <v>0.2753667090958884</v>
      </c>
      <c r="G187" s="46">
        <f t="shared" si="36"/>
        <v>3.7417709128151545E-2</v>
      </c>
      <c r="H187" s="46">
        <f t="shared" si="36"/>
        <v>0.11202835505624961</v>
      </c>
      <c r="I187" s="46">
        <f t="shared" si="36"/>
        <v>0.24321316021431372</v>
      </c>
      <c r="J187" s="46">
        <f t="shared" si="36"/>
        <v>0.36186361718856308</v>
      </c>
      <c r="K187" s="46">
        <f t="shared" si="36"/>
        <v>0.28845778102051778</v>
      </c>
      <c r="L187" s="46">
        <f t="shared" si="36"/>
        <v>0.39218661014899692</v>
      </c>
      <c r="M187" s="46">
        <f t="shared" si="36"/>
        <v>0.60014829877703779</v>
      </c>
      <c r="N187" s="46">
        <f t="shared" si="36"/>
        <v>0.25893079238022387</v>
      </c>
      <c r="O187" s="62">
        <f>AVERAGE(C187:N187)</f>
        <v>0.27458673905280534</v>
      </c>
    </row>
    <row r="188" spans="1:19" x14ac:dyDescent="0.25">
      <c r="A188" s="133"/>
      <c r="B188" s="42" t="s">
        <v>186</v>
      </c>
      <c r="C188" s="4">
        <f>C$103*($P$99/$P$103)^$Q185</f>
        <v>2576.9891669855961</v>
      </c>
      <c r="D188" s="4">
        <f t="shared" ref="D188:N188" si="37">D$103*($P$99/$P$103)^$Q185</f>
        <v>2063.0809227023419</v>
      </c>
      <c r="E188" s="4">
        <f t="shared" si="37"/>
        <v>1668.3398075282473</v>
      </c>
      <c r="F188" s="4">
        <f t="shared" si="37"/>
        <v>1951.3617391625037</v>
      </c>
      <c r="G188" s="4">
        <f t="shared" si="37"/>
        <v>3612.2536011214283</v>
      </c>
      <c r="H188" s="4">
        <f t="shared" si="37"/>
        <v>4051.6823897114582</v>
      </c>
      <c r="I188" s="4">
        <f t="shared" si="37"/>
        <v>3269.6481049325917</v>
      </c>
      <c r="J188" s="4">
        <f t="shared" si="37"/>
        <v>5675.3345238237698</v>
      </c>
      <c r="K188" s="4">
        <f t="shared" si="37"/>
        <v>5563.6153402839318</v>
      </c>
      <c r="L188" s="4">
        <f t="shared" si="37"/>
        <v>6703.1510123902799</v>
      </c>
      <c r="M188" s="4">
        <f t="shared" si="37"/>
        <v>8863.0552274938127</v>
      </c>
      <c r="N188" s="4">
        <f t="shared" si="37"/>
        <v>6345.6496250627979</v>
      </c>
      <c r="O188" s="51">
        <f>AVERAGE(C188:N188)</f>
        <v>4362.0134550998964</v>
      </c>
    </row>
    <row r="189" spans="1:19" ht="15.75" thickBot="1" x14ac:dyDescent="0.3">
      <c r="A189" s="134"/>
      <c r="B189" s="52" t="s">
        <v>177</v>
      </c>
      <c r="C189" s="53">
        <f t="shared" ref="C189:N189" si="38">ABS((C188-C178)/C178)</f>
        <v>0.36621023930506735</v>
      </c>
      <c r="D189" s="53">
        <f t="shared" si="38"/>
        <v>0.37444483847715526</v>
      </c>
      <c r="E189" s="53">
        <f t="shared" si="38"/>
        <v>0.44555008058217105</v>
      </c>
      <c r="F189" s="53">
        <f t="shared" si="38"/>
        <v>0.42216116696402023</v>
      </c>
      <c r="G189" s="53">
        <f t="shared" si="38"/>
        <v>0.23241529937921199</v>
      </c>
      <c r="H189" s="53">
        <f t="shared" si="38"/>
        <v>0.29191150127377524</v>
      </c>
      <c r="I189" s="53">
        <f t="shared" si="38"/>
        <v>0.39652120617707798</v>
      </c>
      <c r="J189" s="53">
        <f t="shared" si="38"/>
        <v>8.5980582438532308E-2</v>
      </c>
      <c r="K189" s="53">
        <f t="shared" si="38"/>
        <v>2.7445122859451856E-2</v>
      </c>
      <c r="L189" s="53">
        <f t="shared" si="38"/>
        <v>0.11016081689140111</v>
      </c>
      <c r="M189" s="53">
        <f t="shared" si="38"/>
        <v>0.27599413007397244</v>
      </c>
      <c r="N189" s="53">
        <f t="shared" si="38"/>
        <v>3.899640098528381E-3</v>
      </c>
      <c r="O189" s="63">
        <f>AVERAGE(C189:N189)</f>
        <v>0.25272455204336375</v>
      </c>
    </row>
    <row r="190" spans="1:19" x14ac:dyDescent="0.25">
      <c r="A190"/>
      <c r="B190" s="54"/>
      <c r="C190" s="55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 s="54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 s="54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 s="54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 s="5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 s="54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 s="54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 s="54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 s="54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x14ac:dyDescent="0.25">
      <c r="A199"/>
      <c r="B199" s="54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x14ac:dyDescent="0.25">
      <c r="A200"/>
      <c r="B200" s="54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x14ac:dyDescent="0.25">
      <c r="A201"/>
      <c r="B201" s="54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x14ac:dyDescent="0.25">
      <c r="A202"/>
      <c r="B202" s="54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x14ac:dyDescent="0.25">
      <c r="A203"/>
      <c r="B203" s="54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x14ac:dyDescent="0.25">
      <c r="A204"/>
      <c r="B204" s="5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x14ac:dyDescent="0.25">
      <c r="A205"/>
      <c r="B205" s="54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x14ac:dyDescent="0.25">
      <c r="A206"/>
      <c r="B206" s="54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x14ac:dyDescent="0.25">
      <c r="A207"/>
      <c r="B207" s="54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x14ac:dyDescent="0.25">
      <c r="A208"/>
      <c r="B208" s="54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ht="15.75" thickBot="1" x14ac:dyDescent="0.3"/>
    <row r="210" spans="1:19" x14ac:dyDescent="0.25">
      <c r="A210" s="41" t="s">
        <v>175</v>
      </c>
      <c r="B210" s="18" t="s">
        <v>176</v>
      </c>
      <c r="C210" s="22" t="s">
        <v>162</v>
      </c>
      <c r="D210" s="22" t="s">
        <v>163</v>
      </c>
      <c r="E210" s="22" t="s">
        <v>91</v>
      </c>
      <c r="F210" s="22" t="s">
        <v>164</v>
      </c>
      <c r="G210" s="22" t="s">
        <v>165</v>
      </c>
      <c r="H210" s="22" t="s">
        <v>166</v>
      </c>
      <c r="I210" s="22" t="s">
        <v>167</v>
      </c>
      <c r="J210" s="22" t="s">
        <v>168</v>
      </c>
      <c r="K210" s="22" t="s">
        <v>169</v>
      </c>
      <c r="L210" s="22" t="s">
        <v>170</v>
      </c>
      <c r="M210" s="22" t="s">
        <v>171</v>
      </c>
      <c r="N210" s="22" t="s">
        <v>172</v>
      </c>
      <c r="O210" s="23" t="s">
        <v>179</v>
      </c>
    </row>
    <row r="211" spans="1:19" x14ac:dyDescent="0.25">
      <c r="A211" s="132" t="s">
        <v>150</v>
      </c>
      <c r="B211" s="42" t="s">
        <v>182</v>
      </c>
      <c r="C211" s="43">
        <f>C$100</f>
        <v>3.3210000000000002</v>
      </c>
      <c r="D211" s="43">
        <f t="shared" ref="D211:N211" si="39">D$100</f>
        <v>2.5840000000000001</v>
      </c>
      <c r="E211" s="43">
        <f t="shared" si="39"/>
        <v>2.2480000000000002</v>
      </c>
      <c r="F211" s="43">
        <f t="shared" si="39"/>
        <v>2.149</v>
      </c>
      <c r="G211" s="43">
        <f t="shared" si="39"/>
        <v>4.3979999999999997</v>
      </c>
      <c r="H211" s="43">
        <f t="shared" si="39"/>
        <v>4.835</v>
      </c>
      <c r="I211" s="43">
        <f t="shared" si="39"/>
        <v>3.4590000000000001</v>
      </c>
      <c r="J211" s="43">
        <f t="shared" si="39"/>
        <v>3.363</v>
      </c>
      <c r="K211" s="43">
        <f t="shared" si="39"/>
        <v>4.8230000000000004</v>
      </c>
      <c r="L211" s="43">
        <f t="shared" si="39"/>
        <v>6.5449999999999999</v>
      </c>
      <c r="M211" s="43">
        <f t="shared" si="39"/>
        <v>7.6589999999999998</v>
      </c>
      <c r="N211" s="43">
        <f t="shared" si="39"/>
        <v>4.4909999999999997</v>
      </c>
      <c r="O211" s="44">
        <f t="shared" ref="O211:O219" si="40">AVERAGE(C211:N211)</f>
        <v>4.15625</v>
      </c>
    </row>
    <row r="212" spans="1:19" x14ac:dyDescent="0.25">
      <c r="A212" s="133"/>
      <c r="B212" s="45">
        <v>3</v>
      </c>
      <c r="C212" s="2">
        <f>C$103*($P$100/$P$103)</f>
        <v>1.5472075471698112</v>
      </c>
      <c r="D212" s="2">
        <f t="shared" ref="D212:N212" si="41">D$103*($P$100/$P$103)</f>
        <v>1.2386603773584908</v>
      </c>
      <c r="E212" s="2">
        <f t="shared" si="41"/>
        <v>1.0016603773584907</v>
      </c>
      <c r="F212" s="2">
        <f t="shared" si="41"/>
        <v>1.1715849056603775</v>
      </c>
      <c r="G212" s="2">
        <f t="shared" si="41"/>
        <v>2.1687735849056602</v>
      </c>
      <c r="H212" s="2">
        <f t="shared" si="41"/>
        <v>2.4326037735849058</v>
      </c>
      <c r="I212" s="2">
        <f t="shared" si="41"/>
        <v>1.9630754716981134</v>
      </c>
      <c r="J212" s="2">
        <f t="shared" si="41"/>
        <v>3.4074339622641512</v>
      </c>
      <c r="K212" s="2">
        <f t="shared" si="41"/>
        <v>3.3403584905660377</v>
      </c>
      <c r="L212" s="2">
        <f t="shared" si="41"/>
        <v>4.024528301886793</v>
      </c>
      <c r="M212" s="2">
        <f t="shared" si="41"/>
        <v>5.3213207547169814</v>
      </c>
      <c r="N212" s="2">
        <f t="shared" si="41"/>
        <v>3.8098867924528301</v>
      </c>
      <c r="O212" s="44">
        <f t="shared" si="40"/>
        <v>2.6189245283018869</v>
      </c>
    </row>
    <row r="213" spans="1:19" x14ac:dyDescent="0.25">
      <c r="A213" s="133"/>
      <c r="B213" s="45" t="s">
        <v>177</v>
      </c>
      <c r="C213" s="46">
        <f t="shared" ref="C213:N213" si="42">ABS((C212-C211)/C211)</f>
        <v>0.53411395749177626</v>
      </c>
      <c r="D213" s="46">
        <f t="shared" si="42"/>
        <v>0.52064226882411346</v>
      </c>
      <c r="E213" s="46">
        <f t="shared" si="42"/>
        <v>0.55442154032095614</v>
      </c>
      <c r="F213" s="46">
        <f t="shared" si="42"/>
        <v>0.45482321746841436</v>
      </c>
      <c r="G213" s="46">
        <f t="shared" si="42"/>
        <v>0.50687276377770341</v>
      </c>
      <c r="H213" s="46">
        <f t="shared" si="42"/>
        <v>0.4968761585139802</v>
      </c>
      <c r="I213" s="46">
        <f t="shared" si="42"/>
        <v>0.43247312179875302</v>
      </c>
      <c r="J213" s="46">
        <f t="shared" si="42"/>
        <v>1.3212596569774367E-2</v>
      </c>
      <c r="K213" s="46">
        <f t="shared" si="42"/>
        <v>0.30741063848931421</v>
      </c>
      <c r="L213" s="46">
        <f t="shared" si="42"/>
        <v>0.3850988079622929</v>
      </c>
      <c r="M213" s="46">
        <f t="shared" si="42"/>
        <v>0.30521990407142163</v>
      </c>
      <c r="N213" s="46">
        <f t="shared" si="42"/>
        <v>0.15166181419442654</v>
      </c>
      <c r="O213" s="62">
        <f>AVERAGE(C213:N213)</f>
        <v>0.38856889912357717</v>
      </c>
    </row>
    <row r="214" spans="1:19" x14ac:dyDescent="0.25">
      <c r="A214" s="133"/>
      <c r="B214" s="45">
        <v>4</v>
      </c>
      <c r="C214" s="2">
        <f>C$103*TAN($P$100/$P$103)</f>
        <v>1.4096610911282561</v>
      </c>
      <c r="D214" s="2">
        <f t="shared" ref="D214:N214" si="43">D$103*TAN($P$100/$P$103)</f>
        <v>1.1285437059032573</v>
      </c>
      <c r="E214" s="2">
        <f t="shared" si="43"/>
        <v>0.91261296073043185</v>
      </c>
      <c r="F214" s="2">
        <f t="shared" si="43"/>
        <v>1.0674312308543443</v>
      </c>
      <c r="G214" s="2">
        <f t="shared" si="43"/>
        <v>1.9759700265815152</v>
      </c>
      <c r="H214" s="2">
        <f t="shared" si="43"/>
        <v>2.2163457617739062</v>
      </c>
      <c r="I214" s="2">
        <f t="shared" si="43"/>
        <v>1.7885584364315159</v>
      </c>
      <c r="J214" s="2">
        <f t="shared" si="43"/>
        <v>3.1045137324847727</v>
      </c>
      <c r="K214" s="2">
        <f t="shared" si="43"/>
        <v>3.0434012574358595</v>
      </c>
      <c r="L214" s="2">
        <f t="shared" si="43"/>
        <v>3.6667485029347708</v>
      </c>
      <c r="M214" s="2">
        <f t="shared" si="43"/>
        <v>4.8482563538804184</v>
      </c>
      <c r="N214" s="2">
        <f t="shared" si="43"/>
        <v>3.4711885827782494</v>
      </c>
      <c r="O214" s="44">
        <f t="shared" si="40"/>
        <v>2.3861026369097749</v>
      </c>
    </row>
    <row r="215" spans="1:19" x14ac:dyDescent="0.25">
      <c r="A215" s="133"/>
      <c r="B215" s="45" t="s">
        <v>177</v>
      </c>
      <c r="C215" s="46">
        <f t="shared" ref="C215:N215" si="44">ABS((C214-C211)/C211)</f>
        <v>0.57553113787164834</v>
      </c>
      <c r="D215" s="46">
        <f t="shared" si="44"/>
        <v>0.56325707975880135</v>
      </c>
      <c r="E215" s="46">
        <f t="shared" si="44"/>
        <v>0.59403338045799303</v>
      </c>
      <c r="F215" s="46">
        <f t="shared" si="44"/>
        <v>0.50328932952333905</v>
      </c>
      <c r="G215" s="46">
        <f t="shared" si="44"/>
        <v>0.55071168108651314</v>
      </c>
      <c r="H215" s="46">
        <f t="shared" si="44"/>
        <v>0.54160377212535549</v>
      </c>
      <c r="I215" s="46">
        <f t="shared" si="44"/>
        <v>0.48292615309872339</v>
      </c>
      <c r="J215" s="46">
        <f t="shared" si="44"/>
        <v>7.686181014428406E-2</v>
      </c>
      <c r="K215" s="46">
        <f t="shared" si="44"/>
        <v>0.36898170071825437</v>
      </c>
      <c r="L215" s="46">
        <f t="shared" si="44"/>
        <v>0.43976340673265535</v>
      </c>
      <c r="M215" s="46">
        <f t="shared" si="44"/>
        <v>0.36698572217255276</v>
      </c>
      <c r="N215" s="46">
        <f t="shared" si="44"/>
        <v>0.22707891721704529</v>
      </c>
      <c r="O215" s="62">
        <f>AVERAGE(C215:N215)</f>
        <v>0.44091867424226378</v>
      </c>
    </row>
    <row r="216" spans="1:19" ht="15.75" thickBot="1" x14ac:dyDescent="0.3">
      <c r="A216" s="133"/>
      <c r="B216" s="45">
        <v>5</v>
      </c>
      <c r="C216" s="2">
        <f>C$103*ATAN($P$100/$P$103)</f>
        <v>0.46737247425473299</v>
      </c>
      <c r="D216" s="2">
        <f t="shared" ref="D216:N216" si="45">D$103*ATAN($P$100/$P$103)</f>
        <v>0.37416813690335565</v>
      </c>
      <c r="E216" s="2">
        <f t="shared" si="45"/>
        <v>0.30257639951751503</v>
      </c>
      <c r="F216" s="2">
        <f t="shared" si="45"/>
        <v>0.35390632443566489</v>
      </c>
      <c r="G216" s="2">
        <f t="shared" si="45"/>
        <v>0.65513193645533385</v>
      </c>
      <c r="H216" s="2">
        <f t="shared" si="45"/>
        <v>0.7348283988282508</v>
      </c>
      <c r="I216" s="2">
        <f t="shared" si="45"/>
        <v>0.59299571155441566</v>
      </c>
      <c r="J216" s="2">
        <f t="shared" si="45"/>
        <v>1.0293000733586894</v>
      </c>
      <c r="K216" s="2">
        <f t="shared" si="45"/>
        <v>1.0090382608909987</v>
      </c>
      <c r="L216" s="2">
        <f t="shared" si="45"/>
        <v>1.2157087480614444</v>
      </c>
      <c r="M216" s="2">
        <f t="shared" si="45"/>
        <v>1.6074371224367985</v>
      </c>
      <c r="N216" s="2">
        <f t="shared" si="45"/>
        <v>1.1508709481648338</v>
      </c>
      <c r="O216" s="44">
        <f t="shared" si="40"/>
        <v>0.7911112112385027</v>
      </c>
    </row>
    <row r="217" spans="1:19" x14ac:dyDescent="0.25">
      <c r="A217" s="133"/>
      <c r="B217" s="45" t="s">
        <v>177</v>
      </c>
      <c r="C217" s="46">
        <f t="shared" ref="C217:N217" si="46">ABS((C216-C211)/C211)</f>
        <v>0.85926754764988467</v>
      </c>
      <c r="D217" s="46">
        <f t="shared" si="46"/>
        <v>0.8551980894336858</v>
      </c>
      <c r="E217" s="46">
        <f t="shared" si="46"/>
        <v>0.86540195751000226</v>
      </c>
      <c r="F217" s="46">
        <f t="shared" si="46"/>
        <v>0.83531580994152399</v>
      </c>
      <c r="G217" s="46">
        <f t="shared" si="46"/>
        <v>0.85103866838214337</v>
      </c>
      <c r="H217" s="46">
        <f t="shared" si="46"/>
        <v>0.84801894543366063</v>
      </c>
      <c r="I217" s="46">
        <f t="shared" si="46"/>
        <v>0.82856440833928435</v>
      </c>
      <c r="J217" s="46">
        <f t="shared" si="46"/>
        <v>0.69393396569768373</v>
      </c>
      <c r="K217" s="46">
        <f t="shared" si="46"/>
        <v>0.79078617854219391</v>
      </c>
      <c r="L217" s="46">
        <f t="shared" si="46"/>
        <v>0.81425382000589086</v>
      </c>
      <c r="M217" s="46">
        <f t="shared" si="46"/>
        <v>0.79012441279059953</v>
      </c>
      <c r="N217" s="46">
        <f t="shared" si="46"/>
        <v>0.74373837716213886</v>
      </c>
      <c r="O217" s="62">
        <f>AVERAGE(C217:N217)</f>
        <v>0.81463684840739103</v>
      </c>
      <c r="Q217" s="47" t="s">
        <v>183</v>
      </c>
    </row>
    <row r="218" spans="1:19" ht="15.75" thickBot="1" x14ac:dyDescent="0.3">
      <c r="A218" s="133"/>
      <c r="B218" s="45" t="s">
        <v>184</v>
      </c>
      <c r="C218" s="2">
        <f>LN(C$100/C$103)/LN($P$100/$P$103)</f>
        <v>1.5099682345168997</v>
      </c>
      <c r="D218" s="2">
        <f t="shared" ref="D218:N218" si="47">LN(D$100/D$103)/LN($P$100/$P$103)</f>
        <v>1.4909358588269241</v>
      </c>
      <c r="E218" s="2">
        <f t="shared" si="47"/>
        <v>1.5397243156105944</v>
      </c>
      <c r="F218" s="2">
        <f t="shared" si="47"/>
        <v>1.405032737459897</v>
      </c>
      <c r="G218" s="2">
        <f t="shared" si="47"/>
        <v>1.4720276739580065</v>
      </c>
      <c r="H218" s="2">
        <f t="shared" si="47"/>
        <v>1.4586283249958794</v>
      </c>
      <c r="I218" s="2">
        <f t="shared" si="47"/>
        <v>1.3782074942216609</v>
      </c>
      <c r="J218" s="2">
        <f t="shared" si="47"/>
        <v>0.99123624651153952</v>
      </c>
      <c r="K218" s="2">
        <f t="shared" si="47"/>
        <v>1.2452435567723963</v>
      </c>
      <c r="L218" s="2">
        <f t="shared" si="47"/>
        <v>1.3246788645139216</v>
      </c>
      <c r="M218" s="2">
        <f t="shared" si="47"/>
        <v>1.2431350094858564</v>
      </c>
      <c r="N218" s="2">
        <f t="shared" si="47"/>
        <v>1.1098139990196163</v>
      </c>
      <c r="O218" s="48">
        <f t="shared" si="40"/>
        <v>1.3473860263244326</v>
      </c>
      <c r="Q218" s="49">
        <v>1.33</v>
      </c>
    </row>
    <row r="219" spans="1:19" x14ac:dyDescent="0.25">
      <c r="A219" s="133"/>
      <c r="B219" s="45" t="s">
        <v>185</v>
      </c>
      <c r="C219" s="2">
        <f>C$103*($P$100/$P$103)^$O218</f>
        <v>2.6032364948055928</v>
      </c>
      <c r="D219" s="2">
        <f t="shared" ref="D219:N219" si="48">D$103*($P$100/$P$103)^$O218</f>
        <v>2.0840939568241312</v>
      </c>
      <c r="E219" s="2">
        <f t="shared" si="48"/>
        <v>1.6853322972151819</v>
      </c>
      <c r="F219" s="2">
        <f t="shared" si="48"/>
        <v>1.9712368833499001</v>
      </c>
      <c r="G219" s="2">
        <f t="shared" si="48"/>
        <v>3.6490453756667995</v>
      </c>
      <c r="H219" s="2">
        <f t="shared" si="48"/>
        <v>4.0929498646654414</v>
      </c>
      <c r="I219" s="2">
        <f t="shared" si="48"/>
        <v>3.3029503503458248</v>
      </c>
      <c r="J219" s="2">
        <f t="shared" si="48"/>
        <v>5.7331393324909312</v>
      </c>
      <c r="K219" s="2">
        <f t="shared" si="48"/>
        <v>5.6202822590167001</v>
      </c>
      <c r="L219" s="2">
        <f t="shared" si="48"/>
        <v>6.7714244084538553</v>
      </c>
      <c r="M219" s="2">
        <f t="shared" si="48"/>
        <v>8.9533278289556524</v>
      </c>
      <c r="N219" s="2">
        <f t="shared" si="48"/>
        <v>6.4102817733363162</v>
      </c>
      <c r="O219" s="44">
        <f t="shared" si="40"/>
        <v>4.4064417354271939</v>
      </c>
    </row>
    <row r="220" spans="1:19" x14ac:dyDescent="0.25">
      <c r="A220" s="133"/>
      <c r="B220" s="45" t="s">
        <v>177</v>
      </c>
      <c r="C220" s="46">
        <f t="shared" ref="C220:N220" si="49">ABS((C219-C211)/C211)</f>
        <v>0.21612872785137227</v>
      </c>
      <c r="D220" s="46">
        <f t="shared" si="49"/>
        <v>0.19346209101233314</v>
      </c>
      <c r="E220" s="46">
        <f t="shared" si="49"/>
        <v>0.25029702081175192</v>
      </c>
      <c r="F220" s="46">
        <f t="shared" si="49"/>
        <v>8.2718993322522069E-2</v>
      </c>
      <c r="G220" s="46">
        <f t="shared" si="49"/>
        <v>0.17029436660600278</v>
      </c>
      <c r="H220" s="46">
        <f t="shared" si="49"/>
        <v>0.15347469189959845</v>
      </c>
      <c r="I220" s="46">
        <f t="shared" si="49"/>
        <v>4.511409356871212E-2</v>
      </c>
      <c r="J220" s="46">
        <f t="shared" si="49"/>
        <v>0.70476935250994088</v>
      </c>
      <c r="K220" s="46">
        <f t="shared" si="49"/>
        <v>0.16530836803166071</v>
      </c>
      <c r="L220" s="46">
        <f t="shared" si="49"/>
        <v>3.4595020390199446E-2</v>
      </c>
      <c r="M220" s="46">
        <f t="shared" si="49"/>
        <v>0.16899436335757312</v>
      </c>
      <c r="N220" s="46">
        <f t="shared" si="49"/>
        <v>0.42736178431002375</v>
      </c>
      <c r="O220" s="62">
        <f>AVERAGE(C220:N220)</f>
        <v>0.21770990613930755</v>
      </c>
    </row>
    <row r="221" spans="1:19" x14ac:dyDescent="0.25">
      <c r="A221" s="133"/>
      <c r="B221" s="42" t="s">
        <v>186</v>
      </c>
      <c r="C221" s="4">
        <f>C$103*($P$100/$P$103)^$Q218</f>
        <v>2.5363226052613337</v>
      </c>
      <c r="D221" s="4">
        <f t="shared" ref="D221:N221" si="50">D$103*($P$100/$P$103)^$Q218</f>
        <v>2.0305241666398541</v>
      </c>
      <c r="E221" s="4">
        <f t="shared" si="50"/>
        <v>1.6420123224813259</v>
      </c>
      <c r="F221" s="4">
        <f t="shared" si="50"/>
        <v>1.9205679843308368</v>
      </c>
      <c r="G221" s="4">
        <f t="shared" si="50"/>
        <v>3.5552498946582278</v>
      </c>
      <c r="H221" s="4">
        <f t="shared" si="50"/>
        <v>3.9877442117403632</v>
      </c>
      <c r="I221" s="4">
        <f t="shared" si="50"/>
        <v>3.2180509355772413</v>
      </c>
      <c r="J221" s="4">
        <f t="shared" si="50"/>
        <v>5.585774061298082</v>
      </c>
      <c r="K221" s="4">
        <f t="shared" si="50"/>
        <v>5.4758178789890648</v>
      </c>
      <c r="L221" s="4">
        <f t="shared" si="50"/>
        <v>6.597370938541042</v>
      </c>
      <c r="M221" s="4">
        <f t="shared" si="50"/>
        <v>8.7231904631820445</v>
      </c>
      <c r="N221" s="4">
        <f t="shared" si="50"/>
        <v>6.2455111551521858</v>
      </c>
      <c r="O221" s="51">
        <f>AVERAGE(C221:N221)</f>
        <v>4.2931780514876339</v>
      </c>
    </row>
    <row r="222" spans="1:19" ht="15.75" thickBot="1" x14ac:dyDescent="0.3">
      <c r="A222" s="134"/>
      <c r="B222" s="52" t="s">
        <v>177</v>
      </c>
      <c r="C222" s="53">
        <f t="shared" ref="C222:N222" si="51">ABS((C221-C211)/C211)</f>
        <v>0.23627744496798148</v>
      </c>
      <c r="D222" s="53">
        <f t="shared" si="51"/>
        <v>0.21419343396290477</v>
      </c>
      <c r="E222" s="53">
        <f t="shared" si="51"/>
        <v>0.26956747220581595</v>
      </c>
      <c r="F222" s="53">
        <f t="shared" si="51"/>
        <v>0.10629688956219789</v>
      </c>
      <c r="G222" s="53">
        <f t="shared" si="51"/>
        <v>0.19162121540285856</v>
      </c>
      <c r="H222" s="53">
        <f t="shared" si="51"/>
        <v>0.17523387554490935</v>
      </c>
      <c r="I222" s="53">
        <f t="shared" si="51"/>
        <v>6.9658590466250003E-2</v>
      </c>
      <c r="J222" s="53">
        <f t="shared" si="51"/>
        <v>0.66094976547668216</v>
      </c>
      <c r="K222" s="53">
        <f t="shared" si="51"/>
        <v>0.1353551480383712</v>
      </c>
      <c r="L222" s="53">
        <f t="shared" si="51"/>
        <v>8.001671282053785E-3</v>
      </c>
      <c r="M222" s="53">
        <f t="shared" si="51"/>
        <v>0.13894639811751466</v>
      </c>
      <c r="N222" s="53">
        <f t="shared" si="51"/>
        <v>0.39067271323807312</v>
      </c>
      <c r="O222" s="63">
        <f>AVERAGE(C222:N222)</f>
        <v>0.21639788485546771</v>
      </c>
    </row>
    <row r="223" spans="1:19" x14ac:dyDescent="0.25">
      <c r="A223"/>
      <c r="B223" s="54"/>
      <c r="C223" s="55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 s="5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 s="54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 s="54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 s="54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 s="54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 s="54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 s="54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 s="54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x14ac:dyDescent="0.25">
      <c r="A232"/>
      <c r="B232" s="54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x14ac:dyDescent="0.25">
      <c r="A233"/>
      <c r="B233" s="54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x14ac:dyDescent="0.25">
      <c r="A234"/>
      <c r="B234" s="5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x14ac:dyDescent="0.25">
      <c r="A235"/>
      <c r="B235" s="54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x14ac:dyDescent="0.25">
      <c r="A236"/>
      <c r="B236" s="54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x14ac:dyDescent="0.25">
      <c r="A237"/>
      <c r="B237" s="54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x14ac:dyDescent="0.25">
      <c r="A238"/>
      <c r="B238" s="54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x14ac:dyDescent="0.25">
      <c r="A239"/>
      <c r="B239" s="54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x14ac:dyDescent="0.25">
      <c r="A240"/>
      <c r="B240" s="54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x14ac:dyDescent="0.25">
      <c r="A241"/>
      <c r="B241" s="54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ht="15.75" thickBot="1" x14ac:dyDescent="0.3"/>
    <row r="243" spans="1:19" x14ac:dyDescent="0.25">
      <c r="A243" s="41" t="s">
        <v>175</v>
      </c>
      <c r="B243" s="18" t="s">
        <v>176</v>
      </c>
      <c r="C243" s="22" t="s">
        <v>162</v>
      </c>
      <c r="D243" s="22" t="s">
        <v>163</v>
      </c>
      <c r="E243" s="22" t="s">
        <v>91</v>
      </c>
      <c r="F243" s="22" t="s">
        <v>164</v>
      </c>
      <c r="G243" s="22" t="s">
        <v>165</v>
      </c>
      <c r="H243" s="22" t="s">
        <v>166</v>
      </c>
      <c r="I243" s="22" t="s">
        <v>167</v>
      </c>
      <c r="J243" s="22" t="s">
        <v>168</v>
      </c>
      <c r="K243" s="22" t="s">
        <v>169</v>
      </c>
      <c r="L243" s="22" t="s">
        <v>170</v>
      </c>
      <c r="M243" s="22" t="s">
        <v>171</v>
      </c>
      <c r="N243" s="22" t="s">
        <v>172</v>
      </c>
      <c r="O243" s="23" t="s">
        <v>179</v>
      </c>
    </row>
    <row r="244" spans="1:19" x14ac:dyDescent="0.25">
      <c r="A244" s="132" t="s">
        <v>180</v>
      </c>
      <c r="B244" s="42" t="s">
        <v>182</v>
      </c>
      <c r="C244" s="43">
        <f>C$101</f>
        <v>0.61399999999999999</v>
      </c>
      <c r="D244" s="43">
        <f t="shared" ref="D244:N244" si="52">D$101</f>
        <v>0.48499999999999999</v>
      </c>
      <c r="E244" s="43">
        <f t="shared" si="52"/>
        <v>0.44600000000000001</v>
      </c>
      <c r="F244" s="43">
        <f t="shared" si="52"/>
        <v>0.73599999999999999</v>
      </c>
      <c r="G244" s="43">
        <f t="shared" si="52"/>
        <v>2.5939999999999999</v>
      </c>
      <c r="H244" s="43">
        <f t="shared" si="52"/>
        <v>2.0649999999999999</v>
      </c>
      <c r="I244" s="43">
        <f t="shared" si="52"/>
        <v>1.097</v>
      </c>
      <c r="J244" s="43">
        <f t="shared" si="52"/>
        <v>1.022</v>
      </c>
      <c r="K244" s="43">
        <f t="shared" si="52"/>
        <v>1.6359999999999999</v>
      </c>
      <c r="L244" s="43">
        <f t="shared" si="52"/>
        <v>2.246</v>
      </c>
      <c r="M244" s="43">
        <f t="shared" si="52"/>
        <v>3.36</v>
      </c>
      <c r="N244" s="43">
        <f t="shared" si="52"/>
        <v>1.726</v>
      </c>
      <c r="O244" s="44">
        <f t="shared" ref="O244:O252" si="53">AVERAGE(C244:N244)</f>
        <v>1.5022499999999999</v>
      </c>
    </row>
    <row r="245" spans="1:19" x14ac:dyDescent="0.25">
      <c r="A245" s="133"/>
      <c r="B245" s="45">
        <v>3</v>
      </c>
      <c r="C245" s="2">
        <f>C$103*($P$101/$P$103)</f>
        <v>1.2175283018867924</v>
      </c>
      <c r="D245" s="2">
        <f t="shared" ref="D245:N245" si="54">D$103*($P$101/$P$103)</f>
        <v>0.97472641509433977</v>
      </c>
      <c r="E245" s="2">
        <f t="shared" si="54"/>
        <v>0.78822641509433966</v>
      </c>
      <c r="F245" s="2">
        <f t="shared" si="54"/>
        <v>0.92194339622641519</v>
      </c>
      <c r="G245" s="2">
        <f t="shared" si="54"/>
        <v>1.7066509433962265</v>
      </c>
      <c r="H245" s="2">
        <f t="shared" si="54"/>
        <v>1.9142641509433964</v>
      </c>
      <c r="I245" s="2">
        <f t="shared" si="54"/>
        <v>1.5447830188679246</v>
      </c>
      <c r="J245" s="2">
        <f t="shared" si="54"/>
        <v>2.681377358490566</v>
      </c>
      <c r="K245" s="2">
        <f t="shared" si="54"/>
        <v>2.6285943396226417</v>
      </c>
      <c r="L245" s="2">
        <f t="shared" si="54"/>
        <v>3.1669811320754722</v>
      </c>
      <c r="M245" s="2">
        <f t="shared" si="54"/>
        <v>4.1874528301886791</v>
      </c>
      <c r="N245" s="2">
        <f t="shared" si="54"/>
        <v>2.9980754716981135</v>
      </c>
      <c r="O245" s="44">
        <f t="shared" si="53"/>
        <v>2.0608836477987418</v>
      </c>
    </row>
    <row r="246" spans="1:19" x14ac:dyDescent="0.25">
      <c r="A246" s="133"/>
      <c r="B246" s="45" t="s">
        <v>177</v>
      </c>
      <c r="C246" s="46">
        <f t="shared" ref="C246:N246" si="55">ABS((C245-C244)/C244)</f>
        <v>0.98294511707946652</v>
      </c>
      <c r="D246" s="46">
        <f t="shared" si="55"/>
        <v>1.0097451857615254</v>
      </c>
      <c r="E246" s="46">
        <f t="shared" si="55"/>
        <v>0.76732380065995431</v>
      </c>
      <c r="F246" s="46">
        <f t="shared" si="55"/>
        <v>0.25264048400328154</v>
      </c>
      <c r="G246" s="46">
        <f t="shared" si="55"/>
        <v>0.34207750832836292</v>
      </c>
      <c r="H246" s="46">
        <f t="shared" si="55"/>
        <v>7.2995568550413337E-2</v>
      </c>
      <c r="I246" s="46">
        <f t="shared" si="55"/>
        <v>0.40818871364441622</v>
      </c>
      <c r="J246" s="46">
        <f t="shared" si="55"/>
        <v>1.623656906546542</v>
      </c>
      <c r="K246" s="46">
        <f t="shared" si="55"/>
        <v>0.60672025649305739</v>
      </c>
      <c r="L246" s="46">
        <f t="shared" si="55"/>
        <v>0.41005393235773474</v>
      </c>
      <c r="M246" s="46">
        <f t="shared" si="55"/>
        <v>0.24626572327044025</v>
      </c>
      <c r="N246" s="46">
        <f t="shared" si="55"/>
        <v>0.73700780515533804</v>
      </c>
      <c r="O246" s="62">
        <f>AVERAGE(C246:N246)</f>
        <v>0.62163508348754448</v>
      </c>
    </row>
    <row r="247" spans="1:19" x14ac:dyDescent="0.25">
      <c r="A247" s="133"/>
      <c r="B247" s="45">
        <v>4</v>
      </c>
      <c r="C247" s="2">
        <f>C$103*TAN($P$101/$P$103)</f>
        <v>0.13710483264814596</v>
      </c>
      <c r="D247" s="2">
        <f t="shared" ref="D247:N247" si="56">D$103*TAN($P$101/$P$103)</f>
        <v>0.10976311746686833</v>
      </c>
      <c r="E247" s="2">
        <f t="shared" si="56"/>
        <v>8.8761510153713016E-2</v>
      </c>
      <c r="F247" s="2">
        <f t="shared" si="56"/>
        <v>0.10381926634050362</v>
      </c>
      <c r="G247" s="2">
        <f t="shared" si="56"/>
        <v>0.19218451975245895</v>
      </c>
      <c r="H247" s="2">
        <f t="shared" si="56"/>
        <v>0.21556366751616018</v>
      </c>
      <c r="I247" s="2">
        <f t="shared" si="56"/>
        <v>0.1739567096316072</v>
      </c>
      <c r="J247" s="2">
        <f t="shared" si="56"/>
        <v>0.30194763721932727</v>
      </c>
      <c r="K247" s="2">
        <f t="shared" si="56"/>
        <v>0.29600378609296257</v>
      </c>
      <c r="L247" s="2">
        <f t="shared" si="56"/>
        <v>0.35663106758188262</v>
      </c>
      <c r="M247" s="2">
        <f t="shared" si="56"/>
        <v>0.47154552269160033</v>
      </c>
      <c r="N247" s="2">
        <f t="shared" si="56"/>
        <v>0.33761074397751556</v>
      </c>
      <c r="O247" s="44">
        <f t="shared" si="53"/>
        <v>0.2320743650893955</v>
      </c>
    </row>
    <row r="248" spans="1:19" x14ac:dyDescent="0.25">
      <c r="A248" s="133"/>
      <c r="B248" s="45" t="s">
        <v>177</v>
      </c>
      <c r="C248" s="46">
        <f t="shared" ref="C248:N248" si="57">ABS((C247-C244)/C244)</f>
        <v>0.77670222695741697</v>
      </c>
      <c r="D248" s="46">
        <f t="shared" si="57"/>
        <v>0.77368429388274573</v>
      </c>
      <c r="E248" s="46">
        <f t="shared" si="57"/>
        <v>0.80098316109032952</v>
      </c>
      <c r="F248" s="46">
        <f t="shared" si="57"/>
        <v>0.85894121421127223</v>
      </c>
      <c r="G248" s="46">
        <f t="shared" si="57"/>
        <v>0.92591190449018546</v>
      </c>
      <c r="H248" s="46">
        <f t="shared" si="57"/>
        <v>0.8956108147621501</v>
      </c>
      <c r="I248" s="46">
        <f t="shared" si="57"/>
        <v>0.84142505958832525</v>
      </c>
      <c r="J248" s="46">
        <f t="shared" si="57"/>
        <v>0.70455221407110835</v>
      </c>
      <c r="K248" s="46">
        <f t="shared" si="57"/>
        <v>0.81906859040772462</v>
      </c>
      <c r="L248" s="46">
        <f t="shared" si="57"/>
        <v>0.84121501888607186</v>
      </c>
      <c r="M248" s="46">
        <f t="shared" si="57"/>
        <v>0.8596590706274998</v>
      </c>
      <c r="N248" s="46">
        <f t="shared" si="57"/>
        <v>0.80439701971175226</v>
      </c>
      <c r="O248" s="62">
        <f>AVERAGE(C248:N248)</f>
        <v>0.82517921572388164</v>
      </c>
    </row>
    <row r="249" spans="1:19" ht="15.75" thickBot="1" x14ac:dyDescent="0.3">
      <c r="A249" s="133"/>
      <c r="B249" s="45">
        <v>5</v>
      </c>
      <c r="C249" s="2">
        <f>C$103*ATAN($P$101/$P$103)</f>
        <v>0.4476941053173214</v>
      </c>
      <c r="D249" s="2">
        <f t="shared" ref="D249:N249" si="58">D$103*ATAN($P$101/$P$103)</f>
        <v>0.35841406697369377</v>
      </c>
      <c r="E249" s="2">
        <f t="shared" si="58"/>
        <v>0.28983664621699423</v>
      </c>
      <c r="F249" s="2">
        <f t="shared" si="58"/>
        <v>0.33900536298594863</v>
      </c>
      <c r="G249" s="2">
        <f t="shared" si="58"/>
        <v>0.62754809560375979</v>
      </c>
      <c r="H249" s="2">
        <f t="shared" si="58"/>
        <v>0.70388899795555748</v>
      </c>
      <c r="I249" s="2">
        <f t="shared" si="58"/>
        <v>0.56802807004134137</v>
      </c>
      <c r="J249" s="2">
        <f t="shared" si="58"/>
        <v>0.98596216257745362</v>
      </c>
      <c r="K249" s="2">
        <f t="shared" si="58"/>
        <v>0.96655345858970843</v>
      </c>
      <c r="L249" s="2">
        <f t="shared" si="58"/>
        <v>1.164522239264709</v>
      </c>
      <c r="M249" s="2">
        <f t="shared" si="58"/>
        <v>1.5397571830277819</v>
      </c>
      <c r="N249" s="2">
        <f t="shared" si="58"/>
        <v>1.1024143865039244</v>
      </c>
      <c r="O249" s="44">
        <f t="shared" si="53"/>
        <v>0.757802064588183</v>
      </c>
    </row>
    <row r="250" spans="1:19" x14ac:dyDescent="0.25">
      <c r="A250" s="133"/>
      <c r="B250" s="45" t="s">
        <v>177</v>
      </c>
      <c r="C250" s="46">
        <f t="shared" ref="C250:N250" si="59">ABS((C249-C244)/C244)</f>
        <v>0.27085650599784789</v>
      </c>
      <c r="D250" s="46">
        <f t="shared" si="59"/>
        <v>0.26100192376557985</v>
      </c>
      <c r="E250" s="46">
        <f t="shared" si="59"/>
        <v>0.35014204884082012</v>
      </c>
      <c r="F250" s="46">
        <f t="shared" si="59"/>
        <v>0.53939488724735241</v>
      </c>
      <c r="G250" s="46">
        <f t="shared" si="59"/>
        <v>0.75807706414658449</v>
      </c>
      <c r="H250" s="46">
        <f t="shared" si="59"/>
        <v>0.65913365716437899</v>
      </c>
      <c r="I250" s="46">
        <f t="shared" si="59"/>
        <v>0.48219865994408262</v>
      </c>
      <c r="J250" s="46">
        <f t="shared" si="59"/>
        <v>3.5262071842021923E-2</v>
      </c>
      <c r="K250" s="46">
        <f t="shared" si="59"/>
        <v>0.40919715245127841</v>
      </c>
      <c r="L250" s="46">
        <f t="shared" si="59"/>
        <v>0.48151280531402091</v>
      </c>
      <c r="M250" s="46">
        <f t="shared" si="59"/>
        <v>0.54173893362268399</v>
      </c>
      <c r="N250" s="46">
        <f t="shared" si="59"/>
        <v>0.36128946320745975</v>
      </c>
      <c r="O250" s="62">
        <f>AVERAGE(C250:N250)</f>
        <v>0.42915043112867601</v>
      </c>
      <c r="Q250" s="47" t="s">
        <v>183</v>
      </c>
    </row>
    <row r="251" spans="1:19" ht="15.75" thickBot="1" x14ac:dyDescent="0.3">
      <c r="A251" s="133"/>
      <c r="B251" s="45" t="s">
        <v>184</v>
      </c>
      <c r="C251" s="2">
        <f>LN(C$101/C$103)/LN($P$101/$P$103)</f>
        <v>0.45587650067849733</v>
      </c>
      <c r="D251" s="2">
        <f t="shared" ref="D251:N251" si="60">LN(D$101/D$103)/LN($P$101/$P$103)</f>
        <v>0.44520616547249792</v>
      </c>
      <c r="E251" s="2">
        <f t="shared" si="60"/>
        <v>0.54737411524272861</v>
      </c>
      <c r="F251" s="2">
        <f t="shared" si="60"/>
        <v>0.82096282502832796</v>
      </c>
      <c r="G251" s="2">
        <f t="shared" si="60"/>
        <v>1.3327677149191792</v>
      </c>
      <c r="H251" s="2">
        <f t="shared" si="60"/>
        <v>1.0602452617681324</v>
      </c>
      <c r="I251" s="2">
        <f t="shared" si="60"/>
        <v>0.72792816233844704</v>
      </c>
      <c r="J251" s="2">
        <f t="shared" si="60"/>
        <v>0.23333680866618403</v>
      </c>
      <c r="K251" s="2">
        <f t="shared" si="60"/>
        <v>0.62309818644174664</v>
      </c>
      <c r="L251" s="2">
        <f t="shared" si="60"/>
        <v>0.72687607279707456</v>
      </c>
      <c r="M251" s="2">
        <f t="shared" si="60"/>
        <v>0.82501806102672515</v>
      </c>
      <c r="N251" s="2">
        <f t="shared" si="60"/>
        <v>0.56112652270501073</v>
      </c>
      <c r="O251" s="48">
        <f t="shared" si="53"/>
        <v>0.69665136642371273</v>
      </c>
      <c r="Q251" s="49">
        <v>0.56000000000000005</v>
      </c>
    </row>
    <row r="252" spans="1:19" x14ac:dyDescent="0.25">
      <c r="A252" s="133"/>
      <c r="B252" s="45" t="s">
        <v>185</v>
      </c>
      <c r="C252" s="2">
        <f>C$103*($P$101/$P$103)^$O251</f>
        <v>0.8312439014493167</v>
      </c>
      <c r="D252" s="2">
        <f t="shared" ref="D252:N252" si="61">D$103*($P$101/$P$103)^$O251</f>
        <v>0.66547560896375946</v>
      </c>
      <c r="E252" s="2">
        <f t="shared" si="61"/>
        <v>0.53814634082267909</v>
      </c>
      <c r="F252" s="2">
        <f t="shared" si="61"/>
        <v>0.62943902364081217</v>
      </c>
      <c r="G252" s="2">
        <f t="shared" si="61"/>
        <v>1.1651829254419612</v>
      </c>
      <c r="H252" s="2">
        <f t="shared" si="61"/>
        <v>1.3069268277122206</v>
      </c>
      <c r="I252" s="2">
        <f t="shared" si="61"/>
        <v>1.0546707304515899</v>
      </c>
      <c r="J252" s="2">
        <f t="shared" si="61"/>
        <v>1.8306585344057207</v>
      </c>
      <c r="K252" s="2">
        <f t="shared" si="61"/>
        <v>1.7946219490827735</v>
      </c>
      <c r="L252" s="2">
        <f t="shared" si="61"/>
        <v>2.1621951193768356</v>
      </c>
      <c r="M252" s="2">
        <f t="shared" si="61"/>
        <v>2.8589024356204824</v>
      </c>
      <c r="N252" s="2">
        <f t="shared" si="61"/>
        <v>2.0468780463434042</v>
      </c>
      <c r="O252" s="44">
        <f t="shared" si="53"/>
        <v>1.4070284536092963</v>
      </c>
    </row>
    <row r="253" spans="1:19" x14ac:dyDescent="0.25">
      <c r="A253" s="133"/>
      <c r="B253" s="45" t="s">
        <v>177</v>
      </c>
      <c r="C253" s="46">
        <f t="shared" ref="C253:N253" si="62">ABS((C252-C244)/C244)</f>
        <v>0.35381742907054842</v>
      </c>
      <c r="D253" s="46">
        <f t="shared" si="62"/>
        <v>0.37211465765723606</v>
      </c>
      <c r="E253" s="46">
        <f t="shared" si="62"/>
        <v>0.20660614534232979</v>
      </c>
      <c r="F253" s="46">
        <f t="shared" si="62"/>
        <v>0.14478393527063563</v>
      </c>
      <c r="G253" s="46">
        <f t="shared" si="62"/>
        <v>0.55081614285198099</v>
      </c>
      <c r="H253" s="46">
        <f t="shared" si="62"/>
        <v>0.36710565243960264</v>
      </c>
      <c r="I253" s="46">
        <f t="shared" si="62"/>
        <v>3.8586389743309114E-2</v>
      </c>
      <c r="J253" s="46">
        <f t="shared" si="62"/>
        <v>0.79125101213866988</v>
      </c>
      <c r="K253" s="46">
        <f t="shared" si="62"/>
        <v>9.6957181590937414E-2</v>
      </c>
      <c r="L253" s="46">
        <f t="shared" si="62"/>
        <v>3.7312947739610143E-2</v>
      </c>
      <c r="M253" s="46">
        <f t="shared" si="62"/>
        <v>0.14913617987485639</v>
      </c>
      <c r="N253" s="46">
        <f t="shared" si="62"/>
        <v>0.18590848571460267</v>
      </c>
      <c r="O253" s="62">
        <f>AVERAGE(C253:N253)</f>
        <v>0.27453301328619328</v>
      </c>
    </row>
    <row r="254" spans="1:19" x14ac:dyDescent="0.25">
      <c r="A254" s="133"/>
      <c r="B254" s="42" t="s">
        <v>186</v>
      </c>
      <c r="C254" s="4">
        <f>C$103*($P$101/$P$103)^$Q251</f>
        <v>0.69994152606089199</v>
      </c>
      <c r="D254" s="4">
        <f t="shared" ref="D254:N254" si="63">D$103*($P$101/$P$103)^$Q251</f>
        <v>0.56035781132620555</v>
      </c>
      <c r="E254" s="4">
        <f t="shared" si="63"/>
        <v>0.45314133479086655</v>
      </c>
      <c r="F254" s="4">
        <f t="shared" si="63"/>
        <v>0.53001352551431713</v>
      </c>
      <c r="G254" s="4">
        <f t="shared" si="63"/>
        <v>0.98113190791772442</v>
      </c>
      <c r="H254" s="4">
        <f t="shared" si="63"/>
        <v>1.1004860987778189</v>
      </c>
      <c r="I254" s="4">
        <f t="shared" si="63"/>
        <v>0.88807609809460009</v>
      </c>
      <c r="J254" s="4">
        <f t="shared" si="63"/>
        <v>1.5414897192439301</v>
      </c>
      <c r="K254" s="4">
        <f t="shared" si="63"/>
        <v>1.5111454334320416</v>
      </c>
      <c r="L254" s="4">
        <f t="shared" si="63"/>
        <v>1.8206571487133032</v>
      </c>
      <c r="M254" s="4">
        <f t="shared" si="63"/>
        <v>2.4073133410764784</v>
      </c>
      <c r="N254" s="4">
        <f t="shared" si="63"/>
        <v>1.7235554341152601</v>
      </c>
      <c r="O254" s="51">
        <f>AVERAGE(C254:N254)</f>
        <v>1.18477578158862</v>
      </c>
    </row>
    <row r="255" spans="1:19" ht="15.75" thickBot="1" x14ac:dyDescent="0.3">
      <c r="A255" s="134"/>
      <c r="B255" s="52" t="s">
        <v>177</v>
      </c>
      <c r="C255" s="53">
        <f t="shared" ref="C255:N255" si="64">ABS((C254-C244)/C244)</f>
        <v>0.1399699121512899</v>
      </c>
      <c r="D255" s="53">
        <f t="shared" si="64"/>
        <v>0.155376930569496</v>
      </c>
      <c r="E255" s="53">
        <f t="shared" si="64"/>
        <v>1.6011961414498965E-2</v>
      </c>
      <c r="F255" s="53">
        <f t="shared" si="64"/>
        <v>0.27987292729032998</v>
      </c>
      <c r="G255" s="53">
        <f t="shared" si="64"/>
        <v>0.62176873249123954</v>
      </c>
      <c r="H255" s="53">
        <f t="shared" si="64"/>
        <v>0.46707694974439762</v>
      </c>
      <c r="I255" s="53">
        <f t="shared" si="64"/>
        <v>0.19045022963117583</v>
      </c>
      <c r="J255" s="53">
        <f t="shared" si="64"/>
        <v>0.50830696599210379</v>
      </c>
      <c r="K255" s="53">
        <f t="shared" si="64"/>
        <v>7.6316972229803395E-2</v>
      </c>
      <c r="L255" s="53">
        <f t="shared" si="64"/>
        <v>0.18937793913031914</v>
      </c>
      <c r="M255" s="53">
        <f t="shared" si="64"/>
        <v>0.28353769610819091</v>
      </c>
      <c r="N255" s="53">
        <f t="shared" si="64"/>
        <v>1.4163185890729124E-3</v>
      </c>
      <c r="O255" s="63">
        <f>AVERAGE(C255:N255)</f>
        <v>0.24412362794515985</v>
      </c>
    </row>
    <row r="256" spans="1:19" x14ac:dyDescent="0.25">
      <c r="A256"/>
      <c r="B256" s="54"/>
      <c r="C256" s="55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 s="54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 s="54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 s="54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 s="54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 s="54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 s="54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 s="54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 s="5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x14ac:dyDescent="0.25">
      <c r="A265"/>
      <c r="B265" s="54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x14ac:dyDescent="0.25">
      <c r="A266"/>
      <c r="B266" s="54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x14ac:dyDescent="0.25">
      <c r="A267"/>
      <c r="B267" s="54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x14ac:dyDescent="0.25">
      <c r="A268"/>
      <c r="B268" s="54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x14ac:dyDescent="0.25">
      <c r="A269"/>
      <c r="B269" s="54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x14ac:dyDescent="0.25">
      <c r="A270"/>
      <c r="B270" s="54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x14ac:dyDescent="0.25">
      <c r="A271"/>
      <c r="B271" s="54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x14ac:dyDescent="0.25">
      <c r="A272"/>
      <c r="B272" s="54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x14ac:dyDescent="0.25">
      <c r="A273"/>
      <c r="B273" s="54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x14ac:dyDescent="0.25">
      <c r="A274"/>
      <c r="B274" s="5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ht="15.75" thickBot="1" x14ac:dyDescent="0.3"/>
    <row r="276" spans="1:19" x14ac:dyDescent="0.25">
      <c r="A276" s="41" t="s">
        <v>175</v>
      </c>
      <c r="B276" s="18" t="s">
        <v>176</v>
      </c>
      <c r="C276" s="22" t="s">
        <v>162</v>
      </c>
      <c r="D276" s="22" t="s">
        <v>163</v>
      </c>
      <c r="E276" s="22" t="s">
        <v>91</v>
      </c>
      <c r="F276" s="22" t="s">
        <v>164</v>
      </c>
      <c r="G276" s="22" t="s">
        <v>165</v>
      </c>
      <c r="H276" s="22" t="s">
        <v>166</v>
      </c>
      <c r="I276" s="22" t="s">
        <v>167</v>
      </c>
      <c r="J276" s="22" t="s">
        <v>168</v>
      </c>
      <c r="K276" s="22" t="s">
        <v>169</v>
      </c>
      <c r="L276" s="22" t="s">
        <v>170</v>
      </c>
      <c r="M276" s="22" t="s">
        <v>171</v>
      </c>
      <c r="N276" s="22" t="s">
        <v>172</v>
      </c>
      <c r="O276" s="23" t="s">
        <v>179</v>
      </c>
    </row>
    <row r="277" spans="1:19" x14ac:dyDescent="0.25">
      <c r="A277" s="132" t="s">
        <v>152</v>
      </c>
      <c r="B277" s="42" t="s">
        <v>182</v>
      </c>
      <c r="C277" s="43">
        <f>C$102</f>
        <v>5.3940000000000001</v>
      </c>
      <c r="D277" s="43">
        <f t="shared" ref="D277:N277" si="65">D$102</f>
        <v>3.0720000000000001</v>
      </c>
      <c r="E277" s="43">
        <f t="shared" si="65"/>
        <v>2.3860000000000001</v>
      </c>
      <c r="F277" s="43">
        <f t="shared" si="65"/>
        <v>2.9569999999999999</v>
      </c>
      <c r="G277" s="43">
        <f t="shared" si="65"/>
        <v>13.6</v>
      </c>
      <c r="H277" s="43">
        <f t="shared" si="65"/>
        <v>15.53</v>
      </c>
      <c r="I277" s="43">
        <f t="shared" si="65"/>
        <v>9.23</v>
      </c>
      <c r="J277" s="43">
        <f t="shared" si="65"/>
        <v>10</v>
      </c>
      <c r="K277" s="43">
        <f t="shared" si="65"/>
        <v>18.82</v>
      </c>
      <c r="L277" s="43">
        <f t="shared" si="65"/>
        <v>28.5</v>
      </c>
      <c r="M277" s="43">
        <f t="shared" si="65"/>
        <v>28.8</v>
      </c>
      <c r="N277" s="43">
        <f t="shared" si="65"/>
        <v>14.25</v>
      </c>
      <c r="O277" s="44">
        <f t="shared" ref="O277:O285" si="66">AVERAGE(C277:N277)</f>
        <v>12.711583333333335</v>
      </c>
    </row>
    <row r="278" spans="1:19" x14ac:dyDescent="0.25">
      <c r="A278" s="133"/>
      <c r="B278" s="45">
        <v>3</v>
      </c>
      <c r="C278" s="2">
        <f>C$103*($P$102/$P$103)</f>
        <v>12.253622641509432</v>
      </c>
      <c r="D278" s="2">
        <f t="shared" ref="D278:N278" si="67">D$103*($P$102/$P$103)</f>
        <v>9.8099811320754728</v>
      </c>
      <c r="E278" s="2">
        <f t="shared" si="67"/>
        <v>7.9329811320754722</v>
      </c>
      <c r="F278" s="2">
        <f t="shared" si="67"/>
        <v>9.2787547169811315</v>
      </c>
      <c r="G278" s="2">
        <f t="shared" si="67"/>
        <v>17.176320754716979</v>
      </c>
      <c r="H278" s="2">
        <f t="shared" si="67"/>
        <v>19.265811320754718</v>
      </c>
      <c r="I278" s="2">
        <f t="shared" si="67"/>
        <v>15.54722641509434</v>
      </c>
      <c r="J278" s="2">
        <f t="shared" si="67"/>
        <v>26.986301886792454</v>
      </c>
      <c r="K278" s="2">
        <f t="shared" si="67"/>
        <v>26.455075471698112</v>
      </c>
      <c r="L278" s="2">
        <f t="shared" si="67"/>
        <v>31.873584905660376</v>
      </c>
      <c r="M278" s="2">
        <f t="shared" si="67"/>
        <v>42.143962264150943</v>
      </c>
      <c r="N278" s="2">
        <f t="shared" si="67"/>
        <v>30.173660377358491</v>
      </c>
      <c r="O278" s="44">
        <f t="shared" si="66"/>
        <v>20.741440251572328</v>
      </c>
    </row>
    <row r="279" spans="1:19" x14ac:dyDescent="0.25">
      <c r="A279" s="133"/>
      <c r="B279" s="45" t="s">
        <v>177</v>
      </c>
      <c r="C279" s="46">
        <f t="shared" ref="C279:N279" si="68">ABS((C278-C277)/C277)</f>
        <v>1.2717135041730501</v>
      </c>
      <c r="D279" s="46">
        <f t="shared" si="68"/>
        <v>2.1933532330974845</v>
      </c>
      <c r="E279" s="46">
        <f t="shared" si="68"/>
        <v>2.3248034920685128</v>
      </c>
      <c r="F279" s="46">
        <f t="shared" si="68"/>
        <v>2.1378947301255096</v>
      </c>
      <c r="G279" s="46">
        <f t="shared" si="68"/>
        <v>0.26296476137624852</v>
      </c>
      <c r="H279" s="46">
        <f t="shared" si="68"/>
        <v>0.24055449586314998</v>
      </c>
      <c r="I279" s="46">
        <f t="shared" si="68"/>
        <v>0.68442323023773988</v>
      </c>
      <c r="J279" s="46">
        <f t="shared" si="68"/>
        <v>1.6986301886792454</v>
      </c>
      <c r="K279" s="46">
        <f t="shared" si="68"/>
        <v>0.40568945120606337</v>
      </c>
      <c r="L279" s="46">
        <f t="shared" si="68"/>
        <v>0.11837140019860969</v>
      </c>
      <c r="M279" s="46">
        <f t="shared" si="68"/>
        <v>0.46333202306079657</v>
      </c>
      <c r="N279" s="46">
        <f t="shared" si="68"/>
        <v>1.1174498510427011</v>
      </c>
      <c r="O279" s="62">
        <f>AVERAGE(C279:N279)</f>
        <v>1.0765983634274263</v>
      </c>
    </row>
    <row r="280" spans="1:19" x14ac:dyDescent="0.25">
      <c r="A280" s="133"/>
      <c r="B280" s="45">
        <v>4</v>
      </c>
      <c r="C280" s="2">
        <f>C$103*TAN($P$102/$P$103)</f>
        <v>0.39993287448058201</v>
      </c>
      <c r="D280" s="2">
        <f t="shared" ref="D280:N280" si="69">D$103*TAN($P$102/$P$103)</f>
        <v>0.32017747465641977</v>
      </c>
      <c r="E280" s="2">
        <f t="shared" si="69"/>
        <v>0.2589160805885849</v>
      </c>
      <c r="F280" s="2">
        <f t="shared" si="69"/>
        <v>0.3028393442598627</v>
      </c>
      <c r="G280" s="2">
        <f t="shared" si="69"/>
        <v>0.56059954948867707</v>
      </c>
      <c r="H280" s="2">
        <f t="shared" si="69"/>
        <v>0.62879619571513479</v>
      </c>
      <c r="I280" s="2">
        <f t="shared" si="69"/>
        <v>0.50742928293923562</v>
      </c>
      <c r="J280" s="2">
        <f t="shared" si="69"/>
        <v>0.88077702414509684</v>
      </c>
      <c r="K280" s="2">
        <f t="shared" si="69"/>
        <v>0.86343889374853977</v>
      </c>
      <c r="L280" s="2">
        <f t="shared" si="69"/>
        <v>1.0402878237934214</v>
      </c>
      <c r="M280" s="2">
        <f t="shared" si="69"/>
        <v>1.3754916781268571</v>
      </c>
      <c r="N280" s="2">
        <f t="shared" si="69"/>
        <v>0.98480580652443894</v>
      </c>
      <c r="O280" s="44">
        <f t="shared" si="66"/>
        <v>0.6769576690389042</v>
      </c>
    </row>
    <row r="281" spans="1:19" x14ac:dyDescent="0.25">
      <c r="A281" s="133"/>
      <c r="B281" s="45" t="s">
        <v>177</v>
      </c>
      <c r="C281" s="46">
        <f t="shared" ref="C281:N281" si="70">ABS((C280-C277)/C277)</f>
        <v>0.92585597432692213</v>
      </c>
      <c r="D281" s="46">
        <f t="shared" si="70"/>
        <v>0.89577556163528005</v>
      </c>
      <c r="E281" s="46">
        <f t="shared" si="70"/>
        <v>0.89148529732247073</v>
      </c>
      <c r="F281" s="46">
        <f t="shared" si="70"/>
        <v>0.89758561235716505</v>
      </c>
      <c r="G281" s="46">
        <f t="shared" si="70"/>
        <v>0.95877944489053846</v>
      </c>
      <c r="H281" s="46">
        <f t="shared" si="70"/>
        <v>0.95951086956116327</v>
      </c>
      <c r="I281" s="46">
        <f t="shared" si="70"/>
        <v>0.94502391300766686</v>
      </c>
      <c r="J281" s="46">
        <f t="shared" si="70"/>
        <v>0.91192229758549037</v>
      </c>
      <c r="K281" s="46">
        <f t="shared" si="70"/>
        <v>0.95412120649582677</v>
      </c>
      <c r="L281" s="46">
        <f t="shared" si="70"/>
        <v>0.96349867284935364</v>
      </c>
      <c r="M281" s="46">
        <f t="shared" si="70"/>
        <v>0.95223987228726192</v>
      </c>
      <c r="N281" s="46">
        <f t="shared" si="70"/>
        <v>0.93089082059477624</v>
      </c>
      <c r="O281" s="62">
        <f>AVERAGE(C281:N281)</f>
        <v>0.93222412857615966</v>
      </c>
    </row>
    <row r="282" spans="1:19" ht="15.75" thickBot="1" x14ac:dyDescent="0.3">
      <c r="A282" s="133"/>
      <c r="B282" s="45">
        <v>5</v>
      </c>
      <c r="C282" s="2">
        <f>C$103*ATAN($P$102/$P$103)</f>
        <v>0.53372827883930485</v>
      </c>
      <c r="D282" s="2">
        <f t="shared" ref="D282:N282" si="71">D$103*ATAN($P$102/$P$103)</f>
        <v>0.42729113652742046</v>
      </c>
      <c r="E282" s="2">
        <f t="shared" si="71"/>
        <v>0.34553507069365408</v>
      </c>
      <c r="F282" s="2">
        <f t="shared" si="71"/>
        <v>0.40415262732918467</v>
      </c>
      <c r="G282" s="2">
        <f t="shared" si="71"/>
        <v>0.7481451307429563</v>
      </c>
      <c r="H282" s="2">
        <f t="shared" si="71"/>
        <v>0.83915660025601702</v>
      </c>
      <c r="I282" s="2">
        <f t="shared" si="71"/>
        <v>0.6771870358683667</v>
      </c>
      <c r="J282" s="2">
        <f t="shared" si="71"/>
        <v>1.1754362672703769</v>
      </c>
      <c r="K282" s="2">
        <f t="shared" si="71"/>
        <v>1.152297758072141</v>
      </c>
      <c r="L282" s="2">
        <f t="shared" si="71"/>
        <v>1.3883105518941459</v>
      </c>
      <c r="M282" s="2">
        <f t="shared" si="71"/>
        <v>1.835655063060037</v>
      </c>
      <c r="N282" s="2">
        <f t="shared" si="71"/>
        <v>1.3142673224597914</v>
      </c>
      <c r="O282" s="44">
        <f t="shared" si="66"/>
        <v>0.90343023691778301</v>
      </c>
    </row>
    <row r="283" spans="1:19" x14ac:dyDescent="0.25">
      <c r="A283" s="133"/>
      <c r="B283" s="45" t="s">
        <v>177</v>
      </c>
      <c r="C283" s="46">
        <f t="shared" ref="C283:N283" si="72">ABS((C282-C277)/C277)</f>
        <v>0.90105148705240923</v>
      </c>
      <c r="D283" s="46">
        <f t="shared" si="72"/>
        <v>0.86090783316164698</v>
      </c>
      <c r="E283" s="46">
        <f t="shared" si="72"/>
        <v>0.85518228386686757</v>
      </c>
      <c r="F283" s="46">
        <f t="shared" si="72"/>
        <v>0.86332342667257866</v>
      </c>
      <c r="G283" s="46">
        <f t="shared" si="72"/>
        <v>0.94498932862184137</v>
      </c>
      <c r="H283" s="46">
        <f t="shared" si="72"/>
        <v>0.945965447504442</v>
      </c>
      <c r="I283" s="46">
        <f t="shared" si="72"/>
        <v>0.92663195711068624</v>
      </c>
      <c r="J283" s="46">
        <f t="shared" si="72"/>
        <v>0.88245637327296222</v>
      </c>
      <c r="K283" s="46">
        <f t="shared" si="72"/>
        <v>0.93877270148394576</v>
      </c>
      <c r="L283" s="46">
        <f t="shared" si="72"/>
        <v>0.95128734905634571</v>
      </c>
      <c r="M283" s="46">
        <f t="shared" si="72"/>
        <v>0.93626197697708202</v>
      </c>
      <c r="N283" s="46">
        <f t="shared" si="72"/>
        <v>0.90777071421334798</v>
      </c>
      <c r="O283" s="62">
        <f>AVERAGE(C283:N283)</f>
        <v>0.90955007324951287</v>
      </c>
      <c r="Q283" s="47" t="s">
        <v>183</v>
      </c>
    </row>
    <row r="284" spans="1:19" ht="15.75" thickBot="1" x14ac:dyDescent="0.3">
      <c r="A284" s="133"/>
      <c r="B284" s="45" t="s">
        <v>184</v>
      </c>
      <c r="C284" s="2">
        <f>LN(C$102/C$103)/LN($P$102/$P$103)</f>
        <v>0.76997403349931171</v>
      </c>
      <c r="D284" s="2">
        <f t="shared" ref="D284:N284" si="73">LN(D$102/D$103)/LN($P$102/$P$103)</f>
        <v>0.67450894949744833</v>
      </c>
      <c r="E284" s="2">
        <f t="shared" si="73"/>
        <v>0.66320043385099281</v>
      </c>
      <c r="F284" s="2">
        <f t="shared" si="73"/>
        <v>0.67942028945875421</v>
      </c>
      <c r="G284" s="2">
        <f t="shared" si="73"/>
        <v>0.93455203185428315</v>
      </c>
      <c r="H284" s="2">
        <f t="shared" si="73"/>
        <v>0.93957103809475362</v>
      </c>
      <c r="I284" s="2">
        <f t="shared" si="73"/>
        <v>0.85382589890600824</v>
      </c>
      <c r="J284" s="2">
        <f t="shared" si="73"/>
        <v>0.72169726192144967</v>
      </c>
      <c r="K284" s="2">
        <f t="shared" si="73"/>
        <v>0.90453750786129816</v>
      </c>
      <c r="L284" s="2">
        <f t="shared" si="73"/>
        <v>0.96863773808489628</v>
      </c>
      <c r="M284" s="2">
        <f t="shared" si="73"/>
        <v>0.89327129203170064</v>
      </c>
      <c r="N284" s="2">
        <f t="shared" si="73"/>
        <v>0.78968785668194486</v>
      </c>
      <c r="O284" s="48">
        <f t="shared" si="66"/>
        <v>0.81607369431190346</v>
      </c>
      <c r="Q284" s="49">
        <v>0.77</v>
      </c>
    </row>
    <row r="285" spans="1:19" x14ac:dyDescent="0.25">
      <c r="A285" s="133"/>
      <c r="B285" s="45" t="s">
        <v>185</v>
      </c>
      <c r="C285" s="2">
        <f>C$103*($P$102/$P$103)^$O284</f>
        <v>6.3581094842560573</v>
      </c>
      <c r="D285" s="2">
        <f t="shared" ref="D285:N285" si="74">D$103*($P$102/$P$103)^$O284</f>
        <v>5.0901627951992143</v>
      </c>
      <c r="E285" s="2">
        <f t="shared" si="74"/>
        <v>4.1162327296917827</v>
      </c>
      <c r="F285" s="2">
        <f t="shared" si="74"/>
        <v>4.8145222106216385</v>
      </c>
      <c r="G285" s="2">
        <f t="shared" si="74"/>
        <v>8.9123789013415831</v>
      </c>
      <c r="H285" s="2">
        <f t="shared" si="74"/>
        <v>9.9965652006800454</v>
      </c>
      <c r="I285" s="2">
        <f t="shared" si="74"/>
        <v>8.0670811086370211</v>
      </c>
      <c r="J285" s="2">
        <f t="shared" si="74"/>
        <v>14.002541696540797</v>
      </c>
      <c r="K285" s="2">
        <f t="shared" si="74"/>
        <v>13.726901111963222</v>
      </c>
      <c r="L285" s="2">
        <f t="shared" si="74"/>
        <v>16.538435074654483</v>
      </c>
      <c r="M285" s="2">
        <f t="shared" si="74"/>
        <v>21.867486376487594</v>
      </c>
      <c r="N285" s="2">
        <f t="shared" si="74"/>
        <v>15.656385204006245</v>
      </c>
      <c r="O285" s="44">
        <f t="shared" si="66"/>
        <v>10.762233491173307</v>
      </c>
    </row>
    <row r="286" spans="1:19" x14ac:dyDescent="0.25">
      <c r="A286" s="133"/>
      <c r="B286" s="45" t="s">
        <v>177</v>
      </c>
      <c r="C286" s="46">
        <f t="shared" ref="C286:N286" si="75">ABS((C285-C277)/C277)</f>
        <v>0.17873739048128609</v>
      </c>
      <c r="D286" s="46">
        <f t="shared" si="75"/>
        <v>0.65695403489557758</v>
      </c>
      <c r="E286" s="46">
        <f t="shared" si="75"/>
        <v>0.72516040640896162</v>
      </c>
      <c r="F286" s="46">
        <f t="shared" si="75"/>
        <v>0.62817795421766609</v>
      </c>
      <c r="G286" s="46">
        <f t="shared" si="75"/>
        <v>0.34467802196017772</v>
      </c>
      <c r="H286" s="46">
        <f t="shared" si="75"/>
        <v>0.35630616866194165</v>
      </c>
      <c r="I286" s="46">
        <f t="shared" si="75"/>
        <v>0.12599337934593491</v>
      </c>
      <c r="J286" s="46">
        <f t="shared" si="75"/>
        <v>0.40025416965407973</v>
      </c>
      <c r="K286" s="46">
        <f t="shared" si="75"/>
        <v>0.27062161998070022</v>
      </c>
      <c r="L286" s="46">
        <f t="shared" si="75"/>
        <v>0.41970403246826377</v>
      </c>
      <c r="M286" s="46">
        <f t="shared" si="75"/>
        <v>0.24071227859418076</v>
      </c>
      <c r="N286" s="46">
        <f t="shared" si="75"/>
        <v>9.869369852675404E-2</v>
      </c>
      <c r="O286" s="62">
        <f>AVERAGE(C286:N286)</f>
        <v>0.37049942959962695</v>
      </c>
    </row>
    <row r="287" spans="1:19" x14ac:dyDescent="0.25">
      <c r="A287" s="133"/>
      <c r="B287" s="42" t="s">
        <v>186</v>
      </c>
      <c r="C287" s="4">
        <f>C$103*($P$102/$P$103)^$Q284</f>
        <v>5.3944996482937562</v>
      </c>
      <c r="D287" s="4">
        <f t="shared" ref="D287:N287" si="76">D$103*($P$102/$P$103)^$Q284</f>
        <v>4.3187179265241928</v>
      </c>
      <c r="E287" s="4">
        <f t="shared" si="76"/>
        <v>3.4923928358895995</v>
      </c>
      <c r="F287" s="4">
        <f t="shared" si="76"/>
        <v>4.0848523348351566</v>
      </c>
      <c r="G287" s="4">
        <f t="shared" si="76"/>
        <v>7.5616541312788197</v>
      </c>
      <c r="H287" s="4">
        <f t="shared" si="76"/>
        <v>8.4815254585890276</v>
      </c>
      <c r="I287" s="4">
        <f t="shared" si="76"/>
        <v>6.8444663167657778</v>
      </c>
      <c r="J287" s="4">
        <f t="shared" si="76"/>
        <v>11.880372057803013</v>
      </c>
      <c r="K287" s="4">
        <f t="shared" si="76"/>
        <v>11.646506466113976</v>
      </c>
      <c r="L287" s="4">
        <f t="shared" si="76"/>
        <v>14.03193550134214</v>
      </c>
      <c r="M287" s="4">
        <f t="shared" si="76"/>
        <v>18.553336940663495</v>
      </c>
      <c r="N287" s="4">
        <f t="shared" si="76"/>
        <v>13.283565607937225</v>
      </c>
      <c r="O287" s="51">
        <f>AVERAGE(C287:N287)</f>
        <v>9.1311521021696809</v>
      </c>
    </row>
    <row r="288" spans="1:19" ht="15.75" thickBot="1" x14ac:dyDescent="0.3">
      <c r="A288" s="134"/>
      <c r="B288" s="52" t="s">
        <v>177</v>
      </c>
      <c r="C288" s="53">
        <f t="shared" ref="C288:N288" si="77">ABS((C287-C277)/C277)</f>
        <v>9.2630384456069464E-5</v>
      </c>
      <c r="D288" s="53">
        <f t="shared" si="77"/>
        <v>0.40583265837376065</v>
      </c>
      <c r="E288" s="53">
        <f t="shared" si="77"/>
        <v>0.46370194295456801</v>
      </c>
      <c r="F288" s="53">
        <f t="shared" si="77"/>
        <v>0.38141776626146662</v>
      </c>
      <c r="G288" s="53">
        <f t="shared" si="77"/>
        <v>0.44399601975891029</v>
      </c>
      <c r="H288" s="53">
        <f t="shared" si="77"/>
        <v>0.45386185070257384</v>
      </c>
      <c r="I288" s="53">
        <f t="shared" si="77"/>
        <v>0.25845435354650298</v>
      </c>
      <c r="J288" s="53">
        <f t="shared" si="77"/>
        <v>0.18803720578030134</v>
      </c>
      <c r="K288" s="53">
        <f t="shared" si="77"/>
        <v>0.3811633121087154</v>
      </c>
      <c r="L288" s="53">
        <f t="shared" si="77"/>
        <v>0.50765138591781966</v>
      </c>
      <c r="M288" s="53">
        <f t="shared" si="77"/>
        <v>0.35578691178251753</v>
      </c>
      <c r="N288" s="53">
        <f t="shared" si="77"/>
        <v>6.7819957337738573E-2</v>
      </c>
      <c r="O288" s="63">
        <f>AVERAGE(C288:N288)</f>
        <v>0.32565133290911091</v>
      </c>
    </row>
    <row r="289" spans="1:19" x14ac:dyDescent="0.25">
      <c r="A289"/>
      <c r="B289" s="54"/>
      <c r="C289" s="55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 s="54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 s="54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 s="54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 s="54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 s="5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 s="54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 s="54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 s="54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x14ac:dyDescent="0.25">
      <c r="A298"/>
      <c r="B298" s="54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x14ac:dyDescent="0.25">
      <c r="A299"/>
      <c r="B299" s="54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x14ac:dyDescent="0.25">
      <c r="A300"/>
      <c r="B300" s="54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x14ac:dyDescent="0.25">
      <c r="A301"/>
      <c r="B301" s="54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x14ac:dyDescent="0.25">
      <c r="A302"/>
      <c r="B302" s="54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x14ac:dyDescent="0.25">
      <c r="A303"/>
      <c r="B303" s="54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x14ac:dyDescent="0.25">
      <c r="A304"/>
      <c r="B304" s="5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x14ac:dyDescent="0.25">
      <c r="A305"/>
      <c r="B305" s="54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x14ac:dyDescent="0.25">
      <c r="A306"/>
      <c r="B306" s="54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x14ac:dyDescent="0.25">
      <c r="A307"/>
      <c r="B307" s="54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ht="15.75" thickBot="1" x14ac:dyDescent="0.3"/>
    <row r="309" spans="1:19" x14ac:dyDescent="0.25">
      <c r="A309" s="41" t="s">
        <v>175</v>
      </c>
      <c r="B309" s="18" t="s">
        <v>176</v>
      </c>
      <c r="C309" s="22" t="s">
        <v>162</v>
      </c>
      <c r="D309" s="22" t="s">
        <v>163</v>
      </c>
      <c r="E309" s="22" t="s">
        <v>91</v>
      </c>
      <c r="F309" s="22" t="s">
        <v>164</v>
      </c>
      <c r="G309" s="22" t="s">
        <v>165</v>
      </c>
      <c r="H309" s="22" t="s">
        <v>166</v>
      </c>
      <c r="I309" s="22" t="s">
        <v>167</v>
      </c>
      <c r="J309" s="22" t="s">
        <v>168</v>
      </c>
      <c r="K309" s="22" t="s">
        <v>169</v>
      </c>
      <c r="L309" s="22" t="s">
        <v>170</v>
      </c>
      <c r="M309" s="22" t="s">
        <v>171</v>
      </c>
      <c r="N309" s="22" t="s">
        <v>172</v>
      </c>
      <c r="O309" s="23" t="s">
        <v>179</v>
      </c>
    </row>
    <row r="310" spans="1:19" x14ac:dyDescent="0.25">
      <c r="A310" s="132" t="s">
        <v>154</v>
      </c>
      <c r="B310" s="42" t="s">
        <v>182</v>
      </c>
      <c r="C310" s="43">
        <f>C$104</f>
        <v>11.67</v>
      </c>
      <c r="D310" s="43">
        <f t="shared" ref="D310:N310" si="78">D$104</f>
        <v>7.657</v>
      </c>
      <c r="E310" s="43">
        <f t="shared" si="78"/>
        <v>6.3730000000000002</v>
      </c>
      <c r="F310" s="43">
        <f t="shared" si="78"/>
        <v>8.5399999999999991</v>
      </c>
      <c r="G310" s="43">
        <f t="shared" si="78"/>
        <v>26.95</v>
      </c>
      <c r="H310" s="43">
        <f t="shared" si="78"/>
        <v>42.78</v>
      </c>
      <c r="I310" s="43">
        <f t="shared" si="78"/>
        <v>23.55</v>
      </c>
      <c r="J310" s="43">
        <f t="shared" si="78"/>
        <v>24.92</v>
      </c>
      <c r="K310" s="43">
        <f t="shared" si="78"/>
        <v>46.23</v>
      </c>
      <c r="L310" s="43">
        <f t="shared" si="78"/>
        <v>73.150000000000006</v>
      </c>
      <c r="M310" s="43">
        <f t="shared" si="78"/>
        <v>78.59</v>
      </c>
      <c r="N310" s="43">
        <f t="shared" si="78"/>
        <v>33.43</v>
      </c>
      <c r="O310" s="44">
        <f t="shared" ref="O310:O318" si="79">AVERAGE(C310:N310)</f>
        <v>31.986666666666665</v>
      </c>
    </row>
    <row r="311" spans="1:19" x14ac:dyDescent="0.25">
      <c r="A311" s="133"/>
      <c r="B311" s="45">
        <v>3</v>
      </c>
      <c r="C311" s="2">
        <f>C$103*($P$104/$P$103)</f>
        <v>32.902641509433963</v>
      </c>
      <c r="D311" s="2">
        <f t="shared" ref="D311:N311" si="80">D$103*($P$104/$P$103)</f>
        <v>26.341132075471702</v>
      </c>
      <c r="E311" s="2">
        <f t="shared" si="80"/>
        <v>21.301132075471699</v>
      </c>
      <c r="F311" s="2">
        <f t="shared" si="80"/>
        <v>24.914716981132077</v>
      </c>
      <c r="G311" s="2">
        <f t="shared" si="80"/>
        <v>46.120754716981132</v>
      </c>
      <c r="H311" s="2">
        <f t="shared" si="80"/>
        <v>51.73132075471699</v>
      </c>
      <c r="I311" s="2">
        <f t="shared" si="80"/>
        <v>41.746415094339625</v>
      </c>
      <c r="J311" s="2">
        <f t="shared" si="80"/>
        <v>72.46188679245283</v>
      </c>
      <c r="K311" s="2">
        <f t="shared" si="80"/>
        <v>71.035471698113213</v>
      </c>
      <c r="L311" s="2">
        <f t="shared" si="80"/>
        <v>85.584905660377359</v>
      </c>
      <c r="M311" s="2">
        <f t="shared" si="80"/>
        <v>113.1622641509434</v>
      </c>
      <c r="N311" s="2">
        <f t="shared" si="80"/>
        <v>81.020377358490563</v>
      </c>
      <c r="O311" s="44">
        <f t="shared" si="79"/>
        <v>55.69358490566038</v>
      </c>
    </row>
    <row r="312" spans="1:19" x14ac:dyDescent="0.25">
      <c r="A312" s="133"/>
      <c r="B312" s="45" t="s">
        <v>177</v>
      </c>
      <c r="C312" s="46">
        <f t="shared" ref="C312:N312" si="81">ABS((C311-C310)/C310)</f>
        <v>1.8194208662754037</v>
      </c>
      <c r="D312" s="46">
        <f t="shared" si="81"/>
        <v>2.4401374004795224</v>
      </c>
      <c r="E312" s="46">
        <f t="shared" si="81"/>
        <v>2.3424026479635489</v>
      </c>
      <c r="F312" s="46">
        <f t="shared" si="81"/>
        <v>1.9174141664089086</v>
      </c>
      <c r="G312" s="46">
        <f t="shared" si="81"/>
        <v>0.71134525851506991</v>
      </c>
      <c r="H312" s="46">
        <f t="shared" si="81"/>
        <v>0.20924078435523583</v>
      </c>
      <c r="I312" s="46">
        <f t="shared" si="81"/>
        <v>0.77267155389977171</v>
      </c>
      <c r="J312" s="46">
        <f t="shared" si="81"/>
        <v>1.9077803688785242</v>
      </c>
      <c r="K312" s="46">
        <f t="shared" si="81"/>
        <v>0.53656655198168324</v>
      </c>
      <c r="L312" s="46">
        <f t="shared" si="81"/>
        <v>0.16999187505642313</v>
      </c>
      <c r="M312" s="46">
        <f t="shared" si="81"/>
        <v>0.43990665671132961</v>
      </c>
      <c r="N312" s="46">
        <f t="shared" si="81"/>
        <v>1.4235829302569718</v>
      </c>
      <c r="O312" s="62">
        <f>AVERAGE(C312:N312)</f>
        <v>1.2242050883985329</v>
      </c>
    </row>
    <row r="313" spans="1:19" x14ac:dyDescent="0.25">
      <c r="A313" s="133"/>
      <c r="B313" s="45">
        <v>4</v>
      </c>
      <c r="C313" s="2">
        <f>C$103*TAN($P$104/$P$103)</f>
        <v>0.39114122382192623</v>
      </c>
      <c r="D313" s="2">
        <f t="shared" ref="D313:N313" si="82">D$103*TAN($P$104/$P$103)</f>
        <v>0.31313907225050169</v>
      </c>
      <c r="E313" s="2">
        <f t="shared" si="82"/>
        <v>0.25322437611592913</v>
      </c>
      <c r="F313" s="2">
        <f t="shared" si="82"/>
        <v>0.29618208277845287</v>
      </c>
      <c r="G313" s="2">
        <f t="shared" si="82"/>
        <v>0.54827599292957874</v>
      </c>
      <c r="H313" s="2">
        <f t="shared" si="82"/>
        <v>0.61497348485297088</v>
      </c>
      <c r="I313" s="2">
        <f t="shared" si="82"/>
        <v>0.49627455854862901</v>
      </c>
      <c r="J313" s="2">
        <f t="shared" si="82"/>
        <v>0.86141506518008037</v>
      </c>
      <c r="K313" s="2">
        <f t="shared" si="82"/>
        <v>0.84445807570803155</v>
      </c>
      <c r="L313" s="2">
        <f t="shared" si="82"/>
        <v>1.0174193683229296</v>
      </c>
      <c r="M313" s="2">
        <f t="shared" si="82"/>
        <v>1.3452544981158736</v>
      </c>
      <c r="N313" s="2">
        <f t="shared" si="82"/>
        <v>0.96315700201237331</v>
      </c>
      <c r="O313" s="44">
        <f t="shared" si="79"/>
        <v>0.66207623338643984</v>
      </c>
    </row>
    <row r="314" spans="1:19" x14ac:dyDescent="0.25">
      <c r="A314" s="133"/>
      <c r="B314" s="45" t="s">
        <v>177</v>
      </c>
      <c r="C314" s="46">
        <f t="shared" ref="C314:N314" si="83">ABS((C313-C310)/C310)</f>
        <v>0.9664831856193723</v>
      </c>
      <c r="D314" s="46">
        <f t="shared" si="83"/>
        <v>0.95910420892640691</v>
      </c>
      <c r="E314" s="46">
        <f t="shared" si="83"/>
        <v>0.9602660636880701</v>
      </c>
      <c r="F314" s="46">
        <f t="shared" si="83"/>
        <v>0.96531825728589549</v>
      </c>
      <c r="G314" s="46">
        <f t="shared" si="83"/>
        <v>0.97965580731244606</v>
      </c>
      <c r="H314" s="46">
        <f t="shared" si="83"/>
        <v>0.98562474322456828</v>
      </c>
      <c r="I314" s="46">
        <f t="shared" si="83"/>
        <v>0.97892677033763786</v>
      </c>
      <c r="J314" s="46">
        <f t="shared" si="83"/>
        <v>0.96543278229614449</v>
      </c>
      <c r="K314" s="46">
        <f t="shared" si="83"/>
        <v>0.98173354800545032</v>
      </c>
      <c r="L314" s="46">
        <f t="shared" si="83"/>
        <v>0.98609132784247533</v>
      </c>
      <c r="M314" s="46">
        <f t="shared" si="83"/>
        <v>0.98288262503987944</v>
      </c>
      <c r="N314" s="46">
        <f t="shared" si="83"/>
        <v>0.97118884229696756</v>
      </c>
      <c r="O314" s="62">
        <f>AVERAGE(C314:N314)</f>
        <v>0.9735590134896096</v>
      </c>
    </row>
    <row r="315" spans="1:19" ht="15.75" thickBot="1" x14ac:dyDescent="0.3">
      <c r="A315" s="133"/>
      <c r="B315" s="45">
        <v>5</v>
      </c>
      <c r="C315" s="2">
        <f>C$103*ATAN($P$104/$P$103)</f>
        <v>0.53985717111780973</v>
      </c>
      <c r="D315" s="2">
        <f t="shared" ref="D315:N315" si="84">D$103*ATAN($P$104/$P$103)</f>
        <v>0.43219779306252409</v>
      </c>
      <c r="E315" s="2">
        <f t="shared" si="84"/>
        <v>0.34950290846933352</v>
      </c>
      <c r="F315" s="2">
        <f t="shared" si="84"/>
        <v>0.40879358044180975</v>
      </c>
      <c r="G315" s="2">
        <f t="shared" si="84"/>
        <v>0.75673620806976227</v>
      </c>
      <c r="H315" s="2">
        <f t="shared" si="84"/>
        <v>0.84879277771123862</v>
      </c>
      <c r="I315" s="2">
        <f t="shared" si="84"/>
        <v>0.68496328936623851</v>
      </c>
      <c r="J315" s="2">
        <f t="shared" si="84"/>
        <v>1.1889340011322864</v>
      </c>
      <c r="K315" s="2">
        <f t="shared" si="84"/>
        <v>1.1655297885115721</v>
      </c>
      <c r="L315" s="2">
        <f t="shared" si="84"/>
        <v>1.404252757242858</v>
      </c>
      <c r="M315" s="2">
        <f t="shared" si="84"/>
        <v>1.8567342012433343</v>
      </c>
      <c r="N315" s="2">
        <f t="shared" si="84"/>
        <v>1.3293592768565721</v>
      </c>
      <c r="O315" s="44">
        <f t="shared" si="79"/>
        <v>0.91380447943544496</v>
      </c>
    </row>
    <row r="316" spans="1:19" x14ac:dyDescent="0.25">
      <c r="A316" s="133"/>
      <c r="B316" s="45" t="s">
        <v>177</v>
      </c>
      <c r="C316" s="46">
        <f t="shared" ref="C316:N316" si="85">ABS((C315-C310)/C310)</f>
        <v>0.95373974540550044</v>
      </c>
      <c r="D316" s="46">
        <f t="shared" si="85"/>
        <v>0.94355520529417203</v>
      </c>
      <c r="E316" s="46">
        <f t="shared" si="85"/>
        <v>0.94515880927830942</v>
      </c>
      <c r="F316" s="46">
        <f t="shared" si="85"/>
        <v>0.95213189924568975</v>
      </c>
      <c r="G316" s="46">
        <f t="shared" si="85"/>
        <v>0.97192073439444304</v>
      </c>
      <c r="H316" s="46">
        <f t="shared" si="85"/>
        <v>0.9801591216056279</v>
      </c>
      <c r="I316" s="46">
        <f t="shared" si="85"/>
        <v>0.97091451000567996</v>
      </c>
      <c r="J316" s="46">
        <f t="shared" si="85"/>
        <v>0.95228996785183451</v>
      </c>
      <c r="K316" s="46">
        <f t="shared" si="85"/>
        <v>0.97478845363375366</v>
      </c>
      <c r="L316" s="46">
        <f t="shared" si="85"/>
        <v>0.98080310653119807</v>
      </c>
      <c r="M316" s="46">
        <f t="shared" si="85"/>
        <v>0.97637442166632726</v>
      </c>
      <c r="N316" s="46">
        <f t="shared" si="85"/>
        <v>0.96023454152388354</v>
      </c>
      <c r="O316" s="62">
        <f>AVERAGE(C316:N316)</f>
        <v>0.96350587636970164</v>
      </c>
      <c r="Q316" s="47" t="s">
        <v>183</v>
      </c>
    </row>
    <row r="317" spans="1:19" ht="15.75" thickBot="1" x14ac:dyDescent="0.3">
      <c r="A317" s="133"/>
      <c r="B317" s="45" t="s">
        <v>184</v>
      </c>
      <c r="C317" s="2">
        <f>LN(C$104/C$103)/LN($P$104/$P$103)</f>
        <v>0.77243442227388015</v>
      </c>
      <c r="D317" s="2">
        <f t="shared" ref="D317:N317" si="86">LN(D$104/D$103)/LN($P$104/$P$103)</f>
        <v>0.72874932490940469</v>
      </c>
      <c r="E317" s="2">
        <f t="shared" si="86"/>
        <v>0.73507695051219879</v>
      </c>
      <c r="F317" s="2">
        <f t="shared" si="86"/>
        <v>0.76493340219085415</v>
      </c>
      <c r="G317" s="2">
        <f t="shared" si="86"/>
        <v>0.88204277459435032</v>
      </c>
      <c r="H317" s="2">
        <f t="shared" si="86"/>
        <v>0.95828800058439356</v>
      </c>
      <c r="I317" s="2">
        <f t="shared" si="86"/>
        <v>0.8743130252709117</v>
      </c>
      <c r="J317" s="2">
        <f t="shared" si="86"/>
        <v>0.76565957760188164</v>
      </c>
      <c r="K317" s="2">
        <f t="shared" si="86"/>
        <v>0.90569424203840809</v>
      </c>
      <c r="L317" s="2">
        <f t="shared" si="86"/>
        <v>0.96553209566191978</v>
      </c>
      <c r="M317" s="2">
        <f t="shared" si="86"/>
        <v>0.91995856435409229</v>
      </c>
      <c r="N317" s="2">
        <f t="shared" si="86"/>
        <v>0.80564821777454898</v>
      </c>
      <c r="O317" s="48">
        <f t="shared" si="79"/>
        <v>0.83986088314723695</v>
      </c>
      <c r="Q317" s="49">
        <v>0.77</v>
      </c>
    </row>
    <row r="318" spans="1:19" x14ac:dyDescent="0.25">
      <c r="A318" s="133"/>
      <c r="B318" s="45" t="s">
        <v>185</v>
      </c>
      <c r="C318" s="2">
        <f>C$103*($P$104/$P$103)^$O317</f>
        <v>15.865392629487637</v>
      </c>
      <c r="D318" s="2">
        <f t="shared" ref="D318:N318" si="87">D$103*($P$104/$P$103)^$O317</f>
        <v>12.701484850774786</v>
      </c>
      <c r="E318" s="2">
        <f t="shared" si="87"/>
        <v>10.271236846835928</v>
      </c>
      <c r="F318" s="2">
        <f t="shared" si="87"/>
        <v>12.013678811924166</v>
      </c>
      <c r="G318" s="2">
        <f t="shared" si="87"/>
        <v>22.239061922836719</v>
      </c>
      <c r="H318" s="2">
        <f t="shared" si="87"/>
        <v>24.944432342315828</v>
      </c>
      <c r="I318" s="2">
        <f t="shared" si="87"/>
        <v>20.129790070361484</v>
      </c>
      <c r="J318" s="2">
        <f t="shared" si="87"/>
        <v>34.940546773611509</v>
      </c>
      <c r="K318" s="2">
        <f t="shared" si="87"/>
        <v>34.252740734760884</v>
      </c>
      <c r="L318" s="2">
        <f t="shared" si="87"/>
        <v>41.26836233103721</v>
      </c>
      <c r="M318" s="2">
        <f t="shared" si="87"/>
        <v>54.565945748815864</v>
      </c>
      <c r="N318" s="2">
        <f t="shared" si="87"/>
        <v>39.067383006715225</v>
      </c>
      <c r="O318" s="44">
        <f t="shared" si="79"/>
        <v>26.855004672456435</v>
      </c>
    </row>
    <row r="319" spans="1:19" x14ac:dyDescent="0.25">
      <c r="A319" s="133"/>
      <c r="B319" s="45" t="s">
        <v>177</v>
      </c>
      <c r="C319" s="46">
        <f t="shared" ref="C319:N319" si="88">ABS((C318-C310)/C310)</f>
        <v>0.3595023675653502</v>
      </c>
      <c r="D319" s="46">
        <f t="shared" si="88"/>
        <v>0.65880695452197813</v>
      </c>
      <c r="E319" s="46">
        <f t="shared" si="88"/>
        <v>0.61168003245503333</v>
      </c>
      <c r="F319" s="46">
        <f t="shared" si="88"/>
        <v>0.40675395924170571</v>
      </c>
      <c r="G319" s="46">
        <f t="shared" si="88"/>
        <v>0.17480289711181005</v>
      </c>
      <c r="H319" s="46">
        <f t="shared" si="88"/>
        <v>0.41691368998794232</v>
      </c>
      <c r="I319" s="46">
        <f t="shared" si="88"/>
        <v>0.1452318441460092</v>
      </c>
      <c r="J319" s="46">
        <f t="shared" si="88"/>
        <v>0.40210861852373619</v>
      </c>
      <c r="K319" s="46">
        <f t="shared" si="88"/>
        <v>0.25907980240621054</v>
      </c>
      <c r="L319" s="46">
        <f t="shared" si="88"/>
        <v>0.4358392025832234</v>
      </c>
      <c r="M319" s="46">
        <f t="shared" si="88"/>
        <v>0.30568843683909069</v>
      </c>
      <c r="N319" s="46">
        <f t="shared" si="88"/>
        <v>0.16863245607882815</v>
      </c>
      <c r="O319" s="62">
        <f>AVERAGE(C319:N319)</f>
        <v>0.36208668845507647</v>
      </c>
    </row>
    <row r="320" spans="1:19" x14ac:dyDescent="0.25">
      <c r="A320" s="133"/>
      <c r="B320" s="42" t="s">
        <v>186</v>
      </c>
      <c r="C320" s="4">
        <f>C$103*($P$104/$P$103)^$Q317</f>
        <v>11.541312283171393</v>
      </c>
      <c r="D320" s="4">
        <f t="shared" ref="D320:N320" si="89">D$103*($P$104/$P$103)^$Q317</f>
        <v>9.2397211053135155</v>
      </c>
      <c r="E320" s="4">
        <f t="shared" si="89"/>
        <v>7.4718322295676085</v>
      </c>
      <c r="F320" s="4">
        <f t="shared" si="89"/>
        <v>8.7393751970835414</v>
      </c>
      <c r="G320" s="4">
        <f t="shared" si="89"/>
        <v>16.177851032769151</v>
      </c>
      <c r="H320" s="4">
        <f t="shared" si="89"/>
        <v>18.145878271807049</v>
      </c>
      <c r="I320" s="4">
        <f t="shared" si="89"/>
        <v>14.643456914197232</v>
      </c>
      <c r="J320" s="4">
        <f t="shared" si="89"/>
        <v>25.417572138082669</v>
      </c>
      <c r="K320" s="4">
        <f t="shared" si="89"/>
        <v>24.917226229852695</v>
      </c>
      <c r="L320" s="4">
        <f t="shared" si="89"/>
        <v>30.020754493798428</v>
      </c>
      <c r="M320" s="4">
        <f t="shared" si="89"/>
        <v>39.694108719577919</v>
      </c>
      <c r="N320" s="4">
        <f t="shared" si="89"/>
        <v>28.41964758746251</v>
      </c>
      <c r="O320" s="51">
        <f>AVERAGE(C320:N320)</f>
        <v>19.53572801689031</v>
      </c>
    </row>
    <row r="321" spans="1:19" ht="15.75" thickBot="1" x14ac:dyDescent="0.3">
      <c r="A321" s="134"/>
      <c r="B321" s="52" t="s">
        <v>177</v>
      </c>
      <c r="C321" s="53">
        <f t="shared" ref="C321:N321" si="90">ABS((C320-C310)/C310)</f>
        <v>1.1027225092425576E-2</v>
      </c>
      <c r="D321" s="53">
        <f t="shared" si="90"/>
        <v>0.20670250820341066</v>
      </c>
      <c r="E321" s="53">
        <f t="shared" si="90"/>
        <v>0.17241993246000442</v>
      </c>
      <c r="F321" s="53">
        <f t="shared" si="90"/>
        <v>2.3346041813061155E-2</v>
      </c>
      <c r="G321" s="53">
        <f t="shared" si="90"/>
        <v>0.39970868152990158</v>
      </c>
      <c r="H321" s="53">
        <f t="shared" si="90"/>
        <v>0.57583267246827841</v>
      </c>
      <c r="I321" s="53">
        <f t="shared" si="90"/>
        <v>0.37819715863281395</v>
      </c>
      <c r="J321" s="53">
        <f t="shared" si="90"/>
        <v>1.9966779216800439E-2</v>
      </c>
      <c r="K321" s="53">
        <f t="shared" si="90"/>
        <v>0.46101608847387637</v>
      </c>
      <c r="L321" s="53">
        <f t="shared" si="90"/>
        <v>0.58960007527274882</v>
      </c>
      <c r="M321" s="53">
        <f t="shared" si="90"/>
        <v>0.49492163481896023</v>
      </c>
      <c r="N321" s="53">
        <f t="shared" si="90"/>
        <v>0.1498759321728235</v>
      </c>
      <c r="O321" s="63">
        <f>AVERAGE(C321:N321)</f>
        <v>0.2902178941795921</v>
      </c>
    </row>
    <row r="322" spans="1:19" x14ac:dyDescent="0.25">
      <c r="A322"/>
      <c r="B322" s="54"/>
      <c r="C322" s="55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 s="54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 s="5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 s="54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 s="54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 s="54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 s="54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 s="54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 s="54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x14ac:dyDescent="0.25">
      <c r="A331"/>
      <c r="B331" s="54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x14ac:dyDescent="0.25">
      <c r="A332"/>
      <c r="B332" s="54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x14ac:dyDescent="0.25">
      <c r="A333"/>
      <c r="B333" s="54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x14ac:dyDescent="0.25">
      <c r="A334"/>
      <c r="B334" s="5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x14ac:dyDescent="0.25">
      <c r="A335"/>
      <c r="B335" s="54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x14ac:dyDescent="0.25">
      <c r="A336"/>
      <c r="B336" s="54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x14ac:dyDescent="0.25">
      <c r="A337"/>
      <c r="B337" s="54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x14ac:dyDescent="0.25">
      <c r="A338"/>
      <c r="B338" s="54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x14ac:dyDescent="0.25">
      <c r="A339"/>
      <c r="B339" s="54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x14ac:dyDescent="0.25">
      <c r="A340"/>
      <c r="B340" s="54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ht="15.75" thickBot="1" x14ac:dyDescent="0.3"/>
    <row r="342" spans="1:19" x14ac:dyDescent="0.25">
      <c r="A342" s="41" t="s">
        <v>175</v>
      </c>
      <c r="B342" s="18" t="s">
        <v>176</v>
      </c>
      <c r="C342" s="22" t="s">
        <v>162</v>
      </c>
      <c r="D342" s="22" t="s">
        <v>163</v>
      </c>
      <c r="E342" s="22" t="s">
        <v>91</v>
      </c>
      <c r="F342" s="22" t="s">
        <v>164</v>
      </c>
      <c r="G342" s="22" t="s">
        <v>165</v>
      </c>
      <c r="H342" s="22" t="s">
        <v>166</v>
      </c>
      <c r="I342" s="22" t="s">
        <v>167</v>
      </c>
      <c r="J342" s="22" t="s">
        <v>168</v>
      </c>
      <c r="K342" s="22" t="s">
        <v>169</v>
      </c>
      <c r="L342" s="22" t="s">
        <v>170</v>
      </c>
      <c r="M342" s="22" t="s">
        <v>171</v>
      </c>
      <c r="N342" s="22" t="s">
        <v>172</v>
      </c>
      <c r="O342" s="23" t="s">
        <v>179</v>
      </c>
    </row>
    <row r="343" spans="1:19" x14ac:dyDescent="0.25">
      <c r="A343" s="132" t="s">
        <v>155</v>
      </c>
      <c r="B343" s="42" t="s">
        <v>182</v>
      </c>
      <c r="C343" s="43">
        <f>C$105</f>
        <v>5145</v>
      </c>
      <c r="D343" s="43">
        <f t="shared" ref="D343:N343" si="91">D$105</f>
        <v>3854</v>
      </c>
      <c r="E343" s="43">
        <f t="shared" si="91"/>
        <v>3619</v>
      </c>
      <c r="F343" s="43">
        <f t="shared" si="91"/>
        <v>4085</v>
      </c>
      <c r="G343" s="43">
        <f t="shared" si="91"/>
        <v>5857</v>
      </c>
      <c r="H343" s="43">
        <f t="shared" si="91"/>
        <v>7533</v>
      </c>
      <c r="I343" s="43">
        <f t="shared" si="91"/>
        <v>7283</v>
      </c>
      <c r="J343" s="43">
        <f t="shared" si="91"/>
        <v>6832</v>
      </c>
      <c r="K343" s="43">
        <f t="shared" si="91"/>
        <v>7001</v>
      </c>
      <c r="L343" s="43">
        <f t="shared" si="91"/>
        <v>7806</v>
      </c>
      <c r="M343" s="43">
        <f t="shared" si="91"/>
        <v>9222</v>
      </c>
      <c r="N343" s="43">
        <f t="shared" si="91"/>
        <v>8614</v>
      </c>
      <c r="O343" s="44">
        <f t="shared" ref="O343:O351" si="92">AVERAGE(C343:N343)</f>
        <v>6404.25</v>
      </c>
    </row>
    <row r="344" spans="1:19" x14ac:dyDescent="0.25">
      <c r="A344" s="133"/>
      <c r="B344" s="45">
        <v>3</v>
      </c>
      <c r="C344" s="2">
        <f>C$103*($P$105/$P$103)</f>
        <v>840.31649056603771</v>
      </c>
      <c r="D344" s="2">
        <f t="shared" ref="D344:N344" si="93">D$103*($P$105/$P$103)</f>
        <v>672.73892452830194</v>
      </c>
      <c r="E344" s="2">
        <f t="shared" si="93"/>
        <v>544.01992452830189</v>
      </c>
      <c r="F344" s="2">
        <f t="shared" si="93"/>
        <v>636.30901886792458</v>
      </c>
      <c r="G344" s="2">
        <f t="shared" si="93"/>
        <v>1177.9002830188679</v>
      </c>
      <c r="H344" s="2">
        <f t="shared" si="93"/>
        <v>1321.191245283019</v>
      </c>
      <c r="I344" s="2">
        <f t="shared" si="93"/>
        <v>1066.1819056603774</v>
      </c>
      <c r="J344" s="2">
        <f t="shared" si="93"/>
        <v>1850.6392075471699</v>
      </c>
      <c r="K344" s="2">
        <f t="shared" si="93"/>
        <v>1814.2093018867924</v>
      </c>
      <c r="L344" s="2">
        <f t="shared" si="93"/>
        <v>2185.7943396226415</v>
      </c>
      <c r="M344" s="2">
        <f t="shared" si="93"/>
        <v>2890.1058490566038</v>
      </c>
      <c r="N344" s="2">
        <f t="shared" si="93"/>
        <v>2069.2186415094338</v>
      </c>
      <c r="O344" s="44">
        <f t="shared" si="92"/>
        <v>1422.385427672956</v>
      </c>
    </row>
    <row r="345" spans="1:19" x14ac:dyDescent="0.25">
      <c r="A345" s="133"/>
      <c r="B345" s="45" t="s">
        <v>177</v>
      </c>
      <c r="C345" s="46">
        <f t="shared" ref="C345:N345" si="94">ABS((C344-C343)/C343)</f>
        <v>0.83667317967618315</v>
      </c>
      <c r="D345" s="46">
        <f t="shared" si="94"/>
        <v>0.82544397391585311</v>
      </c>
      <c r="E345" s="46">
        <f t="shared" si="94"/>
        <v>0.84967672712674713</v>
      </c>
      <c r="F345" s="46">
        <f t="shared" si="94"/>
        <v>0.84423279831874554</v>
      </c>
      <c r="G345" s="46">
        <f t="shared" si="94"/>
        <v>0.79889016851308392</v>
      </c>
      <c r="H345" s="46">
        <f t="shared" si="94"/>
        <v>0.82461287066467281</v>
      </c>
      <c r="I345" s="46">
        <f t="shared" si="94"/>
        <v>0.85360676841131711</v>
      </c>
      <c r="J345" s="46">
        <f t="shared" si="94"/>
        <v>0.72912189585082399</v>
      </c>
      <c r="K345" s="46">
        <f t="shared" si="94"/>
        <v>0.74086426197874689</v>
      </c>
      <c r="L345" s="46">
        <f t="shared" si="94"/>
        <v>0.71998535234144989</v>
      </c>
      <c r="M345" s="46">
        <f t="shared" si="94"/>
        <v>0.68660747678848366</v>
      </c>
      <c r="N345" s="46">
        <f t="shared" si="94"/>
        <v>0.75978423014750018</v>
      </c>
      <c r="O345" s="62">
        <f>AVERAGE(C345:N345)</f>
        <v>0.7891249753111339</v>
      </c>
    </row>
    <row r="346" spans="1:19" x14ac:dyDescent="0.25">
      <c r="A346" s="133"/>
      <c r="B346" s="45">
        <v>4</v>
      </c>
      <c r="C346" s="2">
        <f>C$103*TAN($P$105/$P$103)</f>
        <v>7.3478257984054149E-2</v>
      </c>
      <c r="D346" s="2">
        <f t="shared" ref="D346:N346" si="95">D$103*TAN($P$105/$P$103)</f>
        <v>5.8825079368736995E-2</v>
      </c>
      <c r="E346" s="2">
        <f t="shared" si="95"/>
        <v>4.7569739272913671E-2</v>
      </c>
      <c r="F346" s="2">
        <f t="shared" si="95"/>
        <v>5.5639605756711522E-2</v>
      </c>
      <c r="G346" s="2">
        <f t="shared" si="95"/>
        <v>0.10299698012215683</v>
      </c>
      <c r="H346" s="2">
        <f t="shared" si="95"/>
        <v>0.11552650966279035</v>
      </c>
      <c r="I346" s="2">
        <f t="shared" si="95"/>
        <v>9.3228194378612059E-2</v>
      </c>
      <c r="J346" s="2">
        <f t="shared" si="95"/>
        <v>0.16182205949089382</v>
      </c>
      <c r="K346" s="2">
        <f t="shared" si="95"/>
        <v>0.15863658587886834</v>
      </c>
      <c r="L346" s="2">
        <f t="shared" si="95"/>
        <v>0.19112841672152814</v>
      </c>
      <c r="M346" s="2">
        <f t="shared" si="95"/>
        <v>0.25271423988735386</v>
      </c>
      <c r="N346" s="2">
        <f t="shared" si="95"/>
        <v>0.18093490116304661</v>
      </c>
      <c r="O346" s="44">
        <f t="shared" si="92"/>
        <v>0.1243750474739722</v>
      </c>
    </row>
    <row r="347" spans="1:19" x14ac:dyDescent="0.25">
      <c r="A347" s="133"/>
      <c r="B347" s="45" t="s">
        <v>177</v>
      </c>
      <c r="C347" s="46">
        <f t="shared" ref="C347:N347" si="96">ABS((C346-C343)/C343)</f>
        <v>0.99998571851156781</v>
      </c>
      <c r="D347" s="46">
        <f t="shared" si="96"/>
        <v>0.99998473661666609</v>
      </c>
      <c r="E347" s="46">
        <f t="shared" si="96"/>
        <v>0.99998685555698452</v>
      </c>
      <c r="F347" s="46">
        <f t="shared" si="96"/>
        <v>0.99998637953347447</v>
      </c>
      <c r="G347" s="46">
        <f t="shared" si="96"/>
        <v>0.99998241472082605</v>
      </c>
      <c r="H347" s="46">
        <f t="shared" si="96"/>
        <v>0.99998466394402452</v>
      </c>
      <c r="I347" s="46">
        <f t="shared" si="96"/>
        <v>0.99998719920439672</v>
      </c>
      <c r="J347" s="46">
        <f t="shared" si="96"/>
        <v>0.99997631410136256</v>
      </c>
      <c r="K347" s="46">
        <f t="shared" si="96"/>
        <v>0.99997734086760759</v>
      </c>
      <c r="L347" s="46">
        <f t="shared" si="96"/>
        <v>0.99997551519129879</v>
      </c>
      <c r="M347" s="46">
        <f t="shared" si="96"/>
        <v>0.99997259659077353</v>
      </c>
      <c r="N347" s="46">
        <f t="shared" si="96"/>
        <v>0.99997899525178036</v>
      </c>
      <c r="O347" s="62">
        <f>AVERAGE(C347:N347)</f>
        <v>0.99998156084089684</v>
      </c>
    </row>
    <row r="348" spans="1:19" ht="15.75" thickBot="1" x14ac:dyDescent="0.3">
      <c r="A348" s="133"/>
      <c r="B348" s="45">
        <v>5</v>
      </c>
      <c r="C348" s="2">
        <f>C$103*ATAN($P$105/$P$103)</f>
        <v>0.54335306370878256</v>
      </c>
      <c r="D348" s="2">
        <f t="shared" ref="D348:N348" si="97">D$103*ATAN($P$105/$P$103)</f>
        <v>0.43499652788246468</v>
      </c>
      <c r="E348" s="2">
        <f t="shared" si="97"/>
        <v>0.35176614529123496</v>
      </c>
      <c r="F348" s="2">
        <f t="shared" si="97"/>
        <v>0.41144075922456946</v>
      </c>
      <c r="G348" s="2">
        <f t="shared" si="97"/>
        <v>0.76163651993861137</v>
      </c>
      <c r="H348" s="2">
        <f t="shared" si="97"/>
        <v>0.85428920999299918</v>
      </c>
      <c r="I348" s="2">
        <f t="shared" si="97"/>
        <v>0.68939882938773278</v>
      </c>
      <c r="J348" s="2">
        <f t="shared" si="97"/>
        <v>1.196633047821076</v>
      </c>
      <c r="K348" s="2">
        <f t="shared" si="97"/>
        <v>1.1730772791631807</v>
      </c>
      <c r="L348" s="2">
        <f t="shared" si="97"/>
        <v>1.4133461194737118</v>
      </c>
      <c r="M348" s="2">
        <f t="shared" si="97"/>
        <v>1.8687576468596856</v>
      </c>
      <c r="N348" s="2">
        <f t="shared" si="97"/>
        <v>1.3379676597684471</v>
      </c>
      <c r="O348" s="44">
        <f t="shared" si="92"/>
        <v>0.91972190070937465</v>
      </c>
    </row>
    <row r="349" spans="1:19" x14ac:dyDescent="0.25">
      <c r="A349" s="133"/>
      <c r="B349" s="45" t="s">
        <v>177</v>
      </c>
      <c r="C349" s="46">
        <f t="shared" ref="C349:N349" si="98">ABS((C348-C343)/C343)</f>
        <v>0.99989439201871544</v>
      </c>
      <c r="D349" s="46">
        <f t="shared" si="98"/>
        <v>0.9998871311551939</v>
      </c>
      <c r="E349" s="46">
        <f t="shared" si="98"/>
        <v>0.99990280018090882</v>
      </c>
      <c r="F349" s="46">
        <f t="shared" si="98"/>
        <v>0.99989928010790097</v>
      </c>
      <c r="G349" s="46">
        <f t="shared" si="98"/>
        <v>0.9998699613249209</v>
      </c>
      <c r="H349" s="46">
        <f t="shared" si="98"/>
        <v>0.99988659375945932</v>
      </c>
      <c r="I349" s="46">
        <f t="shared" si="98"/>
        <v>0.99990534136627929</v>
      </c>
      <c r="J349" s="46">
        <f t="shared" si="98"/>
        <v>0.99982484879276623</v>
      </c>
      <c r="K349" s="46">
        <f t="shared" si="98"/>
        <v>0.99983244146848116</v>
      </c>
      <c r="L349" s="46">
        <f t="shared" si="98"/>
        <v>0.99981894105566571</v>
      </c>
      <c r="M349" s="46">
        <f t="shared" si="98"/>
        <v>0.99979735874573195</v>
      </c>
      <c r="N349" s="46">
        <f t="shared" si="98"/>
        <v>0.9998446752194371</v>
      </c>
      <c r="O349" s="62">
        <f>AVERAGE(C349:N349)</f>
        <v>0.99986364709962172</v>
      </c>
      <c r="Q349" s="47" t="s">
        <v>183</v>
      </c>
    </row>
    <row r="350" spans="1:19" ht="15.75" thickBot="1" x14ac:dyDescent="0.3">
      <c r="A350" s="133"/>
      <c r="B350" s="45" t="s">
        <v>184</v>
      </c>
      <c r="C350" s="2">
        <f>LN(C$105/C$103)/LN($P$105/$P$103)</f>
        <v>1.232454130428204</v>
      </c>
      <c r="D350" s="2">
        <f t="shared" ref="D350:N350" si="99">LN(D$105/D$103)/LN($P$105/$P$103)</f>
        <v>1.2239240830616795</v>
      </c>
      <c r="E350" s="2">
        <f t="shared" si="99"/>
        <v>1.2430973743452545</v>
      </c>
      <c r="F350" s="2">
        <f t="shared" si="99"/>
        <v>1.2385336752854488</v>
      </c>
      <c r="G350" s="2">
        <f t="shared" si="99"/>
        <v>1.2057581176910082</v>
      </c>
      <c r="H350" s="2">
        <f t="shared" si="99"/>
        <v>1.2233147329823382</v>
      </c>
      <c r="I350" s="2">
        <f t="shared" si="99"/>
        <v>1.246495890860656</v>
      </c>
      <c r="J350" s="2">
        <f t="shared" si="99"/>
        <v>1.1675523316707817</v>
      </c>
      <c r="K350" s="2">
        <f t="shared" si="99"/>
        <v>1.1732375618697941</v>
      </c>
      <c r="L350" s="2">
        <f t="shared" si="99"/>
        <v>1.1632967074682548</v>
      </c>
      <c r="M350" s="2">
        <f t="shared" si="99"/>
        <v>1.1488498589922784</v>
      </c>
      <c r="N350" s="2">
        <f t="shared" si="99"/>
        <v>1.182963478997775</v>
      </c>
      <c r="O350" s="48">
        <f t="shared" si="92"/>
        <v>1.204123161971123</v>
      </c>
      <c r="Q350" s="49">
        <v>1.18</v>
      </c>
    </row>
    <row r="351" spans="1:19" x14ac:dyDescent="0.25">
      <c r="A351" s="133"/>
      <c r="B351" s="45" t="s">
        <v>185</v>
      </c>
      <c r="C351" s="2">
        <f>C$103*($P$105/$P$103)^$O350</f>
        <v>4125.4816471187669</v>
      </c>
      <c r="D351" s="2">
        <f t="shared" ref="D351:N351" si="100">D$103*($P$105/$P$103)^$O350</f>
        <v>3302.7699891673369</v>
      </c>
      <c r="E351" s="2">
        <f t="shared" si="100"/>
        <v>2670.832049001745</v>
      </c>
      <c r="F351" s="2">
        <f t="shared" si="100"/>
        <v>3123.9196287431128</v>
      </c>
      <c r="G351" s="2">
        <f t="shared" si="100"/>
        <v>5782.8283203832425</v>
      </c>
      <c r="H351" s="2">
        <f t="shared" si="100"/>
        <v>6486.3064047185244</v>
      </c>
      <c r="I351" s="2">
        <f t="shared" si="100"/>
        <v>5234.3538817489562</v>
      </c>
      <c r="J351" s="2">
        <f t="shared" si="100"/>
        <v>9085.5983095505799</v>
      </c>
      <c r="K351" s="2">
        <f t="shared" si="100"/>
        <v>8906.7479491263548</v>
      </c>
      <c r="L351" s="2">
        <f t="shared" si="100"/>
        <v>10731.021625453441</v>
      </c>
      <c r="M351" s="2">
        <f t="shared" si="100"/>
        <v>14188.795260321771</v>
      </c>
      <c r="N351" s="2">
        <f t="shared" si="100"/>
        <v>10158.700472095923</v>
      </c>
      <c r="O351" s="44">
        <f t="shared" si="92"/>
        <v>6983.1129614524789</v>
      </c>
    </row>
    <row r="352" spans="1:19" x14ac:dyDescent="0.25">
      <c r="A352" s="133"/>
      <c r="B352" s="45" t="s">
        <v>177</v>
      </c>
      <c r="C352" s="46">
        <f t="shared" ref="C352:N352" si="101">ABS((C351-C343)/C343)</f>
        <v>0.19815711426263033</v>
      </c>
      <c r="D352" s="46">
        <f t="shared" si="101"/>
        <v>0.14302802564417827</v>
      </c>
      <c r="E352" s="46">
        <f t="shared" si="101"/>
        <v>0.26199722326561342</v>
      </c>
      <c r="F352" s="46">
        <f t="shared" si="101"/>
        <v>0.23527059271894424</v>
      </c>
      <c r="G352" s="46">
        <f t="shared" si="101"/>
        <v>1.2663766367894401E-2</v>
      </c>
      <c r="H352" s="46">
        <f t="shared" si="101"/>
        <v>0.13894777582390491</v>
      </c>
      <c r="I352" s="46">
        <f t="shared" si="101"/>
        <v>0.28129151699176763</v>
      </c>
      <c r="J352" s="46">
        <f t="shared" si="101"/>
        <v>0.32985923734639633</v>
      </c>
      <c r="K352" s="46">
        <f t="shared" si="101"/>
        <v>0.27221081975808525</v>
      </c>
      <c r="L352" s="46">
        <f t="shared" si="101"/>
        <v>0.3747145305474559</v>
      </c>
      <c r="M352" s="46">
        <f t="shared" si="101"/>
        <v>0.53858113861654422</v>
      </c>
      <c r="N352" s="46">
        <f t="shared" si="101"/>
        <v>0.17932441050567949</v>
      </c>
      <c r="O352" s="62">
        <f>AVERAGE(C352:N352)</f>
        <v>0.24717051265409118</v>
      </c>
    </row>
    <row r="353" spans="1:19" x14ac:dyDescent="0.25">
      <c r="A353" s="133"/>
      <c r="B353" s="42" t="s">
        <v>186</v>
      </c>
      <c r="C353" s="4">
        <f>C$103*($P$105/$P$103)^$Q350</f>
        <v>3418.2900280816289</v>
      </c>
      <c r="D353" s="4">
        <f t="shared" ref="D353:N353" si="102">D$103*($P$105/$P$103)^$Q350</f>
        <v>2736.6079126549462</v>
      </c>
      <c r="E353" s="4">
        <f t="shared" si="102"/>
        <v>2212.9970123996677</v>
      </c>
      <c r="F353" s="4">
        <f t="shared" si="102"/>
        <v>2588.4161484317542</v>
      </c>
      <c r="G353" s="4">
        <f t="shared" si="102"/>
        <v>4791.5337098832088</v>
      </c>
      <c r="H353" s="4">
        <f t="shared" si="102"/>
        <v>5374.4213158277644</v>
      </c>
      <c r="I353" s="4">
        <f t="shared" si="102"/>
        <v>4337.0789662654197</v>
      </c>
      <c r="J353" s="4">
        <f t="shared" si="102"/>
        <v>7528.1416225381545</v>
      </c>
      <c r="K353" s="4">
        <f t="shared" si="102"/>
        <v>7379.9498583149625</v>
      </c>
      <c r="L353" s="4">
        <f t="shared" si="102"/>
        <v>8891.5058533915217</v>
      </c>
      <c r="M353" s="4">
        <f t="shared" si="102"/>
        <v>11756.546628373233</v>
      </c>
      <c r="N353" s="4">
        <f t="shared" si="102"/>
        <v>8417.2922078773063</v>
      </c>
      <c r="O353" s="51">
        <f>AVERAGE(C353:N353)</f>
        <v>5786.0651053366309</v>
      </c>
    </row>
    <row r="354" spans="1:19" ht="15.75" thickBot="1" x14ac:dyDescent="0.3">
      <c r="A354" s="134"/>
      <c r="B354" s="52" t="s">
        <v>177</v>
      </c>
      <c r="C354" s="53">
        <f t="shared" ref="C354:N354" si="103">ABS((C353-C343)/C343)</f>
        <v>0.33560932398802162</v>
      </c>
      <c r="D354" s="53">
        <f t="shared" si="103"/>
        <v>0.28993048452129055</v>
      </c>
      <c r="E354" s="53">
        <f t="shared" si="103"/>
        <v>0.38850593744137396</v>
      </c>
      <c r="F354" s="53">
        <f t="shared" si="103"/>
        <v>0.36636079597753873</v>
      </c>
      <c r="G354" s="53">
        <f t="shared" si="103"/>
        <v>0.18191331571056704</v>
      </c>
      <c r="H354" s="53">
        <f t="shared" si="103"/>
        <v>0.28654967266324649</v>
      </c>
      <c r="I354" s="53">
        <f t="shared" si="103"/>
        <v>0.4044927960640643</v>
      </c>
      <c r="J354" s="53">
        <f t="shared" si="103"/>
        <v>0.10189426559399217</v>
      </c>
      <c r="K354" s="53">
        <f t="shared" si="103"/>
        <v>5.4127961479069064E-2</v>
      </c>
      <c r="L354" s="53">
        <f t="shared" si="103"/>
        <v>0.1390604475264568</v>
      </c>
      <c r="M354" s="53">
        <f t="shared" si="103"/>
        <v>0.27483697987131134</v>
      </c>
      <c r="N354" s="53">
        <f t="shared" si="103"/>
        <v>2.2835824486033635E-2</v>
      </c>
      <c r="O354" s="63">
        <f>AVERAGE(C354:N354)</f>
        <v>0.23717648377691383</v>
      </c>
    </row>
    <row r="355" spans="1:19" x14ac:dyDescent="0.25">
      <c r="A355"/>
      <c r="B355" s="54"/>
      <c r="C355" s="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 s="54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 s="54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 s="54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 s="54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 s="54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 s="54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 s="54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 s="54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x14ac:dyDescent="0.25">
      <c r="A364"/>
      <c r="B364" s="5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x14ac:dyDescent="0.25">
      <c r="A365"/>
      <c r="B365" s="54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x14ac:dyDescent="0.25">
      <c r="A366"/>
      <c r="B366" s="54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x14ac:dyDescent="0.25">
      <c r="A367"/>
      <c r="B367" s="54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x14ac:dyDescent="0.25">
      <c r="A368"/>
      <c r="B368" s="54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x14ac:dyDescent="0.25">
      <c r="A369"/>
      <c r="B369" s="54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x14ac:dyDescent="0.25">
      <c r="A370"/>
      <c r="B370" s="54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x14ac:dyDescent="0.25">
      <c r="A371"/>
      <c r="B371" s="54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x14ac:dyDescent="0.25">
      <c r="A372"/>
      <c r="B372" s="54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x14ac:dyDescent="0.25">
      <c r="A373"/>
      <c r="B373" s="54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ht="15.75" thickBot="1" x14ac:dyDescent="0.3"/>
    <row r="375" spans="1:19" x14ac:dyDescent="0.25">
      <c r="A375" s="41" t="s">
        <v>175</v>
      </c>
      <c r="B375" s="18" t="s">
        <v>176</v>
      </c>
      <c r="C375" s="22" t="s">
        <v>162</v>
      </c>
      <c r="D375" s="22" t="s">
        <v>163</v>
      </c>
      <c r="E375" s="22" t="s">
        <v>91</v>
      </c>
      <c r="F375" s="22" t="s">
        <v>164</v>
      </c>
      <c r="G375" s="22" t="s">
        <v>165</v>
      </c>
      <c r="H375" s="22" t="s">
        <v>166</v>
      </c>
      <c r="I375" s="22" t="s">
        <v>167</v>
      </c>
      <c r="J375" s="22" t="s">
        <v>168</v>
      </c>
      <c r="K375" s="22" t="s">
        <v>169</v>
      </c>
      <c r="L375" s="22" t="s">
        <v>170</v>
      </c>
      <c r="M375" s="22" t="s">
        <v>171</v>
      </c>
      <c r="N375" s="22" t="s">
        <v>172</v>
      </c>
      <c r="O375" s="23" t="s">
        <v>179</v>
      </c>
    </row>
    <row r="376" spans="1:19" x14ac:dyDescent="0.25">
      <c r="A376" s="132" t="s">
        <v>156</v>
      </c>
      <c r="B376" s="42" t="s">
        <v>182</v>
      </c>
      <c r="C376" s="43">
        <f>C$106</f>
        <v>12.55</v>
      </c>
      <c r="D376" s="43">
        <f t="shared" ref="D376:N376" si="104">D$106</f>
        <v>10.91</v>
      </c>
      <c r="E376" s="43">
        <f t="shared" si="104"/>
        <v>10</v>
      </c>
      <c r="F376" s="43">
        <f t="shared" si="104"/>
        <v>10.98</v>
      </c>
      <c r="G376" s="43">
        <f t="shared" si="104"/>
        <v>17.25</v>
      </c>
      <c r="H376" s="43">
        <f t="shared" si="104"/>
        <v>17.93</v>
      </c>
      <c r="I376" s="43">
        <f t="shared" si="104"/>
        <v>15.47</v>
      </c>
      <c r="J376" s="43">
        <f t="shared" si="104"/>
        <v>16.329999999999998</v>
      </c>
      <c r="K376" s="43">
        <f t="shared" si="104"/>
        <v>20.46</v>
      </c>
      <c r="L376" s="43">
        <f t="shared" si="104"/>
        <v>23.32</v>
      </c>
      <c r="M376" s="43">
        <f t="shared" si="104"/>
        <v>24.37</v>
      </c>
      <c r="N376" s="43">
        <f t="shared" si="104"/>
        <v>16.760000000000002</v>
      </c>
      <c r="O376" s="44">
        <f t="shared" ref="O376:O384" si="105">AVERAGE(C376:N376)</f>
        <v>16.360833333333332</v>
      </c>
    </row>
    <row r="377" spans="1:19" x14ac:dyDescent="0.25">
      <c r="A377" s="133"/>
      <c r="B377" s="45">
        <v>3</v>
      </c>
      <c r="C377" s="2">
        <f>C$103*($P$106/$P$103)</f>
        <v>3.1237924528301888</v>
      </c>
      <c r="D377" s="2">
        <f t="shared" ref="D377:N377" si="106">D$103*($P$106/$P$103)</f>
        <v>2.5008396226415099</v>
      </c>
      <c r="E377" s="2">
        <f t="shared" si="106"/>
        <v>2.0223396226415096</v>
      </c>
      <c r="F377" s="2">
        <f t="shared" si="106"/>
        <v>2.3654150943396228</v>
      </c>
      <c r="G377" s="2">
        <f t="shared" si="106"/>
        <v>4.3787264150943397</v>
      </c>
      <c r="H377" s="2">
        <f t="shared" si="106"/>
        <v>4.9113962264150954</v>
      </c>
      <c r="I377" s="2">
        <f t="shared" si="106"/>
        <v>3.963424528301887</v>
      </c>
      <c r="J377" s="2">
        <f t="shared" si="106"/>
        <v>6.8795660377358496</v>
      </c>
      <c r="K377" s="2">
        <f t="shared" si="106"/>
        <v>6.7441415094339625</v>
      </c>
      <c r="L377" s="2">
        <f t="shared" si="106"/>
        <v>8.1254716981132091</v>
      </c>
      <c r="M377" s="2">
        <f t="shared" si="106"/>
        <v>10.743679245283019</v>
      </c>
      <c r="N377" s="2">
        <f t="shared" si="106"/>
        <v>7.6921132075471705</v>
      </c>
      <c r="O377" s="44">
        <f t="shared" si="105"/>
        <v>5.2875754716981129</v>
      </c>
    </row>
    <row r="378" spans="1:19" x14ac:dyDescent="0.25">
      <c r="A378" s="133"/>
      <c r="B378" s="45" t="s">
        <v>177</v>
      </c>
      <c r="C378" s="46">
        <f t="shared" ref="C378:N378" si="107">ABS((C377-C376)/C376)</f>
        <v>0.75109223483424792</v>
      </c>
      <c r="D378" s="46">
        <f t="shared" si="107"/>
        <v>0.7707754699686975</v>
      </c>
      <c r="E378" s="46">
        <f t="shared" si="107"/>
        <v>0.79776603773584909</v>
      </c>
      <c r="F378" s="46">
        <f t="shared" si="107"/>
        <v>0.78457057428600885</v>
      </c>
      <c r="G378" s="46">
        <f t="shared" si="107"/>
        <v>0.74616078753076287</v>
      </c>
      <c r="H378" s="46">
        <f t="shared" si="107"/>
        <v>0.72607940733881227</v>
      </c>
      <c r="I378" s="46">
        <f t="shared" si="107"/>
        <v>0.74379931943749922</v>
      </c>
      <c r="J378" s="46">
        <f t="shared" si="107"/>
        <v>0.57871610301678811</v>
      </c>
      <c r="K378" s="46">
        <f t="shared" si="107"/>
        <v>0.67037431527693248</v>
      </c>
      <c r="L378" s="46">
        <f t="shared" si="107"/>
        <v>0.65156639373442504</v>
      </c>
      <c r="M378" s="46">
        <f t="shared" si="107"/>
        <v>0.55914323983245717</v>
      </c>
      <c r="N378" s="46">
        <f t="shared" si="107"/>
        <v>0.54104336470482284</v>
      </c>
      <c r="O378" s="62">
        <f>AVERAGE(C378:N378)</f>
        <v>0.69342393730810858</v>
      </c>
    </row>
    <row r="379" spans="1:19" x14ac:dyDescent="0.25">
      <c r="A379" s="133"/>
      <c r="B379" s="45">
        <v>4</v>
      </c>
      <c r="C379" s="2">
        <f>C$103*TAN($P$106/$P$103)</f>
        <v>-0.14485135645811717</v>
      </c>
      <c r="D379" s="2">
        <f t="shared" ref="D379:N379" si="108">D$103*TAN($P$106/$P$103)</f>
        <v>-0.11596481427427302</v>
      </c>
      <c r="E379" s="2">
        <f t="shared" si="108"/>
        <v>-9.3776600712769512E-2</v>
      </c>
      <c r="F379" s="2">
        <f t="shared" si="108"/>
        <v>-0.10968513119082864</v>
      </c>
      <c r="G379" s="2">
        <f t="shared" si="108"/>
        <v>-0.20304308636470184</v>
      </c>
      <c r="H379" s="2">
        <f t="shared" si="108"/>
        <v>-0.22774317315958312</v>
      </c>
      <c r="I379" s="2">
        <f t="shared" si="108"/>
        <v>-0.18378539157547238</v>
      </c>
      <c r="J379" s="2">
        <f t="shared" si="108"/>
        <v>-0.31900790063897488</v>
      </c>
      <c r="K379" s="2">
        <f t="shared" si="108"/>
        <v>-0.31272821755553049</v>
      </c>
      <c r="L379" s="2">
        <f t="shared" si="108"/>
        <v>-0.37678098500666324</v>
      </c>
      <c r="M379" s="2">
        <f t="shared" si="108"/>
        <v>-0.49818819128658803</v>
      </c>
      <c r="N379" s="2">
        <f t="shared" si="108"/>
        <v>-0.35668599913964116</v>
      </c>
      <c r="O379" s="44">
        <f t="shared" si="105"/>
        <v>-0.24518673728026194</v>
      </c>
    </row>
    <row r="380" spans="1:19" x14ac:dyDescent="0.25">
      <c r="A380" s="133"/>
      <c r="B380" s="45" t="s">
        <v>177</v>
      </c>
      <c r="C380" s="46">
        <f t="shared" ref="C380:N380" si="109">ABS((C379-C376)/C376)</f>
        <v>1.0115419407536348</v>
      </c>
      <c r="D380" s="46">
        <f t="shared" si="109"/>
        <v>1.0106292222066244</v>
      </c>
      <c r="E380" s="46">
        <f t="shared" si="109"/>
        <v>1.0093776600712769</v>
      </c>
      <c r="F380" s="46">
        <f t="shared" si="109"/>
        <v>1.0099895383598203</v>
      </c>
      <c r="G380" s="46">
        <f t="shared" si="109"/>
        <v>1.0117706137023015</v>
      </c>
      <c r="H380" s="46">
        <f t="shared" si="109"/>
        <v>1.0127017943758831</v>
      </c>
      <c r="I380" s="46">
        <f t="shared" si="109"/>
        <v>1.0118801158096622</v>
      </c>
      <c r="J380" s="46">
        <f t="shared" si="109"/>
        <v>1.0195350827090617</v>
      </c>
      <c r="K380" s="46">
        <f t="shared" si="109"/>
        <v>1.0152848591180612</v>
      </c>
      <c r="L380" s="46">
        <f t="shared" si="109"/>
        <v>1.0161569890654658</v>
      </c>
      <c r="M380" s="46">
        <f t="shared" si="109"/>
        <v>1.0204426832698641</v>
      </c>
      <c r="N380" s="46">
        <f t="shared" si="109"/>
        <v>1.0212819808555873</v>
      </c>
      <c r="O380" s="62">
        <f>AVERAGE(C380:N380)</f>
        <v>1.0142160400247704</v>
      </c>
    </row>
    <row r="381" spans="1:19" ht="15.75" thickBot="1" x14ac:dyDescent="0.3">
      <c r="A381" s="133"/>
      <c r="B381" s="45">
        <v>5</v>
      </c>
      <c r="C381" s="2">
        <f>C$103*ATAN($P$106/$P$103)</f>
        <v>0.50532718088997897</v>
      </c>
      <c r="D381" s="2">
        <f t="shared" ref="D381:N381" si="110">D$103*ATAN($P$106/$P$103)</f>
        <v>0.40455384134833583</v>
      </c>
      <c r="E381" s="2">
        <f t="shared" si="110"/>
        <v>0.32714823271489973</v>
      </c>
      <c r="F381" s="2">
        <f t="shared" si="110"/>
        <v>0.38264659362189163</v>
      </c>
      <c r="G381" s="2">
        <f t="shared" si="110"/>
        <v>0.70833434315502841</v>
      </c>
      <c r="H381" s="2">
        <f t="shared" si="110"/>
        <v>0.79450285087904216</v>
      </c>
      <c r="I381" s="2">
        <f t="shared" si="110"/>
        <v>0.64115211679393291</v>
      </c>
      <c r="J381" s="2">
        <f t="shared" si="110"/>
        <v>1.1128881845033642</v>
      </c>
      <c r="K381" s="2">
        <f t="shared" si="110"/>
        <v>1.0909809367769201</v>
      </c>
      <c r="L381" s="2">
        <f t="shared" si="110"/>
        <v>1.3144348635866507</v>
      </c>
      <c r="M381" s="2">
        <f t="shared" si="110"/>
        <v>1.7379749862979046</v>
      </c>
      <c r="N381" s="2">
        <f t="shared" si="110"/>
        <v>1.2443316708620291</v>
      </c>
      <c r="O381" s="44">
        <f t="shared" si="105"/>
        <v>0.85535631678583168</v>
      </c>
    </row>
    <row r="382" spans="1:19" x14ac:dyDescent="0.25">
      <c r="A382" s="133"/>
      <c r="B382" s="45" t="s">
        <v>177</v>
      </c>
      <c r="C382" s="46">
        <f t="shared" ref="C382:N382" si="111">ABS((C381-C376)/C376)</f>
        <v>0.95973488598486223</v>
      </c>
      <c r="D382" s="46">
        <f t="shared" si="111"/>
        <v>0.96291898796073927</v>
      </c>
      <c r="E382" s="46">
        <f t="shared" si="111"/>
        <v>0.96728517672851011</v>
      </c>
      <c r="F382" s="46">
        <f t="shared" si="111"/>
        <v>0.96515058345884408</v>
      </c>
      <c r="G382" s="46">
        <f t="shared" si="111"/>
        <v>0.9589371395272448</v>
      </c>
      <c r="H382" s="46">
        <f t="shared" si="111"/>
        <v>0.95568863073736521</v>
      </c>
      <c r="I382" s="46">
        <f t="shared" si="111"/>
        <v>0.95855513142896365</v>
      </c>
      <c r="J382" s="46">
        <f t="shared" si="111"/>
        <v>0.93185008055705065</v>
      </c>
      <c r="K382" s="46">
        <f t="shared" si="111"/>
        <v>0.94667737356906556</v>
      </c>
      <c r="L382" s="46">
        <f t="shared" si="111"/>
        <v>0.94363486862835977</v>
      </c>
      <c r="M382" s="46">
        <f t="shared" si="111"/>
        <v>0.92868383314329495</v>
      </c>
      <c r="N382" s="46">
        <f t="shared" si="111"/>
        <v>0.92575586689367362</v>
      </c>
      <c r="O382" s="62">
        <f>AVERAGE(C382:N382)</f>
        <v>0.95040604655149774</v>
      </c>
      <c r="Q382" s="47" t="s">
        <v>183</v>
      </c>
    </row>
    <row r="383" spans="1:19" ht="15.75" thickBot="1" x14ac:dyDescent="0.3">
      <c r="A383" s="133"/>
      <c r="B383" s="45" t="s">
        <v>184</v>
      </c>
      <c r="C383" s="2">
        <f>LN(C$106/C$103)/LN($P$106/$P$103)</f>
        <v>1.6320193769013294</v>
      </c>
      <c r="D383" s="2">
        <f t="shared" ref="D383:N383" si="112">LN(D$106/D$103)/LN($P$106/$P$103)</f>
        <v>1.6694588151057794</v>
      </c>
      <c r="E383" s="2">
        <f t="shared" si="112"/>
        <v>1.726393363458868</v>
      </c>
      <c r="F383" s="2">
        <f t="shared" si="112"/>
        <v>1.6976671616680536</v>
      </c>
      <c r="G383" s="2">
        <f t="shared" si="112"/>
        <v>1.6231032905951246</v>
      </c>
      <c r="H383" s="2">
        <f t="shared" si="112"/>
        <v>1.5885011968096556</v>
      </c>
      <c r="I383" s="2">
        <f t="shared" si="112"/>
        <v>1.6188948960846006</v>
      </c>
      <c r="J383" s="2">
        <f t="shared" si="112"/>
        <v>1.3928660058616895</v>
      </c>
      <c r="K383" s="2">
        <f t="shared" si="112"/>
        <v>1.5043699165511317</v>
      </c>
      <c r="L383" s="2">
        <f t="shared" si="112"/>
        <v>1.4791513755578332</v>
      </c>
      <c r="M383" s="2">
        <f t="shared" si="112"/>
        <v>1.3722271190105129</v>
      </c>
      <c r="N383" s="2">
        <f t="shared" si="112"/>
        <v>1.3539411863785651</v>
      </c>
      <c r="O383" s="48">
        <f t="shared" si="105"/>
        <v>1.5548828086652622</v>
      </c>
      <c r="Q383" s="49">
        <v>1.5</v>
      </c>
    </row>
    <row r="384" spans="1:19" x14ac:dyDescent="0.25">
      <c r="A384" s="133"/>
      <c r="B384" s="45" t="s">
        <v>185</v>
      </c>
      <c r="C384" s="2">
        <f>C$103*($P$106/$P$103)^$O383</f>
        <v>10.590867941117098</v>
      </c>
      <c r="D384" s="2">
        <f t="shared" ref="D384:N384" si="113">D$103*($P$106/$P$103)^$O383</f>
        <v>8.4788162418769843</v>
      </c>
      <c r="E384" s="2">
        <f t="shared" si="113"/>
        <v>6.8565156613012439</v>
      </c>
      <c r="F384" s="2">
        <f t="shared" si="113"/>
        <v>8.0196745681291333</v>
      </c>
      <c r="G384" s="2">
        <f t="shared" si="113"/>
        <v>14.845580784513853</v>
      </c>
      <c r="H384" s="2">
        <f t="shared" si="113"/>
        <v>16.651538034588736</v>
      </c>
      <c r="I384" s="2">
        <f t="shared" si="113"/>
        <v>13.437546318353776</v>
      </c>
      <c r="J384" s="2">
        <f t="shared" si="113"/>
        <v>23.324397026390837</v>
      </c>
      <c r="K384" s="2">
        <f t="shared" si="113"/>
        <v>22.865255352642986</v>
      </c>
      <c r="L384" s="2">
        <f t="shared" si="113"/>
        <v>27.548500424871069</v>
      </c>
      <c r="M384" s="2">
        <f t="shared" si="113"/>
        <v>36.425239450662858</v>
      </c>
      <c r="N384" s="2">
        <f t="shared" si="113"/>
        <v>26.079247068877944</v>
      </c>
      <c r="O384" s="44">
        <f t="shared" si="105"/>
        <v>17.926931572777214</v>
      </c>
    </row>
    <row r="385" spans="1:19" x14ac:dyDescent="0.25">
      <c r="A385" s="133"/>
      <c r="B385" s="45" t="s">
        <v>177</v>
      </c>
      <c r="C385" s="46">
        <f t="shared" ref="C385:N385" si="114">ABS((C384-C376)/C376)</f>
        <v>0.15610614015003205</v>
      </c>
      <c r="D385" s="46">
        <f t="shared" si="114"/>
        <v>0.22283994116617925</v>
      </c>
      <c r="E385" s="46">
        <f t="shared" si="114"/>
        <v>0.3143484338698756</v>
      </c>
      <c r="F385" s="46">
        <f t="shared" si="114"/>
        <v>0.26961069507020646</v>
      </c>
      <c r="G385" s="46">
        <f t="shared" si="114"/>
        <v>0.13938662118760273</v>
      </c>
      <c r="H385" s="46">
        <f t="shared" si="114"/>
        <v>7.130295401066726E-2</v>
      </c>
      <c r="I385" s="46">
        <f t="shared" si="114"/>
        <v>0.13138032848391881</v>
      </c>
      <c r="J385" s="46">
        <f t="shared" si="114"/>
        <v>0.42831580075877768</v>
      </c>
      <c r="K385" s="46">
        <f t="shared" si="114"/>
        <v>0.11755891264139713</v>
      </c>
      <c r="L385" s="46">
        <f t="shared" si="114"/>
        <v>0.1813250611008177</v>
      </c>
      <c r="M385" s="46">
        <f t="shared" si="114"/>
        <v>0.49467539805756489</v>
      </c>
      <c r="N385" s="46">
        <f t="shared" si="114"/>
        <v>0.55604099456312295</v>
      </c>
      <c r="O385" s="62">
        <f>AVERAGE(C385:N385)</f>
        <v>0.25690760675501356</v>
      </c>
    </row>
    <row r="386" spans="1:19" x14ac:dyDescent="0.25">
      <c r="A386" s="133"/>
      <c r="B386" s="42" t="s">
        <v>186</v>
      </c>
      <c r="C386" s="4">
        <f>C$103*($P$106/$P$103)^$Q383</f>
        <v>9.3861006627118861</v>
      </c>
      <c r="D386" s="4">
        <f t="shared" ref="D386:N386" si="115">D$103*($P$106/$P$103)^$Q383</f>
        <v>7.514306021882061</v>
      </c>
      <c r="E386" s="4">
        <f t="shared" si="115"/>
        <v>6.076550718056251</v>
      </c>
      <c r="F386" s="4">
        <f t="shared" si="115"/>
        <v>7.1073941434407937</v>
      </c>
      <c r="G386" s="4">
        <f t="shared" si="115"/>
        <v>13.156817402934292</v>
      </c>
      <c r="H386" s="4">
        <f t="shared" si="115"/>
        <v>14.757337458136609</v>
      </c>
      <c r="I386" s="4">
        <f t="shared" si="115"/>
        <v>11.908954309047742</v>
      </c>
      <c r="J386" s="4">
        <f t="shared" si="115"/>
        <v>20.671123424816354</v>
      </c>
      <c r="K386" s="4">
        <f t="shared" si="115"/>
        <v>20.264211546375087</v>
      </c>
      <c r="L386" s="4">
        <f t="shared" si="115"/>
        <v>24.414712706476006</v>
      </c>
      <c r="M386" s="4">
        <f t="shared" si="115"/>
        <v>32.281675689673833</v>
      </c>
      <c r="N386" s="4">
        <f t="shared" si="115"/>
        <v>23.112594695463955</v>
      </c>
      <c r="O386" s="51">
        <f>AVERAGE(C386:N386)</f>
        <v>15.887648231584569</v>
      </c>
    </row>
    <row r="387" spans="1:19" ht="15.75" thickBot="1" x14ac:dyDescent="0.3">
      <c r="A387" s="134"/>
      <c r="B387" s="52" t="s">
        <v>177</v>
      </c>
      <c r="C387" s="53">
        <f t="shared" ref="C387:N387" si="116">ABS((C386-C376)/C376)</f>
        <v>0.25210353285164255</v>
      </c>
      <c r="D387" s="53">
        <f t="shared" si="116"/>
        <v>0.31124601082657555</v>
      </c>
      <c r="E387" s="53">
        <f t="shared" si="116"/>
        <v>0.39234492819437489</v>
      </c>
      <c r="F387" s="53">
        <f t="shared" si="116"/>
        <v>0.35269634394892591</v>
      </c>
      <c r="G387" s="53">
        <f t="shared" si="116"/>
        <v>0.23728594765598304</v>
      </c>
      <c r="H387" s="53">
        <f t="shared" si="116"/>
        <v>0.17694715793995486</v>
      </c>
      <c r="I387" s="53">
        <f t="shared" si="116"/>
        <v>0.23019041311908589</v>
      </c>
      <c r="J387" s="53">
        <f t="shared" si="116"/>
        <v>0.26583731933964216</v>
      </c>
      <c r="K387" s="53">
        <f t="shared" si="116"/>
        <v>9.5693281341600149E-3</v>
      </c>
      <c r="L387" s="53">
        <f t="shared" si="116"/>
        <v>4.6943083468096315E-2</v>
      </c>
      <c r="M387" s="53">
        <f t="shared" si="116"/>
        <v>0.32464816125046497</v>
      </c>
      <c r="N387" s="53">
        <f t="shared" si="116"/>
        <v>0.37903309638806398</v>
      </c>
      <c r="O387" s="63">
        <f>AVERAGE(C387:N387)</f>
        <v>0.24823711025974748</v>
      </c>
    </row>
    <row r="388" spans="1:19" x14ac:dyDescent="0.25">
      <c r="A388"/>
      <c r="B388" s="54"/>
      <c r="C388" s="55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 s="54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 s="54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 s="54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 s="54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 s="54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 s="5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 s="54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 s="54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x14ac:dyDescent="0.25">
      <c r="A397"/>
      <c r="B397" s="54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x14ac:dyDescent="0.25">
      <c r="A398"/>
      <c r="B398" s="54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x14ac:dyDescent="0.25">
      <c r="A399"/>
      <c r="B399" s="54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x14ac:dyDescent="0.25">
      <c r="A400"/>
      <c r="B400" s="54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x14ac:dyDescent="0.25">
      <c r="A401"/>
      <c r="B401" s="54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x14ac:dyDescent="0.25">
      <c r="A402"/>
      <c r="B402" s="54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x14ac:dyDescent="0.25">
      <c r="A403"/>
      <c r="B403" s="54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x14ac:dyDescent="0.25">
      <c r="A404"/>
      <c r="B404" s="5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x14ac:dyDescent="0.25">
      <c r="A405"/>
      <c r="B405" s="54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x14ac:dyDescent="0.25">
      <c r="A406"/>
      <c r="B406" s="54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ht="15.75" thickBot="1" x14ac:dyDescent="0.3"/>
    <row r="408" spans="1:19" x14ac:dyDescent="0.25">
      <c r="A408" s="41" t="s">
        <v>175</v>
      </c>
      <c r="B408" s="18" t="s">
        <v>176</v>
      </c>
      <c r="C408" s="22" t="s">
        <v>162</v>
      </c>
      <c r="D408" s="22" t="s">
        <v>163</v>
      </c>
      <c r="E408" s="22" t="s">
        <v>91</v>
      </c>
      <c r="F408" s="22" t="s">
        <v>164</v>
      </c>
      <c r="G408" s="22" t="s">
        <v>165</v>
      </c>
      <c r="H408" s="22" t="s">
        <v>166</v>
      </c>
      <c r="I408" s="22" t="s">
        <v>167</v>
      </c>
      <c r="J408" s="22" t="s">
        <v>168</v>
      </c>
      <c r="K408" s="22" t="s">
        <v>169</v>
      </c>
      <c r="L408" s="22" t="s">
        <v>170</v>
      </c>
      <c r="M408" s="22" t="s">
        <v>171</v>
      </c>
      <c r="N408" s="22" t="s">
        <v>172</v>
      </c>
      <c r="O408" s="23" t="s">
        <v>179</v>
      </c>
    </row>
    <row r="409" spans="1:19" x14ac:dyDescent="0.25">
      <c r="A409" s="132" t="s">
        <v>157</v>
      </c>
      <c r="B409" s="42" t="s">
        <v>182</v>
      </c>
      <c r="C409" s="43">
        <f>C$107</f>
        <v>10.6</v>
      </c>
      <c r="D409" s="43">
        <f t="shared" ref="D409:N409" si="117">D$107</f>
        <v>8.9909999999999997</v>
      </c>
      <c r="E409" s="43">
        <f t="shared" si="117"/>
        <v>8.4350000000000005</v>
      </c>
      <c r="F409" s="43">
        <f t="shared" si="117"/>
        <v>9.6579999999999995</v>
      </c>
      <c r="G409" s="43">
        <f t="shared" si="117"/>
        <v>15.37</v>
      </c>
      <c r="H409" s="43">
        <f t="shared" si="117"/>
        <v>16.420000000000002</v>
      </c>
      <c r="I409" s="43">
        <f t="shared" si="117"/>
        <v>14.19</v>
      </c>
      <c r="J409" s="43">
        <f t="shared" si="117"/>
        <v>15.09</v>
      </c>
      <c r="K409" s="43">
        <f t="shared" si="117"/>
        <v>19.55</v>
      </c>
      <c r="L409" s="43">
        <f t="shared" si="117"/>
        <v>23.05</v>
      </c>
      <c r="M409" s="43">
        <f t="shared" si="117"/>
        <v>22.68</v>
      </c>
      <c r="N409" s="43">
        <f t="shared" si="117"/>
        <v>16.54</v>
      </c>
      <c r="O409" s="44">
        <f t="shared" ref="O409:O417" si="118">AVERAGE(C409:N409)</f>
        <v>15.047833333333335</v>
      </c>
    </row>
    <row r="410" spans="1:19" x14ac:dyDescent="0.25">
      <c r="A410" s="133"/>
      <c r="B410" s="45">
        <v>3</v>
      </c>
      <c r="C410" s="2">
        <f>C$103*($P$107/$P$103)</f>
        <v>3.2380377358490562</v>
      </c>
      <c r="D410" s="2">
        <f t="shared" ref="D410:N410" si="119">D$103*($P$107/$P$103)</f>
        <v>2.5923018867924528</v>
      </c>
      <c r="E410" s="2">
        <f t="shared" si="119"/>
        <v>2.0963018867924528</v>
      </c>
      <c r="F410" s="2">
        <f t="shared" si="119"/>
        <v>2.4519245283018867</v>
      </c>
      <c r="G410" s="2">
        <f t="shared" si="119"/>
        <v>4.5388679245283017</v>
      </c>
      <c r="H410" s="2">
        <f t="shared" si="119"/>
        <v>5.0910188679245287</v>
      </c>
      <c r="I410" s="2">
        <f t="shared" si="119"/>
        <v>4.1083773584905661</v>
      </c>
      <c r="J410" s="2">
        <f t="shared" si="119"/>
        <v>7.1311698113207544</v>
      </c>
      <c r="K410" s="2">
        <f t="shared" si="119"/>
        <v>6.9907924528301884</v>
      </c>
      <c r="L410" s="2">
        <f t="shared" si="119"/>
        <v>8.4226415094339622</v>
      </c>
      <c r="M410" s="2">
        <f t="shared" si="119"/>
        <v>11.136603773584905</v>
      </c>
      <c r="N410" s="2">
        <f t="shared" si="119"/>
        <v>7.9734339622641501</v>
      </c>
      <c r="O410" s="44">
        <f t="shared" si="118"/>
        <v>5.4809559748427672</v>
      </c>
    </row>
    <row r="411" spans="1:19" x14ac:dyDescent="0.25">
      <c r="A411" s="133"/>
      <c r="B411" s="45" t="s">
        <v>177</v>
      </c>
      <c r="C411" s="46">
        <f t="shared" ref="C411:N411" si="120">ABS((C410-C409)/C409)</f>
        <v>0.69452474190103242</v>
      </c>
      <c r="D411" s="46">
        <f t="shared" si="120"/>
        <v>0.71167813515821898</v>
      </c>
      <c r="E411" s="46">
        <f t="shared" si="120"/>
        <v>0.75147576920065762</v>
      </c>
      <c r="F411" s="46">
        <f t="shared" si="120"/>
        <v>0.74612502295486782</v>
      </c>
      <c r="G411" s="46">
        <f t="shared" si="120"/>
        <v>0.70469304329679228</v>
      </c>
      <c r="H411" s="46">
        <f t="shared" si="120"/>
        <v>0.68995012984625281</v>
      </c>
      <c r="I411" s="46">
        <f t="shared" si="120"/>
        <v>0.71047375909157395</v>
      </c>
      <c r="J411" s="46">
        <f t="shared" si="120"/>
        <v>0.5274241344386511</v>
      </c>
      <c r="K411" s="46">
        <f t="shared" si="120"/>
        <v>0.64241470829513103</v>
      </c>
      <c r="L411" s="46">
        <f t="shared" si="120"/>
        <v>0.63459255924364588</v>
      </c>
      <c r="M411" s="46">
        <f t="shared" si="120"/>
        <v>0.50896808758443979</v>
      </c>
      <c r="N411" s="46">
        <f t="shared" si="120"/>
        <v>0.5179302320275605</v>
      </c>
      <c r="O411" s="62">
        <f>AVERAGE(C411:N411)</f>
        <v>0.65335419358656865</v>
      </c>
    </row>
    <row r="412" spans="1:19" x14ac:dyDescent="0.25">
      <c r="A412" s="133"/>
      <c r="B412" s="45">
        <v>4</v>
      </c>
      <c r="C412" s="2">
        <f>C$103*TAN($P$107/$P$103)</f>
        <v>-2.2969090640841502E-2</v>
      </c>
      <c r="D412" s="2">
        <f t="shared" ref="D412:N412" si="121">D$103*TAN($P$107/$P$103)</f>
        <v>-1.8388549443679472E-2</v>
      </c>
      <c r="E412" s="2">
        <f t="shared" si="121"/>
        <v>-1.4870162727018778E-2</v>
      </c>
      <c r="F412" s="2">
        <f t="shared" si="121"/>
        <v>-1.7392779618209463E-2</v>
      </c>
      <c r="G412" s="2">
        <f t="shared" si="121"/>
        <v>-3.2196557690196907E-2</v>
      </c>
      <c r="H412" s="2">
        <f t="shared" si="121"/>
        <v>-3.6113252337045605E-2</v>
      </c>
      <c r="I412" s="2">
        <f t="shared" si="121"/>
        <v>-2.914286355875555E-2</v>
      </c>
      <c r="J412" s="2">
        <f t="shared" si="121"/>
        <v>-5.0585107133876372E-2</v>
      </c>
      <c r="K412" s="2">
        <f t="shared" si="121"/>
        <v>-4.9589337308406367E-2</v>
      </c>
      <c r="L412" s="2">
        <f t="shared" si="121"/>
        <v>-5.9746189528200447E-2</v>
      </c>
      <c r="M412" s="2">
        <f t="shared" si="121"/>
        <v>-7.899773948728725E-2</v>
      </c>
      <c r="N412" s="2">
        <f t="shared" si="121"/>
        <v>-5.6559726086696419E-2</v>
      </c>
      <c r="O412" s="44">
        <f t="shared" si="118"/>
        <v>-3.8879279630017846E-2</v>
      </c>
    </row>
    <row r="413" spans="1:19" x14ac:dyDescent="0.25">
      <c r="A413" s="133"/>
      <c r="B413" s="45" t="s">
        <v>177</v>
      </c>
      <c r="C413" s="46">
        <f t="shared" ref="C413:N413" si="122">ABS((C412-C409)/C409)</f>
        <v>1.0021668953434757</v>
      </c>
      <c r="D413" s="46">
        <f t="shared" si="122"/>
        <v>1.0020452173777867</v>
      </c>
      <c r="E413" s="46">
        <f t="shared" si="122"/>
        <v>1.0017629120008322</v>
      </c>
      <c r="F413" s="46">
        <f t="shared" si="122"/>
        <v>1.0018008676349357</v>
      </c>
      <c r="G413" s="46">
        <f t="shared" si="122"/>
        <v>1.0020947662778268</v>
      </c>
      <c r="H413" s="46">
        <f t="shared" si="122"/>
        <v>1.0021993454529261</v>
      </c>
      <c r="I413" s="46">
        <f t="shared" si="122"/>
        <v>1.0020537606454374</v>
      </c>
      <c r="J413" s="46">
        <f t="shared" si="122"/>
        <v>1.0033522271129143</v>
      </c>
      <c r="K413" s="46">
        <f t="shared" si="122"/>
        <v>1.0025365389927574</v>
      </c>
      <c r="L413" s="46">
        <f t="shared" si="122"/>
        <v>1.0025920255760608</v>
      </c>
      <c r="M413" s="46">
        <f t="shared" si="122"/>
        <v>1.0034831454800393</v>
      </c>
      <c r="N413" s="46">
        <f t="shared" si="122"/>
        <v>1.0034195723147943</v>
      </c>
      <c r="O413" s="62">
        <f>AVERAGE(C413:N413)</f>
        <v>1.0024589395174821</v>
      </c>
    </row>
    <row r="414" spans="1:19" ht="15.75" thickBot="1" x14ac:dyDescent="0.3">
      <c r="A414" s="133"/>
      <c r="B414" s="45">
        <v>5</v>
      </c>
      <c r="C414" s="2">
        <f>C$103*ATAN($P$107/$P$103)</f>
        <v>0.50666351270750876</v>
      </c>
      <c r="D414" s="2">
        <f t="shared" ref="D414:N414" si="123">D$103*ATAN($P$107/$P$103)</f>
        <v>0.40562367924849702</v>
      </c>
      <c r="E414" s="2">
        <f t="shared" si="123"/>
        <v>0.32801337238867623</v>
      </c>
      <c r="F414" s="2">
        <f t="shared" si="123"/>
        <v>0.38365849806175528</v>
      </c>
      <c r="G414" s="2">
        <f t="shared" si="123"/>
        <v>0.71020752503798201</v>
      </c>
      <c r="H414" s="2">
        <f t="shared" si="123"/>
        <v>0.79660390437249951</v>
      </c>
      <c r="I414" s="2">
        <f t="shared" si="123"/>
        <v>0.64284763606530748</v>
      </c>
      <c r="J414" s="2">
        <f t="shared" si="123"/>
        <v>1.1158312042864791</v>
      </c>
      <c r="K414" s="2">
        <f t="shared" si="123"/>
        <v>1.0938660230997372</v>
      </c>
      <c r="L414" s="2">
        <f t="shared" si="123"/>
        <v>1.3179108712045027</v>
      </c>
      <c r="M414" s="2">
        <f t="shared" si="123"/>
        <v>1.7425710408148425</v>
      </c>
      <c r="N414" s="2">
        <f t="shared" si="123"/>
        <v>1.2476222914069293</v>
      </c>
      <c r="O414" s="44">
        <f t="shared" si="118"/>
        <v>0.85761829655789301</v>
      </c>
    </row>
    <row r="415" spans="1:19" x14ac:dyDescent="0.25">
      <c r="A415" s="133"/>
      <c r="B415" s="45" t="s">
        <v>177</v>
      </c>
      <c r="C415" s="46">
        <f t="shared" ref="C415:N415" si="124">ABS((C414-C409)/C409)</f>
        <v>0.9522015554049521</v>
      </c>
      <c r="D415" s="46">
        <f t="shared" si="124"/>
        <v>0.95488558789361611</v>
      </c>
      <c r="E415" s="46">
        <f t="shared" si="124"/>
        <v>0.96111281892250422</v>
      </c>
      <c r="F415" s="46">
        <f t="shared" si="124"/>
        <v>0.9602755748538252</v>
      </c>
      <c r="G415" s="46">
        <f t="shared" si="124"/>
        <v>0.95379261385569414</v>
      </c>
      <c r="H415" s="46">
        <f t="shared" si="124"/>
        <v>0.95148575491032283</v>
      </c>
      <c r="I415" s="46">
        <f t="shared" si="124"/>
        <v>0.9546971362885619</v>
      </c>
      <c r="J415" s="46">
        <f t="shared" si="124"/>
        <v>0.92605492350652885</v>
      </c>
      <c r="K415" s="46">
        <f t="shared" si="124"/>
        <v>0.94404777375448923</v>
      </c>
      <c r="L415" s="46">
        <f t="shared" si="124"/>
        <v>0.94282382337507575</v>
      </c>
      <c r="M415" s="46">
        <f t="shared" si="124"/>
        <v>0.92316706169246732</v>
      </c>
      <c r="N415" s="46">
        <f t="shared" si="124"/>
        <v>0.92456938987866211</v>
      </c>
      <c r="O415" s="62">
        <f>AVERAGE(C415:N415)</f>
        <v>0.94575950119472496</v>
      </c>
      <c r="Q415" s="47" t="s">
        <v>183</v>
      </c>
    </row>
    <row r="416" spans="1:19" ht="15.75" thickBot="1" x14ac:dyDescent="0.3">
      <c r="A416" s="133"/>
      <c r="B416" s="45" t="s">
        <v>184</v>
      </c>
      <c r="C416" s="2">
        <f>LN(C$107/C$103)/LN($P$107/$P$103)</f>
        <v>1.5302933280764779</v>
      </c>
      <c r="D416" s="2">
        <f t="shared" ref="D416:N416" si="125">LN(D$107/D$103)/LN($P$107/$P$103)</f>
        <v>1.5561359063959492</v>
      </c>
      <c r="E416" s="2">
        <f t="shared" si="125"/>
        <v>1.6225572967259065</v>
      </c>
      <c r="F416" s="2">
        <f t="shared" si="125"/>
        <v>1.613031860633191</v>
      </c>
      <c r="G416" s="2">
        <f t="shared" si="125"/>
        <v>1.5454315843772475</v>
      </c>
      <c r="H416" s="2">
        <f t="shared" si="125"/>
        <v>1.523646422404211</v>
      </c>
      <c r="I416" s="2">
        <f t="shared" si="125"/>
        <v>1.5542718798707122</v>
      </c>
      <c r="J416" s="2">
        <f t="shared" si="125"/>
        <v>1.3351796902751107</v>
      </c>
      <c r="K416" s="2">
        <f t="shared" si="125"/>
        <v>1.4598616996098082</v>
      </c>
      <c r="L416" s="2">
        <f t="shared" si="125"/>
        <v>1.4501853369238766</v>
      </c>
      <c r="M416" s="2">
        <f t="shared" si="125"/>
        <v>1.3180482239168729</v>
      </c>
      <c r="N416" s="2">
        <f t="shared" si="125"/>
        <v>1.3262852232889335</v>
      </c>
      <c r="O416" s="48">
        <f t="shared" si="118"/>
        <v>1.4862440377081914</v>
      </c>
      <c r="Q416" s="49">
        <v>1.46</v>
      </c>
    </row>
    <row r="417" spans="1:19" x14ac:dyDescent="0.25">
      <c r="A417" s="133"/>
      <c r="B417" s="45" t="s">
        <v>185</v>
      </c>
      <c r="C417" s="2">
        <f>C$103*($P$107/$P$103)^$O416</f>
        <v>9.6056097548898549</v>
      </c>
      <c r="D417" s="2">
        <f t="shared" ref="D417:N417" si="126">D$103*($P$107/$P$103)^$O416</f>
        <v>7.6900401794927458</v>
      </c>
      <c r="E417" s="2">
        <f t="shared" si="126"/>
        <v>6.218660650564531</v>
      </c>
      <c r="F417" s="2">
        <f t="shared" si="126"/>
        <v>7.273612010928157</v>
      </c>
      <c r="G417" s="2">
        <f t="shared" si="126"/>
        <v>13.464510783588381</v>
      </c>
      <c r="H417" s="2">
        <f t="shared" si="126"/>
        <v>15.102461579942434</v>
      </c>
      <c r="I417" s="2">
        <f t="shared" si="126"/>
        <v>12.187464399990308</v>
      </c>
      <c r="J417" s="2">
        <f t="shared" si="126"/>
        <v>21.154550963081128</v>
      </c>
      <c r="K417" s="2">
        <f t="shared" si="126"/>
        <v>20.738122794516539</v>
      </c>
      <c r="L417" s="2">
        <f t="shared" si="126"/>
        <v>24.985690113875346</v>
      </c>
      <c r="M417" s="2">
        <f t="shared" si="126"/>
        <v>33.036634706124069</v>
      </c>
      <c r="N417" s="2">
        <f t="shared" si="126"/>
        <v>23.653119974468662</v>
      </c>
      <c r="O417" s="44">
        <f t="shared" si="118"/>
        <v>16.259206492621846</v>
      </c>
    </row>
    <row r="418" spans="1:19" x14ac:dyDescent="0.25">
      <c r="A418" s="133"/>
      <c r="B418" s="45" t="s">
        <v>177</v>
      </c>
      <c r="C418" s="46">
        <f t="shared" ref="C418:N418" si="127">ABS((C417-C409)/C409)</f>
        <v>9.3810400482089135E-2</v>
      </c>
      <c r="D418" s="46">
        <f t="shared" si="127"/>
        <v>0.14469578695442709</v>
      </c>
      <c r="E418" s="46">
        <f t="shared" si="127"/>
        <v>0.26275510959519494</v>
      </c>
      <c r="F418" s="46">
        <f t="shared" si="127"/>
        <v>0.24688216909006447</v>
      </c>
      <c r="G418" s="46">
        <f t="shared" si="127"/>
        <v>0.12397457491292249</v>
      </c>
      <c r="H418" s="46">
        <f t="shared" si="127"/>
        <v>8.0239855058317169E-2</v>
      </c>
      <c r="I418" s="46">
        <f t="shared" si="127"/>
        <v>0.14112301620928061</v>
      </c>
      <c r="J418" s="46">
        <f t="shared" si="127"/>
        <v>0.40189204526713906</v>
      </c>
      <c r="K418" s="46">
        <f t="shared" si="127"/>
        <v>6.0773544476549243E-2</v>
      </c>
      <c r="L418" s="46">
        <f t="shared" si="127"/>
        <v>8.3977879126913041E-2</v>
      </c>
      <c r="M418" s="46">
        <f t="shared" si="127"/>
        <v>0.45664174189259565</v>
      </c>
      <c r="N418" s="46">
        <f t="shared" si="127"/>
        <v>0.43005562118915741</v>
      </c>
      <c r="O418" s="62">
        <f>AVERAGE(C418:N418)</f>
        <v>0.2105684786878875</v>
      </c>
    </row>
    <row r="419" spans="1:19" x14ac:dyDescent="0.25">
      <c r="A419" s="133"/>
      <c r="B419" s="42" t="s">
        <v>186</v>
      </c>
      <c r="C419" s="4">
        <f>C$103*($P$107/$P$103)^$Q416</f>
        <v>9.0580888609907024</v>
      </c>
      <c r="D419" s="4">
        <f t="shared" ref="D419:N419" si="128">D$103*($P$107/$P$103)^$Q416</f>
        <v>7.2517069783075865</v>
      </c>
      <c r="E419" s="4">
        <f t="shared" si="128"/>
        <v>5.864196256826351</v>
      </c>
      <c r="F419" s="4">
        <f t="shared" si="128"/>
        <v>6.8590152646808216</v>
      </c>
      <c r="G419" s="4">
        <f t="shared" si="128"/>
        <v>12.697032073932053</v>
      </c>
      <c r="H419" s="4">
        <f t="shared" si="128"/>
        <v>14.241619480863996</v>
      </c>
      <c r="I419" s="4">
        <f t="shared" si="128"/>
        <v>11.492777485476644</v>
      </c>
      <c r="J419" s="4">
        <f t="shared" si="128"/>
        <v>19.948739052239642</v>
      </c>
      <c r="K419" s="4">
        <f t="shared" si="128"/>
        <v>19.556047338612874</v>
      </c>
      <c r="L419" s="4">
        <f t="shared" si="128"/>
        <v>23.561502817605874</v>
      </c>
      <c r="M419" s="4">
        <f t="shared" si="128"/>
        <v>31.153542614389988</v>
      </c>
      <c r="N419" s="4">
        <f t="shared" si="128"/>
        <v>22.304889334000226</v>
      </c>
      <c r="O419" s="51">
        <f>AVERAGE(C419:N419)</f>
        <v>15.332429796493896</v>
      </c>
    </row>
    <row r="420" spans="1:19" ht="15.75" thickBot="1" x14ac:dyDescent="0.3">
      <c r="A420" s="134"/>
      <c r="B420" s="52" t="s">
        <v>177</v>
      </c>
      <c r="C420" s="53">
        <f t="shared" ref="C420:N420" si="129">ABS((C419-C409)/C409)</f>
        <v>0.14546331500087711</v>
      </c>
      <c r="D420" s="53">
        <f t="shared" si="129"/>
        <v>0.19344822841646236</v>
      </c>
      <c r="E420" s="53">
        <f t="shared" si="129"/>
        <v>0.30477815568152333</v>
      </c>
      <c r="F420" s="53">
        <f t="shared" si="129"/>
        <v>0.28980997466547714</v>
      </c>
      <c r="G420" s="53">
        <f t="shared" si="129"/>
        <v>0.17390812791593663</v>
      </c>
      <c r="H420" s="53">
        <f t="shared" si="129"/>
        <v>0.13266629227381277</v>
      </c>
      <c r="I420" s="53">
        <f t="shared" si="129"/>
        <v>0.19007910602701589</v>
      </c>
      <c r="J420" s="53">
        <f t="shared" si="129"/>
        <v>0.3219840326202546</v>
      </c>
      <c r="K420" s="53">
        <f t="shared" si="129"/>
        <v>3.0932678326718322E-4</v>
      </c>
      <c r="L420" s="53">
        <f t="shared" si="129"/>
        <v>2.2191011609799256E-2</v>
      </c>
      <c r="M420" s="53">
        <f t="shared" si="129"/>
        <v>0.37361299005246862</v>
      </c>
      <c r="N420" s="53">
        <f t="shared" si="129"/>
        <v>0.34854228137849014</v>
      </c>
      <c r="O420" s="63">
        <f>AVERAGE(C420:N420)</f>
        <v>0.2080660702021154</v>
      </c>
    </row>
    <row r="421" spans="1:19" x14ac:dyDescent="0.25">
      <c r="A421"/>
      <c r="B421" s="54"/>
      <c r="C421" s="55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 s="54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 s="54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 s="5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 s="54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 s="54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 s="54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 s="54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 s="54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x14ac:dyDescent="0.25">
      <c r="A430"/>
      <c r="B430" s="54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x14ac:dyDescent="0.25">
      <c r="A431"/>
      <c r="B431" s="54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x14ac:dyDescent="0.25">
      <c r="A432"/>
      <c r="B432" s="54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x14ac:dyDescent="0.25">
      <c r="A433"/>
      <c r="B433" s="54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x14ac:dyDescent="0.25">
      <c r="A434"/>
      <c r="B434" s="5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x14ac:dyDescent="0.25">
      <c r="A435"/>
      <c r="B435" s="54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x14ac:dyDescent="0.25">
      <c r="A436"/>
      <c r="B436" s="54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x14ac:dyDescent="0.25">
      <c r="A437"/>
      <c r="B437" s="54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x14ac:dyDescent="0.25">
      <c r="A438"/>
      <c r="B438" s="54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x14ac:dyDescent="0.25">
      <c r="A439"/>
      <c r="B439" s="54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ht="15.75" thickBot="1" x14ac:dyDescent="0.3"/>
    <row r="441" spans="1:19" x14ac:dyDescent="0.25">
      <c r="A441" s="41" t="s">
        <v>175</v>
      </c>
      <c r="B441" s="18" t="s">
        <v>176</v>
      </c>
      <c r="C441" s="22" t="s">
        <v>162</v>
      </c>
      <c r="D441" s="22" t="s">
        <v>163</v>
      </c>
      <c r="E441" s="22" t="s">
        <v>91</v>
      </c>
      <c r="F441" s="22" t="s">
        <v>164</v>
      </c>
      <c r="G441" s="22" t="s">
        <v>165</v>
      </c>
      <c r="H441" s="22" t="s">
        <v>166</v>
      </c>
      <c r="I441" s="22" t="s">
        <v>167</v>
      </c>
      <c r="J441" s="22" t="s">
        <v>168</v>
      </c>
      <c r="K441" s="22" t="s">
        <v>169</v>
      </c>
      <c r="L441" s="22" t="s">
        <v>170</v>
      </c>
      <c r="M441" s="22" t="s">
        <v>171</v>
      </c>
      <c r="N441" s="22" t="s">
        <v>172</v>
      </c>
      <c r="O441" s="23" t="s">
        <v>179</v>
      </c>
    </row>
    <row r="442" spans="1:19" x14ac:dyDescent="0.25">
      <c r="A442" s="132" t="s">
        <v>158</v>
      </c>
      <c r="B442" s="42" t="s">
        <v>182</v>
      </c>
      <c r="C442" s="43">
        <f>C$108</f>
        <v>6.8330000000000002</v>
      </c>
      <c r="D442" s="43">
        <f t="shared" ref="D442:N442" si="130">D$108</f>
        <v>5.58</v>
      </c>
      <c r="E442" s="43">
        <f t="shared" si="130"/>
        <v>4.9059999999999997</v>
      </c>
      <c r="F442" s="43">
        <f t="shared" si="130"/>
        <v>5.4740000000000002</v>
      </c>
      <c r="G442" s="43">
        <f t="shared" si="130"/>
        <v>9.6460000000000008</v>
      </c>
      <c r="H442" s="43">
        <f t="shared" si="130"/>
        <v>11.16</v>
      </c>
      <c r="I442" s="43">
        <f t="shared" si="130"/>
        <v>9.2430000000000003</v>
      </c>
      <c r="J442" s="43">
        <f t="shared" si="130"/>
        <v>10.39</v>
      </c>
      <c r="K442" s="43">
        <f t="shared" si="130"/>
        <v>13.63</v>
      </c>
      <c r="L442" s="43">
        <f t="shared" si="130"/>
        <v>16.72</v>
      </c>
      <c r="M442" s="43">
        <f t="shared" si="130"/>
        <v>16.07</v>
      </c>
      <c r="N442" s="43">
        <f t="shared" si="130"/>
        <v>9.6219999999999999</v>
      </c>
      <c r="O442" s="44">
        <f t="shared" ref="O442:O450" si="131">AVERAGE(C442:N442)</f>
        <v>9.9395000000000007</v>
      </c>
    </row>
    <row r="443" spans="1:19" x14ac:dyDescent="0.25">
      <c r="A443" s="133"/>
      <c r="B443" s="45">
        <v>3</v>
      </c>
      <c r="C443" s="2">
        <f>C$103*($P$108/$P$103)</f>
        <v>2.3012264150943396</v>
      </c>
      <c r="D443" s="2">
        <f t="shared" ref="D443:N443" si="132">D$103*($P$108/$P$103)</f>
        <v>1.842311320754717</v>
      </c>
      <c r="E443" s="2">
        <f t="shared" si="132"/>
        <v>1.489811320754717</v>
      </c>
      <c r="F443" s="2">
        <f t="shared" si="132"/>
        <v>1.7425471698113209</v>
      </c>
      <c r="G443" s="2">
        <f t="shared" si="132"/>
        <v>3.2257075471698111</v>
      </c>
      <c r="H443" s="2">
        <f t="shared" si="132"/>
        <v>3.6181132075471703</v>
      </c>
      <c r="I443" s="2">
        <f t="shared" si="132"/>
        <v>2.9197641509433963</v>
      </c>
      <c r="J443" s="2">
        <f t="shared" si="132"/>
        <v>5.0680188679245282</v>
      </c>
      <c r="K443" s="2">
        <f t="shared" si="132"/>
        <v>4.9682547169811322</v>
      </c>
      <c r="L443" s="2">
        <f t="shared" si="132"/>
        <v>5.9858490566037741</v>
      </c>
      <c r="M443" s="2">
        <f t="shared" si="132"/>
        <v>7.9146226415094336</v>
      </c>
      <c r="N443" s="2">
        <f t="shared" si="132"/>
        <v>5.6666037735849057</v>
      </c>
      <c r="O443" s="44">
        <f t="shared" si="131"/>
        <v>3.8952358490566037</v>
      </c>
    </row>
    <row r="444" spans="1:19" x14ac:dyDescent="0.25">
      <c r="A444" s="133"/>
      <c r="B444" s="45" t="s">
        <v>177</v>
      </c>
      <c r="C444" s="46">
        <f t="shared" ref="C444:N444" si="133">ABS((C443-C442)/C442)</f>
        <v>0.66321873041206802</v>
      </c>
      <c r="D444" s="46">
        <f t="shared" si="133"/>
        <v>0.66983668086833026</v>
      </c>
      <c r="E444" s="46">
        <f t="shared" si="133"/>
        <v>0.69632871570429733</v>
      </c>
      <c r="F444" s="46">
        <f t="shared" si="133"/>
        <v>0.68166840156899511</v>
      </c>
      <c r="G444" s="46">
        <f t="shared" si="133"/>
        <v>0.66559117280014402</v>
      </c>
      <c r="H444" s="46">
        <f t="shared" si="133"/>
        <v>0.6757963075674579</v>
      </c>
      <c r="I444" s="46">
        <f t="shared" si="133"/>
        <v>0.68411077021060307</v>
      </c>
      <c r="J444" s="46">
        <f t="shared" si="133"/>
        <v>0.51222147565692711</v>
      </c>
      <c r="K444" s="46">
        <f t="shared" si="133"/>
        <v>0.63549121665582309</v>
      </c>
      <c r="L444" s="46">
        <f t="shared" si="133"/>
        <v>0.64199467364809959</v>
      </c>
      <c r="M444" s="46">
        <f t="shared" si="133"/>
        <v>0.50749081260053308</v>
      </c>
      <c r="N444" s="46">
        <f t="shared" si="133"/>
        <v>0.41107838561786469</v>
      </c>
      <c r="O444" s="62">
        <f>AVERAGE(C444:N444)</f>
        <v>0.620402278609262</v>
      </c>
    </row>
    <row r="445" spans="1:19" x14ac:dyDescent="0.25">
      <c r="A445" s="133"/>
      <c r="B445" s="45">
        <v>4</v>
      </c>
      <c r="C445" s="2">
        <f>C$103*TAN($P$108/$P$103)</f>
        <v>0.13330903175813447</v>
      </c>
      <c r="D445" s="2">
        <f t="shared" ref="D445:N445" si="134">D$103*TAN($P$108/$P$103)</f>
        <v>0.10672428265029842</v>
      </c>
      <c r="E445" s="2">
        <f t="shared" si="134"/>
        <v>8.6304113045728686E-2</v>
      </c>
      <c r="F445" s="2">
        <f t="shared" si="134"/>
        <v>0.10094498936598623</v>
      </c>
      <c r="G445" s="2">
        <f t="shared" si="134"/>
        <v>0.18686381619276074</v>
      </c>
      <c r="H445" s="2">
        <f t="shared" si="134"/>
        <v>0.20959570311105538</v>
      </c>
      <c r="I445" s="2">
        <f t="shared" si="134"/>
        <v>0.16914065012087004</v>
      </c>
      <c r="J445" s="2">
        <f t="shared" si="134"/>
        <v>0.2935880988430592</v>
      </c>
      <c r="K445" s="2">
        <f t="shared" si="134"/>
        <v>0.28780880555874699</v>
      </c>
      <c r="L445" s="2">
        <f t="shared" si="134"/>
        <v>0.34675759705873133</v>
      </c>
      <c r="M445" s="2">
        <f t="shared" si="134"/>
        <v>0.45849060055543356</v>
      </c>
      <c r="N445" s="2">
        <f t="shared" si="134"/>
        <v>0.32826385854893231</v>
      </c>
      <c r="O445" s="44">
        <f t="shared" si="131"/>
        <v>0.22564929556747812</v>
      </c>
    </row>
    <row r="446" spans="1:19" x14ac:dyDescent="0.25">
      <c r="A446" s="133"/>
      <c r="B446" s="45" t="s">
        <v>177</v>
      </c>
      <c r="C446" s="46">
        <f t="shared" ref="C446:N446" si="135">ABS((C445-C442)/C442)</f>
        <v>0.98049040951878608</v>
      </c>
      <c r="D446" s="46">
        <f t="shared" si="135"/>
        <v>0.98087378447127271</v>
      </c>
      <c r="E446" s="46">
        <f t="shared" si="135"/>
        <v>0.98240845637062202</v>
      </c>
      <c r="F446" s="46">
        <f t="shared" si="135"/>
        <v>0.98155919083558885</v>
      </c>
      <c r="G446" s="46">
        <f t="shared" si="135"/>
        <v>0.98062784406046444</v>
      </c>
      <c r="H446" s="46">
        <f t="shared" si="135"/>
        <v>0.98121902301872255</v>
      </c>
      <c r="I446" s="46">
        <f t="shared" si="135"/>
        <v>0.98170067617430812</v>
      </c>
      <c r="J446" s="46">
        <f t="shared" si="135"/>
        <v>0.97174320511616363</v>
      </c>
      <c r="K446" s="46">
        <f t="shared" si="135"/>
        <v>0.97888416687023139</v>
      </c>
      <c r="L446" s="46">
        <f t="shared" si="135"/>
        <v>0.97926090926682241</v>
      </c>
      <c r="M446" s="46">
        <f t="shared" si="135"/>
        <v>0.97146915989076332</v>
      </c>
      <c r="N446" s="46">
        <f t="shared" si="135"/>
        <v>0.96588403049792837</v>
      </c>
      <c r="O446" s="62">
        <f>AVERAGE(C446:N446)</f>
        <v>0.97801007134097284</v>
      </c>
    </row>
    <row r="447" spans="1:19" ht="15.75" thickBot="1" x14ac:dyDescent="0.3">
      <c r="A447" s="133"/>
      <c r="B447" s="45">
        <v>5</v>
      </c>
      <c r="C447" s="2">
        <f>C$103*ATAN($P$108/$P$103)</f>
        <v>0.49185961830019775</v>
      </c>
      <c r="D447" s="2">
        <f t="shared" ref="D447:N447" si="136">D$103*ATAN($P$108/$P$103)</f>
        <v>0.39377200655825084</v>
      </c>
      <c r="E447" s="2">
        <f t="shared" si="136"/>
        <v>0.31842934826371189</v>
      </c>
      <c r="F447" s="2">
        <f t="shared" si="136"/>
        <v>0.37244861270130586</v>
      </c>
      <c r="G447" s="2">
        <f t="shared" si="136"/>
        <v>0.68945640137455466</v>
      </c>
      <c r="H447" s="2">
        <f t="shared" si="136"/>
        <v>0.77332841721187173</v>
      </c>
      <c r="I447" s="2">
        <f t="shared" si="136"/>
        <v>0.62406466021325668</v>
      </c>
      <c r="J447" s="2">
        <f t="shared" si="136"/>
        <v>1.0832284079328056</v>
      </c>
      <c r="K447" s="2">
        <f t="shared" si="136"/>
        <v>1.0619050140758606</v>
      </c>
      <c r="L447" s="2">
        <f t="shared" si="136"/>
        <v>1.2794036314166994</v>
      </c>
      <c r="M447" s="2">
        <f t="shared" si="136"/>
        <v>1.6916559126509692</v>
      </c>
      <c r="N447" s="2">
        <f t="shared" si="136"/>
        <v>1.2111687710744754</v>
      </c>
      <c r="O447" s="44">
        <f t="shared" si="131"/>
        <v>0.83256006681449668</v>
      </c>
    </row>
    <row r="448" spans="1:19" x14ac:dyDescent="0.25">
      <c r="A448" s="133"/>
      <c r="B448" s="45" t="s">
        <v>177</v>
      </c>
      <c r="C448" s="46">
        <f t="shared" ref="C448:N448" si="137">ABS((C447-C442)/C442)</f>
        <v>0.92801703229910759</v>
      </c>
      <c r="D448" s="46">
        <f t="shared" si="137"/>
        <v>0.92943154004332418</v>
      </c>
      <c r="E448" s="46">
        <f t="shared" si="137"/>
        <v>0.93509389558424127</v>
      </c>
      <c r="F448" s="46">
        <f t="shared" si="137"/>
        <v>0.93196042880867624</v>
      </c>
      <c r="G448" s="46">
        <f t="shared" si="137"/>
        <v>0.92852411347972685</v>
      </c>
      <c r="H448" s="46">
        <f t="shared" si="137"/>
        <v>0.93070533895950969</v>
      </c>
      <c r="I448" s="46">
        <f t="shared" si="137"/>
        <v>0.93248245588951018</v>
      </c>
      <c r="J448" s="46">
        <f t="shared" si="137"/>
        <v>0.89574317536739112</v>
      </c>
      <c r="K448" s="46">
        <f t="shared" si="137"/>
        <v>0.92209060791813202</v>
      </c>
      <c r="L448" s="46">
        <f t="shared" si="137"/>
        <v>0.92348064405402519</v>
      </c>
      <c r="M448" s="46">
        <f t="shared" si="137"/>
        <v>0.89473205272862666</v>
      </c>
      <c r="N448" s="46">
        <f t="shared" si="137"/>
        <v>0.87412504977400995</v>
      </c>
      <c r="O448" s="62">
        <f>AVERAGE(C448:N448)</f>
        <v>0.91886552790885689</v>
      </c>
      <c r="Q448" s="47" t="s">
        <v>183</v>
      </c>
    </row>
    <row r="449" spans="1:19" ht="15.75" thickBot="1" x14ac:dyDescent="0.3">
      <c r="A449" s="133"/>
      <c r="B449" s="45" t="s">
        <v>184</v>
      </c>
      <c r="C449" s="2">
        <f>LN(C$108/C$103)/LN($P$108/$P$103)</f>
        <v>1.574385332562708</v>
      </c>
      <c r="D449" s="2">
        <f t="shared" ref="D449:N449" si="138">LN(D$108/D$103)/LN($P$108/$P$103)</f>
        <v>1.5848596105664643</v>
      </c>
      <c r="E449" s="2">
        <f t="shared" si="138"/>
        <v>1.6290032914432522</v>
      </c>
      <c r="F449" s="2">
        <f t="shared" si="138"/>
        <v>1.6041200242982709</v>
      </c>
      <c r="G449" s="2">
        <f t="shared" si="138"/>
        <v>1.5781163564318264</v>
      </c>
      <c r="H449" s="2">
        <f t="shared" si="138"/>
        <v>1.5944732040059355</v>
      </c>
      <c r="I449" s="2">
        <f t="shared" si="138"/>
        <v>1.6081849156824419</v>
      </c>
      <c r="J449" s="2">
        <f t="shared" si="138"/>
        <v>1.3788840322570142</v>
      </c>
      <c r="K449" s="2">
        <f t="shared" si="138"/>
        <v>1.5326296304767326</v>
      </c>
      <c r="L449" s="2">
        <f t="shared" si="138"/>
        <v>1.5421309900292481</v>
      </c>
      <c r="M449" s="2">
        <f t="shared" si="138"/>
        <v>1.3737901616040775</v>
      </c>
      <c r="N449" s="2">
        <f t="shared" si="138"/>
        <v>1.2794351514516016</v>
      </c>
      <c r="O449" s="48">
        <f t="shared" si="131"/>
        <v>1.5233343917341309</v>
      </c>
      <c r="Q449" s="49">
        <v>1.55</v>
      </c>
    </row>
    <row r="450" spans="1:19" x14ac:dyDescent="0.25">
      <c r="A450" s="133"/>
      <c r="B450" s="45" t="s">
        <v>185</v>
      </c>
      <c r="C450" s="2">
        <f>C$103*($P$108/$P$103)^$O449</f>
        <v>6.2030096462020845</v>
      </c>
      <c r="D450" s="2">
        <f t="shared" ref="D450:N450" si="139">D$103*($P$108/$P$103)^$O449</f>
        <v>4.965993271670456</v>
      </c>
      <c r="E450" s="2">
        <f t="shared" si="139"/>
        <v>4.0158212738418122</v>
      </c>
      <c r="F450" s="2">
        <f t="shared" si="139"/>
        <v>4.6970766685114063</v>
      </c>
      <c r="G450" s="2">
        <f t="shared" si="139"/>
        <v>8.6949701688092809</v>
      </c>
      <c r="H450" s="2">
        <f t="shared" si="139"/>
        <v>9.7527088079015449</v>
      </c>
      <c r="I450" s="2">
        <f t="shared" si="139"/>
        <v>7.8702925857881949</v>
      </c>
      <c r="J450" s="2">
        <f t="shared" si="139"/>
        <v>13.660963440479737</v>
      </c>
      <c r="K450" s="2">
        <f t="shared" si="139"/>
        <v>13.392046837320688</v>
      </c>
      <c r="L450" s="2">
        <f t="shared" si="139"/>
        <v>16.134996189542996</v>
      </c>
      <c r="M450" s="2">
        <f t="shared" si="139"/>
        <v>21.334050517284627</v>
      </c>
      <c r="N450" s="2">
        <f t="shared" si="139"/>
        <v>15.274463059434037</v>
      </c>
      <c r="O450" s="44">
        <f t="shared" si="131"/>
        <v>10.499699372232239</v>
      </c>
    </row>
    <row r="451" spans="1:19" x14ac:dyDescent="0.25">
      <c r="A451" s="133"/>
      <c r="B451" s="45" t="s">
        <v>177</v>
      </c>
      <c r="C451" s="46">
        <f t="shared" ref="C451:N451" si="140">ABS((C450-C442)/C442)</f>
        <v>9.2198207785440606E-2</v>
      </c>
      <c r="D451" s="46">
        <f t="shared" si="140"/>
        <v>0.1100370480877319</v>
      </c>
      <c r="E451" s="46">
        <f t="shared" si="140"/>
        <v>0.18144694785124083</v>
      </c>
      <c r="F451" s="46">
        <f t="shared" si="140"/>
        <v>0.1419297280761041</v>
      </c>
      <c r="G451" s="46">
        <f t="shared" si="140"/>
        <v>9.8593181753132891E-2</v>
      </c>
      <c r="H451" s="46">
        <f t="shared" si="140"/>
        <v>0.12610136129914473</v>
      </c>
      <c r="I451" s="46">
        <f t="shared" si="140"/>
        <v>0.14851318989633294</v>
      </c>
      <c r="J451" s="46">
        <f t="shared" si="140"/>
        <v>0.31481842545522004</v>
      </c>
      <c r="K451" s="46">
        <f t="shared" si="140"/>
        <v>1.7458045684469022E-2</v>
      </c>
      <c r="L451" s="46">
        <f t="shared" si="140"/>
        <v>3.4988266175658089E-2</v>
      </c>
      <c r="M451" s="46">
        <f t="shared" si="140"/>
        <v>0.32757003841223564</v>
      </c>
      <c r="N451" s="46">
        <f t="shared" si="140"/>
        <v>0.58745199121118663</v>
      </c>
      <c r="O451" s="62">
        <f>AVERAGE(C451:N451)</f>
        <v>0.18175886930732479</v>
      </c>
    </row>
    <row r="452" spans="1:19" x14ac:dyDescent="0.25">
      <c r="A452" s="133"/>
      <c r="B452" s="42" t="s">
        <v>186</v>
      </c>
      <c r="C452" s="4">
        <f>C$103*($P$108/$P$103)^$Q449</f>
        <v>6.5244685039704962</v>
      </c>
      <c r="D452" s="4">
        <f t="shared" ref="D452:N452" si="141">D$103*($P$108/$P$103)^$Q449</f>
        <v>5.2233461722538372</v>
      </c>
      <c r="E452" s="4">
        <f t="shared" si="141"/>
        <v>4.2239333667323447</v>
      </c>
      <c r="F452" s="4">
        <f t="shared" si="141"/>
        <v>4.940493491445868</v>
      </c>
      <c r="G452" s="4">
        <f t="shared" si="141"/>
        <v>9.1455700127910138</v>
      </c>
      <c r="H452" s="4">
        <f t="shared" si="141"/>
        <v>10.258123890635694</v>
      </c>
      <c r="I452" s="4">
        <f t="shared" si="141"/>
        <v>8.2781551249799072</v>
      </c>
      <c r="J452" s="4">
        <f t="shared" si="141"/>
        <v>14.368916185044851</v>
      </c>
      <c r="K452" s="4">
        <f t="shared" si="141"/>
        <v>14.086063504236883</v>
      </c>
      <c r="L452" s="4">
        <f t="shared" si="141"/>
        <v>16.971160848478171</v>
      </c>
      <c r="M452" s="4">
        <f t="shared" si="141"/>
        <v>22.439646010765582</v>
      </c>
      <c r="N452" s="4">
        <f t="shared" si="141"/>
        <v>16.06603226989267</v>
      </c>
      <c r="O452" s="51">
        <f>AVERAGE(C452:N452)</f>
        <v>11.043825781768945</v>
      </c>
    </row>
    <row r="453" spans="1:19" ht="15.75" thickBot="1" x14ac:dyDescent="0.3">
      <c r="A453" s="134"/>
      <c r="B453" s="52" t="s">
        <v>177</v>
      </c>
      <c r="C453" s="53">
        <f t="shared" ref="C453:N453" si="142">ABS((C452-C442)/C442)</f>
        <v>4.5153153231304553E-2</v>
      </c>
      <c r="D453" s="53">
        <f t="shared" si="142"/>
        <v>6.3916456585333833E-2</v>
      </c>
      <c r="E453" s="53">
        <f t="shared" si="142"/>
        <v>0.13902703490983592</v>
      </c>
      <c r="F453" s="53">
        <f t="shared" si="142"/>
        <v>9.7461912413981028E-2</v>
      </c>
      <c r="G453" s="53">
        <f t="shared" si="142"/>
        <v>5.1879534232737612E-2</v>
      </c>
      <c r="H453" s="53">
        <f t="shared" si="142"/>
        <v>8.0813271448414492E-2</v>
      </c>
      <c r="I453" s="53">
        <f t="shared" si="142"/>
        <v>0.10438654928271049</v>
      </c>
      <c r="J453" s="53">
        <f t="shared" si="142"/>
        <v>0.38295632194849377</v>
      </c>
      <c r="K453" s="53">
        <f t="shared" si="142"/>
        <v>3.3460271770864407E-2</v>
      </c>
      <c r="L453" s="53">
        <f t="shared" si="142"/>
        <v>1.502158184678061E-2</v>
      </c>
      <c r="M453" s="53">
        <f t="shared" si="142"/>
        <v>0.39636876233762175</v>
      </c>
      <c r="N453" s="53">
        <f t="shared" si="142"/>
        <v>0.66971858967913844</v>
      </c>
      <c r="O453" s="63">
        <f>AVERAGE(C453:N453)</f>
        <v>0.1733469533072681</v>
      </c>
    </row>
    <row r="454" spans="1:19" x14ac:dyDescent="0.25">
      <c r="A454"/>
      <c r="B454" s="54"/>
      <c r="C454" s="55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 s="54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 s="54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 s="54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 s="54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 s="54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 s="54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 s="54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 s="54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x14ac:dyDescent="0.25">
      <c r="A463"/>
      <c r="B463" s="54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x14ac:dyDescent="0.25">
      <c r="A464"/>
      <c r="B464" s="5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x14ac:dyDescent="0.25">
      <c r="A465"/>
      <c r="B465" s="54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x14ac:dyDescent="0.25">
      <c r="A466"/>
      <c r="B466" s="54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x14ac:dyDescent="0.25">
      <c r="A467"/>
      <c r="B467" s="54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x14ac:dyDescent="0.25">
      <c r="A468"/>
      <c r="B468" s="54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x14ac:dyDescent="0.25">
      <c r="A469"/>
      <c r="B469" s="54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x14ac:dyDescent="0.25">
      <c r="A470"/>
      <c r="B470" s="54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x14ac:dyDescent="0.25">
      <c r="A471"/>
      <c r="B471" s="54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x14ac:dyDescent="0.25">
      <c r="A472"/>
      <c r="B472" s="54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</sheetData>
  <mergeCells count="13">
    <mergeCell ref="A211:A222"/>
    <mergeCell ref="A95:O95"/>
    <mergeCell ref="P95:P96"/>
    <mergeCell ref="A112:A123"/>
    <mergeCell ref="A145:A156"/>
    <mergeCell ref="A178:A189"/>
    <mergeCell ref="A442:A453"/>
    <mergeCell ref="A244:A255"/>
    <mergeCell ref="A277:A288"/>
    <mergeCell ref="A310:A321"/>
    <mergeCell ref="A343:A354"/>
    <mergeCell ref="A376:A387"/>
    <mergeCell ref="A409:A420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60"/>
  <sheetViews>
    <sheetView topLeftCell="A60" workbookViewId="0">
      <selection activeCell="C74" sqref="C74"/>
    </sheetView>
  </sheetViews>
  <sheetFormatPr baseColWidth="10" defaultRowHeight="15" x14ac:dyDescent="0.25"/>
  <cols>
    <col min="1" max="1" width="14.42578125" style="3" bestFit="1" customWidth="1"/>
    <col min="2" max="2" width="22.85546875" style="3" bestFit="1" customWidth="1"/>
    <col min="3" max="16384" width="11.42578125" style="3"/>
  </cols>
  <sheetData>
    <row r="1" spans="1:14" x14ac:dyDescent="0.25">
      <c r="A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</row>
    <row r="2" spans="1:14" x14ac:dyDescent="0.25">
      <c r="M2" s="3" t="s">
        <v>12</v>
      </c>
      <c r="N2" s="3" t="s">
        <v>13</v>
      </c>
    </row>
    <row r="3" spans="1:14" x14ac:dyDescent="0.25">
      <c r="D3" s="3" t="s">
        <v>14</v>
      </c>
      <c r="E3" s="3" t="s">
        <v>15</v>
      </c>
      <c r="F3" s="3" t="s">
        <v>16</v>
      </c>
      <c r="G3" s="3" t="s">
        <v>17</v>
      </c>
      <c r="H3" s="3" t="s">
        <v>18</v>
      </c>
      <c r="I3" s="3" t="s">
        <v>19</v>
      </c>
      <c r="M3" s="3" t="s">
        <v>20</v>
      </c>
      <c r="N3" s="3" t="s">
        <v>21</v>
      </c>
    </row>
    <row r="5" spans="1:14" x14ac:dyDescent="0.25">
      <c r="A5" s="3" t="s">
        <v>22</v>
      </c>
      <c r="B5" s="3" t="s">
        <v>23</v>
      </c>
      <c r="C5" s="3">
        <v>2015</v>
      </c>
      <c r="D5" s="3" t="s">
        <v>24</v>
      </c>
      <c r="K5" s="3" t="s">
        <v>25</v>
      </c>
      <c r="L5" s="3">
        <v>280370</v>
      </c>
      <c r="M5" s="3" t="s">
        <v>26</v>
      </c>
      <c r="N5" s="3" t="s">
        <v>27</v>
      </c>
    </row>
    <row r="7" spans="1:14" x14ac:dyDescent="0.25">
      <c r="A7" s="3" t="s">
        <v>28</v>
      </c>
      <c r="B7" s="3">
        <v>938</v>
      </c>
      <c r="D7" s="3" t="s">
        <v>29</v>
      </c>
      <c r="E7" s="3" t="s">
        <v>30</v>
      </c>
      <c r="F7" s="3" t="s">
        <v>31</v>
      </c>
      <c r="H7" s="3" t="s">
        <v>32</v>
      </c>
      <c r="I7" s="3" t="s">
        <v>33</v>
      </c>
      <c r="J7" s="3" t="s">
        <v>34</v>
      </c>
      <c r="L7" s="3" t="s">
        <v>35</v>
      </c>
      <c r="M7" s="3" t="s">
        <v>36</v>
      </c>
      <c r="N7" s="3" t="s">
        <v>37</v>
      </c>
    </row>
    <row r="8" spans="1:14" x14ac:dyDescent="0.25">
      <c r="A8" s="3" t="s">
        <v>5</v>
      </c>
      <c r="B8" s="3">
        <v>7338</v>
      </c>
      <c r="D8" s="3" t="s">
        <v>38</v>
      </c>
      <c r="E8" s="3" t="s">
        <v>39</v>
      </c>
      <c r="F8" s="3" t="s">
        <v>40</v>
      </c>
      <c r="H8" s="3" t="s">
        <v>41</v>
      </c>
      <c r="I8" s="3" t="s">
        <v>42</v>
      </c>
      <c r="J8" s="3" t="s">
        <v>43</v>
      </c>
      <c r="L8" s="3" t="s">
        <v>35</v>
      </c>
      <c r="M8" s="3" t="s">
        <v>44</v>
      </c>
    </row>
    <row r="9" spans="1:14" x14ac:dyDescent="0.25">
      <c r="A9" s="3" t="s">
        <v>45</v>
      </c>
      <c r="B9" s="3">
        <v>45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50</v>
      </c>
      <c r="H9" s="3" t="s">
        <v>51</v>
      </c>
      <c r="I9" s="3" t="s">
        <v>52</v>
      </c>
      <c r="J9" s="3" t="s">
        <v>34</v>
      </c>
    </row>
    <row r="11" spans="1:14" x14ac:dyDescent="0.25">
      <c r="A11" s="3" t="s">
        <v>53</v>
      </c>
      <c r="B11" s="3" t="s">
        <v>53</v>
      </c>
      <c r="C11" s="3" t="s">
        <v>53</v>
      </c>
      <c r="D11" s="3" t="s">
        <v>54</v>
      </c>
      <c r="E11" s="3" t="s">
        <v>54</v>
      </c>
      <c r="F11" s="3" t="s">
        <v>56</v>
      </c>
      <c r="G11" s="3" t="s">
        <v>54</v>
      </c>
      <c r="H11" s="3" t="s">
        <v>54</v>
      </c>
      <c r="I11" s="3" t="s">
        <v>56</v>
      </c>
      <c r="J11" s="3" t="s">
        <v>56</v>
      </c>
      <c r="K11" s="3" t="s">
        <v>54</v>
      </c>
      <c r="L11" s="3" t="s">
        <v>54</v>
      </c>
      <c r="M11" s="3" t="s">
        <v>56</v>
      </c>
      <c r="N11" s="3" t="s">
        <v>57</v>
      </c>
    </row>
    <row r="12" spans="1:14" x14ac:dyDescent="0.25">
      <c r="A12" s="3" t="s">
        <v>58</v>
      </c>
      <c r="B12" s="3" t="s">
        <v>59</v>
      </c>
      <c r="C12" s="3" t="s">
        <v>60</v>
      </c>
      <c r="D12" s="3" t="s">
        <v>61</v>
      </c>
      <c r="E12" s="3" t="s">
        <v>62</v>
      </c>
      <c r="F12" s="3" t="s">
        <v>63</v>
      </c>
      <c r="G12" s="3" t="s">
        <v>64</v>
      </c>
      <c r="H12" s="3" t="s">
        <v>65</v>
      </c>
      <c r="I12" s="3" t="s">
        <v>66</v>
      </c>
      <c r="J12" s="3" t="s">
        <v>67</v>
      </c>
      <c r="K12" s="3" t="s">
        <v>68</v>
      </c>
      <c r="L12" s="3" t="s">
        <v>69</v>
      </c>
      <c r="M12" s="3" t="s">
        <v>70</v>
      </c>
      <c r="N12" s="3" t="s">
        <v>71</v>
      </c>
    </row>
    <row r="13" spans="1:14" x14ac:dyDescent="0.25">
      <c r="A13" s="3" t="s">
        <v>53</v>
      </c>
      <c r="B13" s="3" t="s">
        <v>53</v>
      </c>
      <c r="C13" s="3" t="s">
        <v>53</v>
      </c>
      <c r="D13" s="3" t="s">
        <v>54</v>
      </c>
      <c r="E13" s="3" t="s">
        <v>54</v>
      </c>
      <c r="F13" s="3" t="s">
        <v>56</v>
      </c>
      <c r="G13" s="3" t="s">
        <v>54</v>
      </c>
      <c r="H13" s="3" t="s">
        <v>54</v>
      </c>
      <c r="I13" s="3" t="s">
        <v>56</v>
      </c>
      <c r="J13" s="3" t="s">
        <v>56</v>
      </c>
      <c r="K13" s="3" t="s">
        <v>54</v>
      </c>
      <c r="L13" s="3" t="s">
        <v>54</v>
      </c>
      <c r="M13" s="3" t="s">
        <v>56</v>
      </c>
      <c r="N13" s="3" t="s">
        <v>57</v>
      </c>
    </row>
    <row r="15" spans="1:14" x14ac:dyDescent="0.25">
      <c r="A15" s="3">
        <v>1972</v>
      </c>
      <c r="B15" s="3">
        <v>2.1</v>
      </c>
      <c r="C15" s="3">
        <v>1.93</v>
      </c>
      <c r="D15" s="3">
        <v>1.93</v>
      </c>
      <c r="E15" s="3">
        <v>1.93</v>
      </c>
      <c r="F15" s="3">
        <v>22.53</v>
      </c>
      <c r="G15" s="3">
        <v>3.82</v>
      </c>
      <c r="H15" s="3">
        <v>11</v>
      </c>
      <c r="I15" s="3">
        <v>23.92</v>
      </c>
      <c r="J15" s="3">
        <v>20.71</v>
      </c>
      <c r="K15" s="3">
        <v>37.19</v>
      </c>
      <c r="L15" s="3">
        <v>13.79</v>
      </c>
      <c r="M15" s="3">
        <v>2.0499999999999998</v>
      </c>
      <c r="N15" s="3">
        <v>1.93</v>
      </c>
    </row>
    <row r="16" spans="1:14" x14ac:dyDescent="0.25">
      <c r="A16" s="3">
        <v>1973</v>
      </c>
      <c r="B16" s="3">
        <v>0.38</v>
      </c>
      <c r="C16" s="3">
        <v>1.1000000000000001</v>
      </c>
      <c r="D16" s="3">
        <v>1.1000000000000001</v>
      </c>
      <c r="E16" s="3">
        <v>0.9</v>
      </c>
      <c r="F16" s="3">
        <v>2.7</v>
      </c>
      <c r="G16" s="3">
        <v>2.8</v>
      </c>
      <c r="H16" s="3">
        <v>5.0999999999999996</v>
      </c>
      <c r="I16" s="3">
        <v>39.700000000000003</v>
      </c>
      <c r="J16" s="3">
        <v>102.4</v>
      </c>
      <c r="K16" s="3">
        <v>109.8</v>
      </c>
      <c r="L16" s="3">
        <v>102.4</v>
      </c>
      <c r="M16" s="3">
        <v>37.700000000000003</v>
      </c>
      <c r="N16" s="3">
        <v>0.38</v>
      </c>
    </row>
    <row r="17" spans="1:14" x14ac:dyDescent="0.25">
      <c r="A17" s="3">
        <v>1974</v>
      </c>
      <c r="B17" s="3">
        <v>7.1</v>
      </c>
      <c r="C17" s="3">
        <v>3.6</v>
      </c>
      <c r="D17" s="3">
        <v>2.8</v>
      </c>
      <c r="E17" s="3">
        <v>1.6</v>
      </c>
      <c r="F17" s="3">
        <v>2.9</v>
      </c>
      <c r="G17" s="3">
        <v>27.1</v>
      </c>
      <c r="H17" s="3">
        <v>6.9</v>
      </c>
      <c r="I17" s="3">
        <v>6.9</v>
      </c>
      <c r="J17" s="3">
        <v>24</v>
      </c>
      <c r="K17" s="3">
        <v>110.3</v>
      </c>
      <c r="L17" s="3">
        <v>110</v>
      </c>
      <c r="M17" s="3">
        <v>24.4</v>
      </c>
      <c r="N17" s="3">
        <v>1.6</v>
      </c>
    </row>
    <row r="18" spans="1:14" x14ac:dyDescent="0.25">
      <c r="A18" s="3">
        <v>1975</v>
      </c>
      <c r="B18" s="3">
        <v>7.9</v>
      </c>
      <c r="C18" s="3">
        <v>4.0999999999999996</v>
      </c>
      <c r="D18" s="3">
        <v>2.9</v>
      </c>
      <c r="E18" s="3">
        <v>1.6</v>
      </c>
      <c r="F18" s="3">
        <v>2.7</v>
      </c>
      <c r="G18" s="3">
        <v>16</v>
      </c>
      <c r="H18" s="3">
        <v>12.4</v>
      </c>
      <c r="I18" s="3">
        <v>20.100000000000001</v>
      </c>
      <c r="J18" s="3">
        <v>46.1</v>
      </c>
      <c r="K18" s="3">
        <v>100.1</v>
      </c>
      <c r="L18" s="3">
        <v>119.7</v>
      </c>
      <c r="M18" s="3">
        <v>84</v>
      </c>
      <c r="N18" s="3">
        <v>1.6</v>
      </c>
    </row>
    <row r="19" spans="1:14" x14ac:dyDescent="0.25">
      <c r="A19" s="3">
        <v>1976</v>
      </c>
      <c r="B19" s="3">
        <v>15.9</v>
      </c>
      <c r="C19" s="3">
        <v>6.4</v>
      </c>
      <c r="D19" s="3">
        <v>3.3</v>
      </c>
      <c r="E19" s="3">
        <v>2.9</v>
      </c>
      <c r="F19" s="3">
        <v>18.399999999999999</v>
      </c>
      <c r="G19" s="3">
        <v>24.9</v>
      </c>
      <c r="H19" s="3">
        <v>4.68</v>
      </c>
      <c r="I19" s="3">
        <v>3.5</v>
      </c>
      <c r="J19" s="3">
        <v>9.1</v>
      </c>
      <c r="K19" s="3">
        <v>15.43</v>
      </c>
      <c r="L19" s="3">
        <v>33</v>
      </c>
      <c r="M19" s="3">
        <v>9.1</v>
      </c>
      <c r="N19" s="3">
        <v>2.9</v>
      </c>
    </row>
    <row r="20" spans="1:14" x14ac:dyDescent="0.25">
      <c r="A20" s="3">
        <v>1977</v>
      </c>
      <c r="B20" s="3">
        <v>3.5</v>
      </c>
      <c r="C20" s="3">
        <v>2.1</v>
      </c>
      <c r="D20" s="3">
        <v>1.5</v>
      </c>
      <c r="E20" s="3">
        <v>1.1000000000000001</v>
      </c>
      <c r="F20" s="3">
        <v>2.4</v>
      </c>
      <c r="G20" s="3">
        <v>34</v>
      </c>
      <c r="H20" s="3">
        <v>5.7</v>
      </c>
      <c r="I20" s="3">
        <v>7.5</v>
      </c>
      <c r="J20" s="3">
        <v>12.5</v>
      </c>
      <c r="K20" s="3">
        <v>44.8</v>
      </c>
      <c r="L20" s="3">
        <v>44.1</v>
      </c>
      <c r="M20" s="3">
        <v>18.899999999999999</v>
      </c>
      <c r="N20" s="3">
        <v>1.1000000000000001</v>
      </c>
    </row>
    <row r="21" spans="1:14" x14ac:dyDescent="0.25">
      <c r="A21" s="3">
        <v>1978</v>
      </c>
      <c r="B21" s="3">
        <v>6.4</v>
      </c>
      <c r="C21" s="3">
        <v>3.5</v>
      </c>
      <c r="D21" s="3">
        <v>3.7</v>
      </c>
      <c r="E21" s="3">
        <v>21.3</v>
      </c>
      <c r="F21" s="3">
        <v>42.3</v>
      </c>
      <c r="G21" s="3">
        <v>38.5</v>
      </c>
      <c r="H21" s="3">
        <v>22.1</v>
      </c>
      <c r="I21" s="3">
        <v>21.3</v>
      </c>
      <c r="J21" s="3">
        <v>26.2</v>
      </c>
      <c r="K21" s="3">
        <v>49.5</v>
      </c>
      <c r="L21" s="3">
        <v>103.1</v>
      </c>
      <c r="M21" s="3">
        <v>10.5</v>
      </c>
      <c r="N21" s="3">
        <v>3.5</v>
      </c>
    </row>
    <row r="22" spans="1:14" x14ac:dyDescent="0.25">
      <c r="A22" s="3">
        <v>1979</v>
      </c>
      <c r="B22" s="3">
        <v>2.8</v>
      </c>
      <c r="C22" s="3">
        <v>2.5</v>
      </c>
      <c r="D22" s="3">
        <v>2.7</v>
      </c>
      <c r="E22" s="3">
        <v>3.2</v>
      </c>
      <c r="F22" s="3">
        <v>32.5</v>
      </c>
      <c r="G22" s="3">
        <v>73.2</v>
      </c>
      <c r="H22" s="3">
        <v>33.1</v>
      </c>
      <c r="I22" s="3">
        <v>18.7</v>
      </c>
      <c r="J22" s="3">
        <v>57.5</v>
      </c>
      <c r="K22" s="3">
        <v>87.9</v>
      </c>
      <c r="L22" s="3">
        <v>138.4</v>
      </c>
      <c r="M22" s="3">
        <v>47.4</v>
      </c>
      <c r="N22" s="3">
        <v>2.5</v>
      </c>
    </row>
    <row r="23" spans="1:14" x14ac:dyDescent="0.25">
      <c r="A23" s="3">
        <v>1980</v>
      </c>
      <c r="B23" s="3">
        <v>20.100000000000001</v>
      </c>
      <c r="C23" s="3">
        <v>15.5</v>
      </c>
      <c r="D23" s="3">
        <v>3.2</v>
      </c>
      <c r="E23" s="3">
        <v>3.4</v>
      </c>
      <c r="F23" s="3">
        <v>12</v>
      </c>
      <c r="G23" s="3">
        <v>26.5</v>
      </c>
      <c r="H23" s="3">
        <v>8.3000000000000007</v>
      </c>
      <c r="I23" s="3">
        <v>20.399999999999999</v>
      </c>
      <c r="J23" s="3">
        <v>23.5</v>
      </c>
      <c r="K23" s="3">
        <v>36.6</v>
      </c>
      <c r="L23" s="3">
        <v>31.2</v>
      </c>
      <c r="M23" s="3">
        <v>21.9</v>
      </c>
      <c r="N23" s="3">
        <v>3.2</v>
      </c>
    </row>
    <row r="24" spans="1:14" x14ac:dyDescent="0.25">
      <c r="A24" s="3">
        <v>1981</v>
      </c>
      <c r="B24" s="3">
        <v>5.7</v>
      </c>
      <c r="C24" s="3">
        <v>3.4</v>
      </c>
      <c r="D24" s="3">
        <v>4.9000000000000004</v>
      </c>
      <c r="E24" s="3">
        <v>1.5</v>
      </c>
      <c r="F24" s="3">
        <v>81.400000000000006</v>
      </c>
      <c r="G24" s="3">
        <v>127</v>
      </c>
      <c r="H24" s="3">
        <v>55.8</v>
      </c>
      <c r="I24" s="3">
        <v>39.700000000000003</v>
      </c>
      <c r="J24" s="3">
        <v>87.7</v>
      </c>
      <c r="K24" s="3">
        <v>65.2</v>
      </c>
      <c r="L24" s="3">
        <v>79.3</v>
      </c>
      <c r="M24" s="3">
        <v>34.5</v>
      </c>
      <c r="N24" s="3">
        <v>1.5</v>
      </c>
    </row>
    <row r="25" spans="1:14" x14ac:dyDescent="0.25">
      <c r="A25" s="3">
        <v>1982</v>
      </c>
      <c r="B25" s="3">
        <v>0.7</v>
      </c>
      <c r="C25" s="3">
        <v>1</v>
      </c>
      <c r="D25" s="3">
        <v>2.9</v>
      </c>
      <c r="E25" s="3">
        <v>7.7</v>
      </c>
      <c r="F25" s="3">
        <v>60.23</v>
      </c>
      <c r="G25" s="3">
        <v>24</v>
      </c>
      <c r="H25" s="3">
        <v>22.2</v>
      </c>
      <c r="I25" s="3">
        <v>14.6</v>
      </c>
      <c r="J25" s="3">
        <v>10.199999999999999</v>
      </c>
      <c r="K25" s="3">
        <v>74</v>
      </c>
      <c r="L25" s="3">
        <v>14.3</v>
      </c>
      <c r="M25" s="3">
        <v>3.3</v>
      </c>
      <c r="N25" s="3">
        <v>0.7</v>
      </c>
    </row>
    <row r="26" spans="1:14" x14ac:dyDescent="0.25">
      <c r="A26" s="3">
        <v>1983</v>
      </c>
      <c r="B26" s="3">
        <v>2.1</v>
      </c>
      <c r="C26" s="3">
        <v>6.0270000000000001</v>
      </c>
      <c r="D26" s="3">
        <v>6.8449999999999998</v>
      </c>
      <c r="E26" s="3">
        <v>2.1</v>
      </c>
      <c r="F26" s="3">
        <v>58</v>
      </c>
      <c r="G26" s="3">
        <v>65</v>
      </c>
      <c r="H26" s="3">
        <v>18.600000000000001</v>
      </c>
      <c r="I26" s="3">
        <v>17.100000000000001</v>
      </c>
      <c r="J26" s="3">
        <v>23.8</v>
      </c>
      <c r="K26" s="3">
        <v>58.5</v>
      </c>
      <c r="L26" s="3">
        <v>32.5</v>
      </c>
      <c r="M26" s="3">
        <v>5.8</v>
      </c>
      <c r="N26" s="3">
        <v>2.1</v>
      </c>
    </row>
    <row r="27" spans="1:14" x14ac:dyDescent="0.25">
      <c r="A27" s="3">
        <v>1984</v>
      </c>
      <c r="B27" s="3">
        <v>10.24</v>
      </c>
      <c r="C27" s="3">
        <v>1.3</v>
      </c>
      <c r="D27" s="3">
        <v>1.2</v>
      </c>
      <c r="E27" s="3">
        <v>1.4</v>
      </c>
      <c r="F27" s="3">
        <v>3.87</v>
      </c>
      <c r="G27" s="3">
        <v>14.9</v>
      </c>
      <c r="H27" s="3">
        <v>21.8</v>
      </c>
      <c r="I27" s="3">
        <v>18.5</v>
      </c>
      <c r="J27" s="3">
        <v>45.7</v>
      </c>
      <c r="K27" s="3">
        <v>88.7</v>
      </c>
      <c r="L27" s="3">
        <v>107.6</v>
      </c>
      <c r="M27" s="3">
        <v>18.3</v>
      </c>
      <c r="N27" s="3">
        <v>1.2</v>
      </c>
    </row>
    <row r="28" spans="1:14" x14ac:dyDescent="0.25">
      <c r="A28" s="3">
        <v>1985</v>
      </c>
      <c r="B28" s="3">
        <v>5.0999999999999996</v>
      </c>
      <c r="C28" s="3">
        <v>3</v>
      </c>
      <c r="D28" s="3">
        <v>2</v>
      </c>
      <c r="E28" s="3">
        <v>2</v>
      </c>
      <c r="F28" s="3">
        <v>11.2</v>
      </c>
      <c r="G28" s="3">
        <v>8.8000000000000007</v>
      </c>
      <c r="H28" s="3">
        <v>4.4000000000000004</v>
      </c>
      <c r="I28" s="3">
        <v>9</v>
      </c>
      <c r="J28" s="3">
        <v>17.5</v>
      </c>
      <c r="K28" s="3">
        <v>54.3</v>
      </c>
      <c r="L28" s="3">
        <v>91.6</v>
      </c>
      <c r="M28" s="3">
        <v>47.5</v>
      </c>
      <c r="N28" s="3">
        <v>2</v>
      </c>
    </row>
    <row r="29" spans="1:14" x14ac:dyDescent="0.25">
      <c r="A29" s="3">
        <v>1986</v>
      </c>
      <c r="B29" s="3">
        <v>6.6</v>
      </c>
      <c r="C29" s="3">
        <v>2.9</v>
      </c>
      <c r="D29" s="3">
        <v>2.1</v>
      </c>
      <c r="E29" s="3">
        <v>0.9</v>
      </c>
      <c r="F29" s="3">
        <v>57.6</v>
      </c>
      <c r="G29" s="3">
        <v>47.3</v>
      </c>
      <c r="H29" s="3">
        <v>10.9</v>
      </c>
      <c r="I29" s="3">
        <v>7.4</v>
      </c>
      <c r="J29" s="3">
        <v>26.4</v>
      </c>
      <c r="K29" s="3">
        <v>48.2</v>
      </c>
      <c r="L29" s="3">
        <v>33.5</v>
      </c>
      <c r="M29" s="3">
        <v>9.3000000000000007</v>
      </c>
      <c r="N29" s="3">
        <v>0.9</v>
      </c>
    </row>
    <row r="30" spans="1:14" x14ac:dyDescent="0.25">
      <c r="A30" s="3">
        <v>1987</v>
      </c>
      <c r="B30" s="3">
        <v>4.2</v>
      </c>
      <c r="C30" s="3">
        <v>2</v>
      </c>
      <c r="D30" s="3">
        <v>1.5</v>
      </c>
      <c r="E30" s="3">
        <v>3.7</v>
      </c>
      <c r="F30" s="3">
        <v>38.6</v>
      </c>
      <c r="G30" s="3">
        <v>78.5</v>
      </c>
      <c r="H30" s="3">
        <v>21</v>
      </c>
      <c r="I30" s="3">
        <v>24.8</v>
      </c>
      <c r="J30" s="3">
        <v>28.8</v>
      </c>
      <c r="K30" s="3">
        <v>66.599999999999994</v>
      </c>
      <c r="L30" s="3">
        <v>76.400000000000006</v>
      </c>
      <c r="M30" s="3">
        <v>36.1</v>
      </c>
      <c r="N30" s="3">
        <v>1.5</v>
      </c>
    </row>
    <row r="31" spans="1:14" x14ac:dyDescent="0.25">
      <c r="A31" s="3">
        <v>1988</v>
      </c>
      <c r="B31" s="3">
        <v>6.4</v>
      </c>
      <c r="C31" s="3">
        <v>2</v>
      </c>
      <c r="D31" s="3">
        <v>1.9</v>
      </c>
      <c r="E31" s="3">
        <v>2.2999999999999998</v>
      </c>
      <c r="F31" s="3">
        <v>14.6</v>
      </c>
      <c r="G31" s="3">
        <v>31.9</v>
      </c>
      <c r="H31" s="3">
        <v>30.7</v>
      </c>
      <c r="I31" s="3">
        <v>33.700000000000003</v>
      </c>
      <c r="J31" s="3">
        <v>141.30000000000001</v>
      </c>
      <c r="K31" s="3">
        <v>100.3</v>
      </c>
      <c r="L31" s="3">
        <v>151.6</v>
      </c>
      <c r="M31" s="3">
        <v>43.9</v>
      </c>
      <c r="N31" s="3">
        <v>1.9</v>
      </c>
    </row>
    <row r="32" spans="1:14" x14ac:dyDescent="0.25">
      <c r="A32" s="3">
        <v>1989</v>
      </c>
      <c r="B32" s="3">
        <v>18.5</v>
      </c>
      <c r="C32" s="3">
        <v>11.5</v>
      </c>
      <c r="D32" s="3">
        <v>9</v>
      </c>
      <c r="E32" s="3">
        <v>4</v>
      </c>
      <c r="F32" s="3">
        <v>8.1999999999999993</v>
      </c>
      <c r="G32" s="3">
        <v>17.3</v>
      </c>
      <c r="H32" s="3">
        <v>6.9</v>
      </c>
      <c r="I32" s="3">
        <v>16.7</v>
      </c>
      <c r="J32" s="3">
        <v>47.9</v>
      </c>
      <c r="K32" s="3">
        <v>70.3</v>
      </c>
      <c r="L32" s="3">
        <v>46.9</v>
      </c>
      <c r="M32" s="3">
        <v>27</v>
      </c>
      <c r="N32" s="3">
        <v>4</v>
      </c>
    </row>
    <row r="33" spans="1:14" x14ac:dyDescent="0.25">
      <c r="A33" s="3">
        <v>1990</v>
      </c>
      <c r="B33" s="3">
        <v>5.4</v>
      </c>
      <c r="C33" s="3">
        <v>2.7</v>
      </c>
      <c r="D33" s="3">
        <v>1.2</v>
      </c>
      <c r="E33" s="3">
        <v>1.2</v>
      </c>
      <c r="F33" s="3">
        <v>37.6</v>
      </c>
      <c r="G33" s="3">
        <v>30.4</v>
      </c>
      <c r="H33" s="3">
        <v>14.9</v>
      </c>
      <c r="I33" s="3">
        <v>12.3</v>
      </c>
      <c r="J33" s="3">
        <v>30.7</v>
      </c>
      <c r="K33" s="3">
        <v>56</v>
      </c>
      <c r="L33" s="3">
        <v>101.2</v>
      </c>
      <c r="M33" s="3">
        <v>32.1</v>
      </c>
      <c r="N33" s="3">
        <v>1.2</v>
      </c>
    </row>
    <row r="34" spans="1:14" x14ac:dyDescent="0.25">
      <c r="A34" s="3">
        <v>1991</v>
      </c>
      <c r="B34" s="3">
        <v>11.9</v>
      </c>
      <c r="C34" s="3">
        <v>4.9000000000000004</v>
      </c>
      <c r="D34" s="3">
        <v>3.5</v>
      </c>
      <c r="E34" s="3">
        <v>3</v>
      </c>
      <c r="F34" s="3">
        <v>6.8</v>
      </c>
      <c r="G34" s="3">
        <v>10.8</v>
      </c>
      <c r="H34" s="3">
        <v>4.5</v>
      </c>
      <c r="I34" s="3">
        <v>4.5999999999999996</v>
      </c>
      <c r="J34" s="3">
        <v>7.8</v>
      </c>
      <c r="K34" s="3">
        <v>47.8</v>
      </c>
      <c r="L34" s="3">
        <v>22.3</v>
      </c>
      <c r="M34" s="3">
        <v>5.9</v>
      </c>
      <c r="N34" s="3">
        <v>3</v>
      </c>
    </row>
    <row r="35" spans="1:14" x14ac:dyDescent="0.25">
      <c r="A35" s="3">
        <v>1992</v>
      </c>
      <c r="B35" s="3">
        <v>2.5</v>
      </c>
      <c r="C35" s="3">
        <v>1.4</v>
      </c>
      <c r="D35" s="3" t="s">
        <v>72</v>
      </c>
      <c r="E35" s="3">
        <v>13.7</v>
      </c>
      <c r="F35" s="3">
        <v>38</v>
      </c>
      <c r="G35" s="3">
        <v>63.5</v>
      </c>
      <c r="H35" s="3">
        <v>39.5</v>
      </c>
      <c r="I35" s="3">
        <v>43.6</v>
      </c>
      <c r="J35" s="3">
        <v>43.8</v>
      </c>
      <c r="K35" s="3">
        <v>84.4</v>
      </c>
      <c r="L35" s="3">
        <v>19.100000000000001</v>
      </c>
      <c r="M35" s="3">
        <v>7.5</v>
      </c>
      <c r="N35" s="3" t="s">
        <v>72</v>
      </c>
    </row>
    <row r="36" spans="1:14" x14ac:dyDescent="0.25">
      <c r="A36" s="3">
        <v>1993</v>
      </c>
      <c r="B36" s="3">
        <v>26.3</v>
      </c>
      <c r="C36" s="3">
        <v>18.3</v>
      </c>
      <c r="D36" s="3">
        <v>12.8</v>
      </c>
      <c r="E36" s="3">
        <v>16.8</v>
      </c>
      <c r="F36" s="3">
        <v>68.599999999999994</v>
      </c>
      <c r="G36" s="3">
        <v>32.799999999999997</v>
      </c>
      <c r="H36" s="3">
        <v>12.1</v>
      </c>
      <c r="I36" s="3">
        <v>11.2</v>
      </c>
      <c r="J36" s="3">
        <v>17.600000000000001</v>
      </c>
      <c r="K36" s="3">
        <v>21.7</v>
      </c>
      <c r="L36" s="3">
        <v>20.3</v>
      </c>
      <c r="M36" s="3">
        <v>16.3</v>
      </c>
      <c r="N36" s="3">
        <v>11.2</v>
      </c>
    </row>
    <row r="37" spans="1:14" x14ac:dyDescent="0.25">
      <c r="A37" s="3">
        <v>1994</v>
      </c>
      <c r="D37" s="3" t="s">
        <v>55</v>
      </c>
      <c r="E37" s="3">
        <v>3.5</v>
      </c>
      <c r="F37" s="3">
        <v>16.600000000000001</v>
      </c>
      <c r="G37" s="3">
        <v>10.1</v>
      </c>
      <c r="H37" s="3">
        <v>4.2</v>
      </c>
      <c r="I37" s="3">
        <v>3.7</v>
      </c>
      <c r="J37" s="3">
        <v>8.4</v>
      </c>
      <c r="K37" s="3">
        <v>107.7</v>
      </c>
      <c r="L37" s="3">
        <v>85.3</v>
      </c>
      <c r="M37" s="3">
        <v>12.6</v>
      </c>
      <c r="N37" s="3">
        <v>3.5</v>
      </c>
    </row>
    <row r="38" spans="1:14" x14ac:dyDescent="0.25">
      <c r="A38" s="3">
        <v>1995</v>
      </c>
      <c r="B38" s="3">
        <v>4.5999999999999996</v>
      </c>
      <c r="C38" s="3">
        <v>3</v>
      </c>
      <c r="D38" s="3" t="s">
        <v>55</v>
      </c>
      <c r="E38" s="3">
        <v>3.1</v>
      </c>
      <c r="F38" s="3">
        <v>13</v>
      </c>
      <c r="G38" s="3">
        <v>40.4</v>
      </c>
      <c r="H38" s="3">
        <v>23.5</v>
      </c>
      <c r="I38" s="3">
        <v>80</v>
      </c>
      <c r="J38" s="3">
        <v>98.5</v>
      </c>
      <c r="K38" s="3">
        <v>110.7</v>
      </c>
      <c r="L38" s="3">
        <v>49.8</v>
      </c>
      <c r="M38" s="3">
        <v>15.1</v>
      </c>
      <c r="N38" s="3">
        <v>3</v>
      </c>
    </row>
    <row r="39" spans="1:14" x14ac:dyDescent="0.25">
      <c r="A39" s="3">
        <v>1996</v>
      </c>
      <c r="B39" s="3">
        <v>6.8</v>
      </c>
      <c r="D39" s="3">
        <v>4.0999999999999996</v>
      </c>
      <c r="E39" s="3">
        <v>5.3</v>
      </c>
      <c r="F39" s="3">
        <v>21.3</v>
      </c>
      <c r="G39" s="3">
        <v>64.099999999999994</v>
      </c>
      <c r="H39" s="3">
        <v>70.5</v>
      </c>
      <c r="I39" s="3">
        <v>79</v>
      </c>
      <c r="J39" s="3">
        <v>66.599999999999994</v>
      </c>
      <c r="K39" s="3">
        <v>114.3</v>
      </c>
      <c r="L39" s="3">
        <v>109.4</v>
      </c>
      <c r="M39" s="3">
        <v>34.700000000000003</v>
      </c>
      <c r="N39" s="3">
        <v>4.0999999999999996</v>
      </c>
    </row>
    <row r="40" spans="1:14" x14ac:dyDescent="0.25">
      <c r="A40" s="3">
        <v>1997</v>
      </c>
      <c r="B40" s="3">
        <v>6.52</v>
      </c>
      <c r="C40" s="3">
        <v>3.45</v>
      </c>
      <c r="D40" s="3">
        <v>3</v>
      </c>
      <c r="E40" s="3">
        <v>4.4000000000000004</v>
      </c>
      <c r="F40" s="3">
        <v>9.32</v>
      </c>
      <c r="G40" s="3">
        <v>26.06</v>
      </c>
      <c r="H40" s="3">
        <v>10.62</v>
      </c>
      <c r="I40" s="3">
        <v>6.9</v>
      </c>
      <c r="J40" s="3">
        <v>9</v>
      </c>
      <c r="K40" s="3">
        <v>19.079999999999998</v>
      </c>
      <c r="L40" s="3">
        <v>15.81</v>
      </c>
      <c r="M40" s="3">
        <v>3.05</v>
      </c>
      <c r="N40" s="3">
        <v>3</v>
      </c>
    </row>
    <row r="41" spans="1:14" x14ac:dyDescent="0.25">
      <c r="A41" s="3">
        <v>1998</v>
      </c>
      <c r="B41" s="3" t="s">
        <v>72</v>
      </c>
      <c r="C41" s="3" t="s">
        <v>72</v>
      </c>
      <c r="D41" s="3">
        <v>6.1</v>
      </c>
      <c r="E41" s="3">
        <v>16.7</v>
      </c>
      <c r="F41" s="3">
        <v>50.5</v>
      </c>
      <c r="G41" s="3">
        <v>80.900000000000006</v>
      </c>
      <c r="H41" s="3">
        <v>68.8</v>
      </c>
      <c r="I41" s="3">
        <v>49.3</v>
      </c>
      <c r="J41" s="3">
        <v>69.5</v>
      </c>
      <c r="K41" s="3">
        <v>122.8</v>
      </c>
      <c r="L41" s="3">
        <v>97.6</v>
      </c>
      <c r="M41" s="3">
        <v>74.400000000000006</v>
      </c>
      <c r="N41" s="3" t="s">
        <v>72</v>
      </c>
    </row>
    <row r="42" spans="1:14" x14ac:dyDescent="0.25">
      <c r="A42" s="3">
        <v>1999</v>
      </c>
      <c r="B42" s="3">
        <v>5.9</v>
      </c>
      <c r="C42" s="3">
        <v>2.9</v>
      </c>
      <c r="D42" s="3">
        <v>3.7</v>
      </c>
      <c r="E42" s="3">
        <v>5.4</v>
      </c>
      <c r="F42" s="3">
        <v>19</v>
      </c>
      <c r="G42" s="3">
        <v>14.2</v>
      </c>
      <c r="H42" s="3">
        <v>21.4</v>
      </c>
      <c r="I42" s="3">
        <v>26.4</v>
      </c>
      <c r="J42" s="3">
        <v>128.9</v>
      </c>
      <c r="K42" s="3">
        <v>149</v>
      </c>
      <c r="L42" s="3">
        <v>158.6</v>
      </c>
      <c r="M42" s="3">
        <v>78.8</v>
      </c>
      <c r="N42" s="3">
        <v>2.9</v>
      </c>
    </row>
    <row r="43" spans="1:14" x14ac:dyDescent="0.25">
      <c r="A43" s="3">
        <v>2000</v>
      </c>
      <c r="B43" s="3">
        <v>21.48</v>
      </c>
      <c r="C43" s="3">
        <v>5.6879999999999997</v>
      </c>
      <c r="D43" s="3">
        <v>3.7</v>
      </c>
      <c r="E43" s="3">
        <v>3.1</v>
      </c>
      <c r="F43" s="3">
        <v>7.8869999999999996</v>
      </c>
      <c r="G43" s="3">
        <v>6.7869999999999999</v>
      </c>
      <c r="H43" s="3">
        <v>10.98</v>
      </c>
      <c r="I43" s="3">
        <v>6.65</v>
      </c>
      <c r="J43" s="3">
        <v>9.8130000000000006</v>
      </c>
      <c r="K43" s="3">
        <v>49.44</v>
      </c>
      <c r="L43" s="3">
        <v>104.8</v>
      </c>
      <c r="M43" s="3">
        <v>5.8250000000000002</v>
      </c>
      <c r="N43" s="3">
        <v>3.1</v>
      </c>
    </row>
    <row r="44" spans="1:14" x14ac:dyDescent="0.25">
      <c r="A44" s="3">
        <v>2001</v>
      </c>
      <c r="B44" s="3">
        <v>8.0250000000000004</v>
      </c>
      <c r="C44" s="3">
        <v>2.2349999999999999</v>
      </c>
      <c r="D44" s="3">
        <v>1.7669999999999999</v>
      </c>
      <c r="E44" s="3">
        <v>1.5549999999999999</v>
      </c>
      <c r="F44" s="3">
        <v>2.0230000000000001</v>
      </c>
      <c r="G44" s="3">
        <v>4.3</v>
      </c>
      <c r="H44" s="3">
        <v>2.83</v>
      </c>
      <c r="I44" s="3">
        <v>2.66</v>
      </c>
      <c r="J44" s="3">
        <v>12</v>
      </c>
      <c r="K44" s="3">
        <v>11</v>
      </c>
      <c r="L44" s="3">
        <v>110.9</v>
      </c>
      <c r="M44" s="3">
        <v>9.125</v>
      </c>
      <c r="N44" s="3">
        <v>1.56</v>
      </c>
    </row>
    <row r="45" spans="1:14" x14ac:dyDescent="0.25">
      <c r="A45" s="3">
        <v>2002</v>
      </c>
      <c r="B45" s="3">
        <v>3.2</v>
      </c>
      <c r="C45" s="3" t="s">
        <v>72</v>
      </c>
      <c r="D45" s="3" t="s">
        <v>72</v>
      </c>
      <c r="E45" s="3">
        <v>1.385</v>
      </c>
      <c r="F45" s="3">
        <v>2.0649999999999999</v>
      </c>
      <c r="G45" s="3">
        <v>46.74</v>
      </c>
      <c r="H45" s="3">
        <v>3</v>
      </c>
      <c r="I45" s="3">
        <v>3.05</v>
      </c>
      <c r="J45" s="3">
        <v>9.8130000000000006</v>
      </c>
      <c r="K45" s="3">
        <v>13.75</v>
      </c>
      <c r="L45" s="3">
        <v>21.97</v>
      </c>
      <c r="M45" s="3">
        <v>5.3129999999999997</v>
      </c>
      <c r="N45" s="3" t="s">
        <v>72</v>
      </c>
    </row>
    <row r="46" spans="1:14" x14ac:dyDescent="0.25">
      <c r="A46" s="3">
        <v>2003</v>
      </c>
      <c r="B46" s="3">
        <v>1.47</v>
      </c>
      <c r="C46" s="3">
        <v>1.47</v>
      </c>
      <c r="D46" s="3" t="s">
        <v>72</v>
      </c>
      <c r="E46" s="3" t="s">
        <v>72</v>
      </c>
      <c r="F46" s="3">
        <v>30.84</v>
      </c>
      <c r="G46" s="3">
        <v>31.38</v>
      </c>
      <c r="H46" s="3">
        <v>20</v>
      </c>
      <c r="I46" s="3">
        <v>17.5</v>
      </c>
      <c r="J46" s="3">
        <v>58.15</v>
      </c>
      <c r="K46" s="3">
        <v>72.8</v>
      </c>
      <c r="L46" s="3">
        <v>156.1</v>
      </c>
      <c r="M46" s="3">
        <v>97.44</v>
      </c>
      <c r="N46" s="3" t="s">
        <v>72</v>
      </c>
    </row>
    <row r="47" spans="1:14" x14ac:dyDescent="0.25">
      <c r="A47" s="3">
        <v>2004</v>
      </c>
      <c r="B47" s="3">
        <v>45.75</v>
      </c>
      <c r="C47" s="3">
        <v>33.54</v>
      </c>
      <c r="D47" s="3">
        <v>26.87</v>
      </c>
      <c r="E47" s="3">
        <v>26.87</v>
      </c>
      <c r="F47" s="3">
        <v>80.92</v>
      </c>
      <c r="G47" s="3">
        <v>67.400000000000006</v>
      </c>
      <c r="H47" s="3">
        <v>46.98</v>
      </c>
      <c r="I47" s="3">
        <v>64.150000000000006</v>
      </c>
      <c r="J47" s="3">
        <v>86.58</v>
      </c>
      <c r="K47" s="3">
        <v>116.3</v>
      </c>
      <c r="L47" s="3">
        <v>191.6</v>
      </c>
      <c r="M47" s="3">
        <v>123</v>
      </c>
      <c r="N47" s="3">
        <v>26.87</v>
      </c>
    </row>
    <row r="48" spans="1:14" x14ac:dyDescent="0.25">
      <c r="A48" s="3">
        <v>2005</v>
      </c>
      <c r="B48" s="3">
        <v>48.45</v>
      </c>
      <c r="C48" s="3">
        <v>35.700000000000003</v>
      </c>
      <c r="D48" s="3">
        <v>28.58</v>
      </c>
      <c r="E48" s="3">
        <v>26.87</v>
      </c>
      <c r="F48" s="3">
        <v>31.38</v>
      </c>
      <c r="G48" s="3">
        <v>93.02</v>
      </c>
      <c r="H48" s="3">
        <v>87.87</v>
      </c>
      <c r="I48" s="3">
        <v>56.15</v>
      </c>
      <c r="J48" s="3">
        <v>65.900000000000006</v>
      </c>
      <c r="K48" s="3">
        <v>136.4</v>
      </c>
      <c r="L48" s="3" t="s">
        <v>55</v>
      </c>
      <c r="M48" s="3">
        <v>133.1</v>
      </c>
      <c r="N48" s="3">
        <v>26.87</v>
      </c>
    </row>
    <row r="49" spans="1:14" x14ac:dyDescent="0.25">
      <c r="A49" s="3">
        <v>2006</v>
      </c>
      <c r="B49" s="3">
        <v>53.15</v>
      </c>
      <c r="C49" s="3">
        <v>44.04</v>
      </c>
      <c r="D49" s="3">
        <v>38.4</v>
      </c>
      <c r="E49" s="3">
        <v>59.15</v>
      </c>
      <c r="F49" s="3" t="s">
        <v>55</v>
      </c>
      <c r="G49" s="3">
        <v>146.19999999999999</v>
      </c>
      <c r="H49" s="3">
        <v>85.55</v>
      </c>
      <c r="I49" s="3">
        <v>70.900000000000006</v>
      </c>
      <c r="J49" s="3">
        <v>94.19</v>
      </c>
      <c r="K49" s="3">
        <v>128.4</v>
      </c>
      <c r="L49" s="3" t="s">
        <v>55</v>
      </c>
      <c r="M49" s="3">
        <v>83.23</v>
      </c>
      <c r="N49" s="3">
        <v>38.4</v>
      </c>
    </row>
    <row r="50" spans="1:14" x14ac:dyDescent="0.25">
      <c r="A50" s="3">
        <v>2007</v>
      </c>
      <c r="B50" s="3">
        <v>40.56</v>
      </c>
      <c r="C50" s="3">
        <v>31.38</v>
      </c>
      <c r="D50" s="3">
        <v>29.32</v>
      </c>
      <c r="E50" s="3">
        <v>61.4</v>
      </c>
      <c r="F50" s="3">
        <v>81.430000000000007</v>
      </c>
      <c r="G50" s="3">
        <v>74.7</v>
      </c>
      <c r="H50" s="3">
        <v>41.83</v>
      </c>
      <c r="I50" s="3">
        <v>47.47</v>
      </c>
      <c r="J50" s="3">
        <v>101.2</v>
      </c>
      <c r="K50" s="3">
        <v>95.58</v>
      </c>
      <c r="L50" s="3">
        <v>96.74</v>
      </c>
      <c r="M50" s="3">
        <v>43.55</v>
      </c>
      <c r="N50" s="3">
        <v>29.32</v>
      </c>
    </row>
    <row r="51" spans="1:14" x14ac:dyDescent="0.25">
      <c r="A51" s="3">
        <v>2008</v>
      </c>
      <c r="B51" s="3" t="s">
        <v>55</v>
      </c>
      <c r="C51" s="3" t="s">
        <v>55</v>
      </c>
      <c r="D51" s="3" t="s">
        <v>55</v>
      </c>
      <c r="E51" s="3">
        <v>2.66</v>
      </c>
      <c r="F51" s="3">
        <v>15.75</v>
      </c>
      <c r="G51" s="3">
        <v>26.38</v>
      </c>
      <c r="H51" s="3">
        <v>21.97</v>
      </c>
      <c r="I51" s="3">
        <v>15.5</v>
      </c>
      <c r="J51" s="3">
        <v>84.46</v>
      </c>
      <c r="K51" s="3">
        <v>102.6</v>
      </c>
      <c r="L51" s="3">
        <v>113.1</v>
      </c>
      <c r="M51" s="3">
        <v>5.5970000000000004</v>
      </c>
      <c r="N51" s="3">
        <v>2.66</v>
      </c>
    </row>
    <row r="52" spans="1:14" x14ac:dyDescent="0.25">
      <c r="A52" s="3">
        <v>2009</v>
      </c>
      <c r="B52" s="3">
        <v>2.34</v>
      </c>
      <c r="C52" s="3">
        <v>1.93</v>
      </c>
      <c r="D52" s="3">
        <v>1.78</v>
      </c>
      <c r="E52" s="3">
        <v>1.998</v>
      </c>
      <c r="F52" s="3">
        <v>1.9670000000000001</v>
      </c>
      <c r="G52" s="3">
        <v>3.68</v>
      </c>
      <c r="H52" s="3">
        <v>2.29</v>
      </c>
      <c r="I52" s="3">
        <v>2.2799999999999998</v>
      </c>
      <c r="J52" s="3">
        <v>2.4300000000000002</v>
      </c>
      <c r="K52" s="3">
        <v>2.39</v>
      </c>
      <c r="L52" s="3">
        <v>25.36</v>
      </c>
      <c r="M52" s="3">
        <v>2.1179999999999999</v>
      </c>
      <c r="N52" s="3">
        <v>1.78</v>
      </c>
    </row>
    <row r="53" spans="1:14" x14ac:dyDescent="0.25">
      <c r="A53" s="3">
        <v>2010</v>
      </c>
      <c r="B53" s="3">
        <v>11.75</v>
      </c>
      <c r="C53" s="3">
        <v>9.15</v>
      </c>
      <c r="D53" s="3">
        <v>9.15</v>
      </c>
      <c r="E53" s="3">
        <v>11.43</v>
      </c>
      <c r="F53" s="3">
        <v>16.84</v>
      </c>
      <c r="G53" s="3">
        <v>133.1</v>
      </c>
      <c r="H53" s="3" t="s">
        <v>55</v>
      </c>
      <c r="I53" s="3" t="s">
        <v>55</v>
      </c>
      <c r="J53" s="3" t="s">
        <v>55</v>
      </c>
      <c r="K53" s="3" t="s">
        <v>55</v>
      </c>
      <c r="L53" s="3" t="s">
        <v>55</v>
      </c>
      <c r="M53" s="3" t="s">
        <v>55</v>
      </c>
      <c r="N53" s="3">
        <v>9.15</v>
      </c>
    </row>
    <row r="54" spans="1:14" ht="15.75" thickBot="1" x14ac:dyDescent="0.3"/>
    <row r="55" spans="1:14" ht="15.75" thickBot="1" x14ac:dyDescent="0.3">
      <c r="A55" s="14" t="s">
        <v>159</v>
      </c>
      <c r="B55" s="19" t="s">
        <v>162</v>
      </c>
      <c r="C55" s="20" t="s">
        <v>163</v>
      </c>
      <c r="D55" s="20" t="s">
        <v>91</v>
      </c>
      <c r="E55" s="20" t="s">
        <v>164</v>
      </c>
      <c r="F55" s="20" t="s">
        <v>165</v>
      </c>
      <c r="G55" s="20" t="s">
        <v>166</v>
      </c>
      <c r="H55" s="20" t="s">
        <v>167</v>
      </c>
      <c r="I55" s="20" t="s">
        <v>168</v>
      </c>
      <c r="J55" s="20" t="s">
        <v>169</v>
      </c>
      <c r="K55" s="20" t="s">
        <v>170</v>
      </c>
      <c r="L55" s="20" t="s">
        <v>171</v>
      </c>
      <c r="M55" s="20" t="s">
        <v>172</v>
      </c>
      <c r="N55" s="13" t="s">
        <v>161</v>
      </c>
    </row>
    <row r="56" spans="1:14" x14ac:dyDescent="0.25">
      <c r="A56" s="12" t="s">
        <v>73</v>
      </c>
      <c r="B56" s="9">
        <v>11.67</v>
      </c>
      <c r="C56" s="4">
        <v>7.657</v>
      </c>
      <c r="D56" s="4">
        <v>6.3730000000000002</v>
      </c>
      <c r="E56" s="4">
        <v>8.5399999999999991</v>
      </c>
      <c r="F56" s="4">
        <v>26.95</v>
      </c>
      <c r="G56" s="4">
        <v>42.78</v>
      </c>
      <c r="H56" s="4">
        <v>23.55</v>
      </c>
      <c r="I56" s="4">
        <v>24.92</v>
      </c>
      <c r="J56" s="4">
        <v>46.23</v>
      </c>
      <c r="K56" s="4">
        <v>73.150000000000006</v>
      </c>
      <c r="L56" s="4">
        <v>78.59</v>
      </c>
      <c r="M56" s="4">
        <v>33.43</v>
      </c>
      <c r="N56" s="8">
        <v>31.99</v>
      </c>
    </row>
    <row r="57" spans="1:14" x14ac:dyDescent="0.25">
      <c r="A57" s="11" t="s">
        <v>74</v>
      </c>
      <c r="B57" s="6">
        <v>53.15</v>
      </c>
      <c r="C57" s="2">
        <v>44.04</v>
      </c>
      <c r="D57" s="2">
        <v>38.4</v>
      </c>
      <c r="E57" s="2">
        <v>61.4</v>
      </c>
      <c r="F57" s="2">
        <v>81.430000000000007</v>
      </c>
      <c r="G57" s="2">
        <v>146.19999999999999</v>
      </c>
      <c r="H57" s="2">
        <v>87.87</v>
      </c>
      <c r="I57" s="2">
        <v>80</v>
      </c>
      <c r="J57" s="2">
        <v>141.30000000000001</v>
      </c>
      <c r="K57" s="2">
        <v>149</v>
      </c>
      <c r="L57" s="2">
        <v>191.6</v>
      </c>
      <c r="M57" s="2">
        <v>133.1</v>
      </c>
      <c r="N57" s="7">
        <v>191.6</v>
      </c>
    </row>
    <row r="58" spans="1:14" x14ac:dyDescent="0.25">
      <c r="A58" s="11" t="s">
        <v>75</v>
      </c>
      <c r="B58" s="6" t="s">
        <v>72</v>
      </c>
      <c r="C58" s="2" t="s">
        <v>72</v>
      </c>
      <c r="D58" s="2" t="s">
        <v>72</v>
      </c>
      <c r="E58" s="2" t="s">
        <v>72</v>
      </c>
      <c r="F58" s="2">
        <v>1.9670000000000001</v>
      </c>
      <c r="G58" s="2">
        <v>2.8</v>
      </c>
      <c r="H58" s="2">
        <v>2.29</v>
      </c>
      <c r="I58" s="2">
        <v>2.2799999999999998</v>
      </c>
      <c r="J58" s="2">
        <v>2.4300000000000002</v>
      </c>
      <c r="K58" s="2">
        <v>2.39</v>
      </c>
      <c r="L58" s="2">
        <v>13.79</v>
      </c>
      <c r="M58" s="2">
        <v>2.0499999999999998</v>
      </c>
      <c r="N58" s="7" t="s">
        <v>72</v>
      </c>
    </row>
    <row r="59" spans="1:14" ht="15.75" thickBot="1" x14ac:dyDescent="0.3">
      <c r="A59" s="10" t="s">
        <v>160</v>
      </c>
      <c r="B59" s="15">
        <f>B56/'AREA DE DRENAJE'!$D$9</f>
        <v>1.1577380952380951E-3</v>
      </c>
      <c r="C59" s="15">
        <f>C56/'AREA DE DRENAJE'!$D$9</f>
        <v>7.5962301587301586E-4</v>
      </c>
      <c r="D59" s="15">
        <f>D56/'AREA DE DRENAJE'!$D$9</f>
        <v>6.3224206349206348E-4</v>
      </c>
      <c r="E59" s="15">
        <f>E56/'AREA DE DRENAJE'!$D$9</f>
        <v>8.4722222222222219E-4</v>
      </c>
      <c r="F59" s="15">
        <f>F56/'AREA DE DRENAJE'!$D$9</f>
        <v>2.673611111111111E-3</v>
      </c>
      <c r="G59" s="15">
        <f>G56/'AREA DE DRENAJE'!$D$9</f>
        <v>4.2440476190476195E-3</v>
      </c>
      <c r="H59" s="15">
        <f>H56/'AREA DE DRENAJE'!$D$9</f>
        <v>2.3363095238095239E-3</v>
      </c>
      <c r="I59" s="15">
        <f>I56/'AREA DE DRENAJE'!$D$9</f>
        <v>2.4722222222222224E-3</v>
      </c>
      <c r="J59" s="15">
        <f>J56/'AREA DE DRENAJE'!$D$9</f>
        <v>4.5863095238095238E-3</v>
      </c>
      <c r="K59" s="15">
        <f>K56/'AREA DE DRENAJE'!$D$9</f>
        <v>7.2569444444444452E-3</v>
      </c>
      <c r="L59" s="15">
        <f>L56/'AREA DE DRENAJE'!$D$9</f>
        <v>7.7966269841269848E-3</v>
      </c>
      <c r="M59" s="15">
        <f>M56/'AREA DE DRENAJE'!$D$9</f>
        <v>3.3164682539682539E-3</v>
      </c>
      <c r="N59" s="24">
        <f>N56/'AREA DE DRENAJE'!$D$9</f>
        <v>3.173611111111111E-3</v>
      </c>
    </row>
    <row r="82" spans="1:16" ht="15.75" thickBot="1" x14ac:dyDescent="0.3"/>
    <row r="83" spans="1:16" ht="15.75" thickBot="1" x14ac:dyDescent="0.3">
      <c r="A83" s="124" t="s">
        <v>188</v>
      </c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6"/>
      <c r="P83" s="127" t="s">
        <v>181</v>
      </c>
    </row>
    <row r="84" spans="1:16" ht="15.75" thickBot="1" x14ac:dyDescent="0.3">
      <c r="A84" s="25" t="s">
        <v>144</v>
      </c>
      <c r="B84" s="18" t="s">
        <v>173</v>
      </c>
      <c r="C84" s="22" t="s">
        <v>162</v>
      </c>
      <c r="D84" s="22" t="s">
        <v>163</v>
      </c>
      <c r="E84" s="22" t="s">
        <v>91</v>
      </c>
      <c r="F84" s="22" t="s">
        <v>164</v>
      </c>
      <c r="G84" s="22" t="s">
        <v>165</v>
      </c>
      <c r="H84" s="22" t="s">
        <v>166</v>
      </c>
      <c r="I84" s="22" t="s">
        <v>167</v>
      </c>
      <c r="J84" s="22" t="s">
        <v>168</v>
      </c>
      <c r="K84" s="22" t="s">
        <v>169</v>
      </c>
      <c r="L84" s="22" t="s">
        <v>170</v>
      </c>
      <c r="M84" s="22" t="s">
        <v>171</v>
      </c>
      <c r="N84" s="22" t="s">
        <v>172</v>
      </c>
      <c r="O84" s="23" t="s">
        <v>161</v>
      </c>
      <c r="P84" s="128"/>
    </row>
    <row r="85" spans="1:16" x14ac:dyDescent="0.25">
      <c r="A85" s="64">
        <v>2502708</v>
      </c>
      <c r="B85" s="65" t="s">
        <v>147</v>
      </c>
      <c r="C85" s="66">
        <v>1.268</v>
      </c>
      <c r="D85" s="67">
        <v>0.89600000000000002</v>
      </c>
      <c r="E85" s="67">
        <v>0.63</v>
      </c>
      <c r="F85" s="67">
        <v>0.59799999999999998</v>
      </c>
      <c r="G85" s="67">
        <v>1.2290000000000001</v>
      </c>
      <c r="H85" s="67">
        <v>1.298</v>
      </c>
      <c r="I85" s="67">
        <v>0.88500000000000001</v>
      </c>
      <c r="J85" s="67">
        <v>1.069</v>
      </c>
      <c r="K85" s="67">
        <v>2.7040000000000002</v>
      </c>
      <c r="L85" s="67">
        <v>3.9830000000000001</v>
      </c>
      <c r="M85" s="67">
        <v>5.5960000000000001</v>
      </c>
      <c r="N85" s="67">
        <v>3.137</v>
      </c>
      <c r="O85" s="68">
        <v>1.94</v>
      </c>
      <c r="P85" s="69">
        <v>425</v>
      </c>
    </row>
    <row r="86" spans="1:16" x14ac:dyDescent="0.25">
      <c r="A86" s="64">
        <v>2502763</v>
      </c>
      <c r="B86" s="65" t="s">
        <v>148</v>
      </c>
      <c r="C86" s="66">
        <v>2041</v>
      </c>
      <c r="D86" s="67">
        <v>1798</v>
      </c>
      <c r="E86" s="67">
        <v>1850</v>
      </c>
      <c r="F86" s="67">
        <v>2177</v>
      </c>
      <c r="G86" s="67">
        <v>2881</v>
      </c>
      <c r="H86" s="67">
        <v>3025</v>
      </c>
      <c r="I86" s="67">
        <v>2606</v>
      </c>
      <c r="J86" s="67">
        <v>2440</v>
      </c>
      <c r="K86" s="67">
        <v>2558</v>
      </c>
      <c r="L86" s="67">
        <v>2981</v>
      </c>
      <c r="M86" s="67">
        <v>3493</v>
      </c>
      <c r="N86" s="67">
        <v>2868</v>
      </c>
      <c r="O86" s="68">
        <v>2559.75</v>
      </c>
      <c r="P86" s="72">
        <v>163542</v>
      </c>
    </row>
    <row r="87" spans="1:16" s="70" customFormat="1" x14ac:dyDescent="0.25">
      <c r="A87" s="64">
        <v>2502768</v>
      </c>
      <c r="B87" s="65" t="s">
        <v>149</v>
      </c>
      <c r="C87" s="66">
        <v>4066</v>
      </c>
      <c r="D87" s="67">
        <v>3298</v>
      </c>
      <c r="E87" s="67">
        <v>3009</v>
      </c>
      <c r="F87" s="67">
        <v>3377</v>
      </c>
      <c r="G87" s="67">
        <v>4706</v>
      </c>
      <c r="H87" s="67">
        <v>5722</v>
      </c>
      <c r="I87" s="67">
        <v>5418</v>
      </c>
      <c r="J87" s="67">
        <v>5226</v>
      </c>
      <c r="K87" s="67">
        <v>5415</v>
      </c>
      <c r="L87" s="67">
        <v>6038</v>
      </c>
      <c r="M87" s="67">
        <v>6946</v>
      </c>
      <c r="N87" s="67">
        <v>6321</v>
      </c>
      <c r="O87" s="68">
        <v>4961.84</v>
      </c>
      <c r="P87" s="72">
        <v>246771</v>
      </c>
    </row>
    <row r="88" spans="1:16" s="70" customFormat="1" x14ac:dyDescent="0.25">
      <c r="A88" s="64">
        <v>2801711</v>
      </c>
      <c r="B88" s="65" t="s">
        <v>150</v>
      </c>
      <c r="C88" s="66">
        <v>3.3210000000000002</v>
      </c>
      <c r="D88" s="67">
        <v>2.5840000000000001</v>
      </c>
      <c r="E88" s="67">
        <v>2.2480000000000002</v>
      </c>
      <c r="F88" s="67">
        <v>2.149</v>
      </c>
      <c r="G88" s="67">
        <v>4.3979999999999997</v>
      </c>
      <c r="H88" s="67">
        <v>4.835</v>
      </c>
      <c r="I88" s="67">
        <v>3.4590000000000001</v>
      </c>
      <c r="J88" s="67">
        <v>3.363</v>
      </c>
      <c r="K88" s="67">
        <v>4.8230000000000004</v>
      </c>
      <c r="L88" s="67">
        <v>6.5449999999999999</v>
      </c>
      <c r="M88" s="67">
        <v>7.6589999999999998</v>
      </c>
      <c r="N88" s="67">
        <v>4.4909999999999997</v>
      </c>
      <c r="O88" s="68">
        <v>4.16</v>
      </c>
      <c r="P88" s="72">
        <v>474</v>
      </c>
    </row>
    <row r="89" spans="1:16" x14ac:dyDescent="0.25">
      <c r="A89" s="64">
        <v>2802703</v>
      </c>
      <c r="B89" s="65" t="s">
        <v>151</v>
      </c>
      <c r="C89" s="66">
        <v>0.61399999999999999</v>
      </c>
      <c r="D89" s="67">
        <v>0.48499999999999999</v>
      </c>
      <c r="E89" s="67">
        <v>0.44600000000000001</v>
      </c>
      <c r="F89" s="67">
        <v>0.73599999999999999</v>
      </c>
      <c r="G89" s="67">
        <v>2.5939999999999999</v>
      </c>
      <c r="H89" s="67">
        <v>2.0649999999999999</v>
      </c>
      <c r="I89" s="67">
        <v>1.097</v>
      </c>
      <c r="J89" s="67">
        <v>1.022</v>
      </c>
      <c r="K89" s="67">
        <v>1.6359999999999999</v>
      </c>
      <c r="L89" s="67">
        <v>2.246</v>
      </c>
      <c r="M89" s="67">
        <v>3.36</v>
      </c>
      <c r="N89" s="67">
        <v>1.726</v>
      </c>
      <c r="O89" s="68">
        <v>1.5</v>
      </c>
      <c r="P89" s="72">
        <v>373</v>
      </c>
    </row>
    <row r="90" spans="1:16" s="70" customFormat="1" x14ac:dyDescent="0.25">
      <c r="A90" s="64">
        <v>2803703</v>
      </c>
      <c r="B90" s="65" t="s">
        <v>152</v>
      </c>
      <c r="C90" s="66">
        <v>5.3940000000000001</v>
      </c>
      <c r="D90" s="67">
        <v>3.0720000000000001</v>
      </c>
      <c r="E90" s="67">
        <v>2.3860000000000001</v>
      </c>
      <c r="F90" s="67">
        <v>2.9569999999999999</v>
      </c>
      <c r="G90" s="67">
        <v>13.6</v>
      </c>
      <c r="H90" s="67">
        <v>15.53</v>
      </c>
      <c r="I90" s="67">
        <v>9.23</v>
      </c>
      <c r="J90" s="67">
        <v>10</v>
      </c>
      <c r="K90" s="67">
        <v>18.82</v>
      </c>
      <c r="L90" s="67">
        <v>28.5</v>
      </c>
      <c r="M90" s="67">
        <v>28.8</v>
      </c>
      <c r="N90" s="67">
        <v>14.25</v>
      </c>
      <c r="O90" s="68">
        <v>12.71</v>
      </c>
      <c r="P90" s="72">
        <v>3754</v>
      </c>
    </row>
    <row r="91" spans="1:16" s="70" customFormat="1" x14ac:dyDescent="0.25">
      <c r="A91" s="64">
        <v>2803706</v>
      </c>
      <c r="B91" s="65" t="s">
        <v>153</v>
      </c>
      <c r="C91" s="66">
        <v>0.34599999999999997</v>
      </c>
      <c r="D91" s="67">
        <v>0.27700000000000002</v>
      </c>
      <c r="E91" s="67">
        <v>0.224</v>
      </c>
      <c r="F91" s="67">
        <v>0.26200000000000001</v>
      </c>
      <c r="G91" s="67">
        <v>0.48499999999999999</v>
      </c>
      <c r="H91" s="67">
        <v>0.54400000000000004</v>
      </c>
      <c r="I91" s="67">
        <v>0.439</v>
      </c>
      <c r="J91" s="67">
        <v>0.76200000000000001</v>
      </c>
      <c r="K91" s="67">
        <v>0.747</v>
      </c>
      <c r="L91" s="67">
        <v>0.9</v>
      </c>
      <c r="M91" s="67">
        <v>1.19</v>
      </c>
      <c r="N91" s="67">
        <v>0.85199999999999998</v>
      </c>
      <c r="O91" s="68">
        <v>0.59</v>
      </c>
      <c r="P91" s="72">
        <v>106</v>
      </c>
    </row>
    <row r="92" spans="1:16" x14ac:dyDescent="0.25">
      <c r="A92" s="56">
        <v>2803709</v>
      </c>
      <c r="B92" s="57" t="s">
        <v>154</v>
      </c>
      <c r="C92" s="58">
        <v>11.67</v>
      </c>
      <c r="D92" s="59">
        <v>7.657</v>
      </c>
      <c r="E92" s="59">
        <v>6.3730000000000002</v>
      </c>
      <c r="F92" s="59">
        <v>8.5399999999999991</v>
      </c>
      <c r="G92" s="59">
        <v>26.95</v>
      </c>
      <c r="H92" s="59">
        <v>42.78</v>
      </c>
      <c r="I92" s="59">
        <v>23.55</v>
      </c>
      <c r="J92" s="59">
        <v>24.92</v>
      </c>
      <c r="K92" s="59">
        <v>46.23</v>
      </c>
      <c r="L92" s="59">
        <v>73.150000000000006</v>
      </c>
      <c r="M92" s="59">
        <v>78.59</v>
      </c>
      <c r="N92" s="59">
        <v>33.43</v>
      </c>
      <c r="O92" s="60">
        <v>31.99</v>
      </c>
      <c r="P92" s="71">
        <v>10080</v>
      </c>
    </row>
    <row r="93" spans="1:16" x14ac:dyDescent="0.25">
      <c r="A93" s="30">
        <v>2903702</v>
      </c>
      <c r="B93" s="2" t="s">
        <v>155</v>
      </c>
      <c r="C93" s="9">
        <v>5145</v>
      </c>
      <c r="D93" s="4">
        <v>3854</v>
      </c>
      <c r="E93" s="4">
        <v>3619</v>
      </c>
      <c r="F93" s="4">
        <v>4085</v>
      </c>
      <c r="G93" s="4">
        <v>5857</v>
      </c>
      <c r="H93" s="4">
        <v>7533</v>
      </c>
      <c r="I93" s="4">
        <v>7283</v>
      </c>
      <c r="J93" s="4">
        <v>6832</v>
      </c>
      <c r="K93" s="4">
        <v>7001</v>
      </c>
      <c r="L93" s="4">
        <v>7806</v>
      </c>
      <c r="M93" s="4">
        <v>9222</v>
      </c>
      <c r="N93" s="4">
        <v>8614</v>
      </c>
      <c r="O93" s="8">
        <v>6404.08</v>
      </c>
      <c r="P93" s="26">
        <v>257438</v>
      </c>
    </row>
    <row r="94" spans="1:16" x14ac:dyDescent="0.25">
      <c r="A94" s="30">
        <v>2906706</v>
      </c>
      <c r="B94" s="2" t="s">
        <v>156</v>
      </c>
      <c r="C94" s="9">
        <v>12.55</v>
      </c>
      <c r="D94" s="4">
        <v>10.91</v>
      </c>
      <c r="E94" s="4">
        <v>10</v>
      </c>
      <c r="F94" s="4">
        <v>10.98</v>
      </c>
      <c r="G94" s="4">
        <v>17.25</v>
      </c>
      <c r="H94" s="4">
        <v>17.93</v>
      </c>
      <c r="I94" s="4">
        <v>15.47</v>
      </c>
      <c r="J94" s="4">
        <v>16.329999999999998</v>
      </c>
      <c r="K94" s="4">
        <v>20.46</v>
      </c>
      <c r="L94" s="4">
        <v>23.32</v>
      </c>
      <c r="M94" s="4">
        <v>24.37</v>
      </c>
      <c r="N94" s="4">
        <v>16.760000000000002</v>
      </c>
      <c r="O94" s="8">
        <v>16.36</v>
      </c>
      <c r="P94" s="26">
        <v>957</v>
      </c>
    </row>
    <row r="95" spans="1:16" x14ac:dyDescent="0.25">
      <c r="A95" s="30">
        <v>2906712</v>
      </c>
      <c r="B95" s="2" t="s">
        <v>157</v>
      </c>
      <c r="C95" s="9">
        <v>10.6</v>
      </c>
      <c r="D95" s="4">
        <v>8.9909999999999997</v>
      </c>
      <c r="E95" s="4">
        <v>8.4350000000000005</v>
      </c>
      <c r="F95" s="4">
        <v>9.6579999999999995</v>
      </c>
      <c r="G95" s="4">
        <v>15.37</v>
      </c>
      <c r="H95" s="4">
        <v>16.420000000000002</v>
      </c>
      <c r="I95" s="4">
        <v>14.19</v>
      </c>
      <c r="J95" s="4">
        <v>15.09</v>
      </c>
      <c r="K95" s="4">
        <v>19.55</v>
      </c>
      <c r="L95" s="4">
        <v>23.05</v>
      </c>
      <c r="M95" s="4">
        <v>22.68</v>
      </c>
      <c r="N95" s="4">
        <v>16.54</v>
      </c>
      <c r="O95" s="8">
        <v>15.05</v>
      </c>
      <c r="P95" s="26">
        <v>992</v>
      </c>
    </row>
    <row r="96" spans="1:16" ht="15.75" thickBot="1" x14ac:dyDescent="0.3">
      <c r="A96" s="31">
        <v>2906715</v>
      </c>
      <c r="B96" s="1" t="s">
        <v>158</v>
      </c>
      <c r="C96" s="38">
        <v>6.8330000000000002</v>
      </c>
      <c r="D96" s="39">
        <v>5.58</v>
      </c>
      <c r="E96" s="39">
        <v>4.9059999999999997</v>
      </c>
      <c r="F96" s="39">
        <v>5.4740000000000002</v>
      </c>
      <c r="G96" s="39">
        <v>9.6460000000000008</v>
      </c>
      <c r="H96" s="39">
        <v>11.16</v>
      </c>
      <c r="I96" s="39">
        <v>9.2430000000000003</v>
      </c>
      <c r="J96" s="39">
        <v>10.39</v>
      </c>
      <c r="K96" s="39">
        <v>13.63</v>
      </c>
      <c r="L96" s="39">
        <v>16.72</v>
      </c>
      <c r="M96" s="39">
        <v>16.07</v>
      </c>
      <c r="N96" s="39">
        <v>9.6219999999999999</v>
      </c>
      <c r="O96" s="40">
        <v>9.94</v>
      </c>
      <c r="P96" s="28">
        <v>705</v>
      </c>
    </row>
    <row r="98" spans="1:19" ht="15.75" thickBot="1" x14ac:dyDescent="0.3"/>
    <row r="99" spans="1:19" x14ac:dyDescent="0.25">
      <c r="A99" s="41" t="s">
        <v>175</v>
      </c>
      <c r="B99" s="18" t="s">
        <v>176</v>
      </c>
      <c r="C99" s="22" t="s">
        <v>162</v>
      </c>
      <c r="D99" s="22" t="s">
        <v>163</v>
      </c>
      <c r="E99" s="22" t="s">
        <v>91</v>
      </c>
      <c r="F99" s="22" t="s">
        <v>164</v>
      </c>
      <c r="G99" s="22" t="s">
        <v>165</v>
      </c>
      <c r="H99" s="22" t="s">
        <v>166</v>
      </c>
      <c r="I99" s="22" t="s">
        <v>167</v>
      </c>
      <c r="J99" s="22" t="s">
        <v>168</v>
      </c>
      <c r="K99" s="22" t="s">
        <v>169</v>
      </c>
      <c r="L99" s="22" t="s">
        <v>170</v>
      </c>
      <c r="M99" s="22" t="s">
        <v>171</v>
      </c>
      <c r="N99" s="22" t="s">
        <v>172</v>
      </c>
      <c r="O99" s="23" t="s">
        <v>179</v>
      </c>
    </row>
    <row r="100" spans="1:19" x14ac:dyDescent="0.25">
      <c r="A100" s="132" t="s">
        <v>147</v>
      </c>
      <c r="B100" s="42" t="s">
        <v>182</v>
      </c>
      <c r="C100" s="43">
        <f>C$85</f>
        <v>1.268</v>
      </c>
      <c r="D100" s="43">
        <f t="shared" ref="D100:N100" si="0">D$85</f>
        <v>0.89600000000000002</v>
      </c>
      <c r="E100" s="43">
        <f t="shared" si="0"/>
        <v>0.63</v>
      </c>
      <c r="F100" s="43">
        <f t="shared" si="0"/>
        <v>0.59799999999999998</v>
      </c>
      <c r="G100" s="43">
        <f t="shared" si="0"/>
        <v>1.2290000000000001</v>
      </c>
      <c r="H100" s="43">
        <f t="shared" si="0"/>
        <v>1.298</v>
      </c>
      <c r="I100" s="43">
        <f t="shared" si="0"/>
        <v>0.88500000000000001</v>
      </c>
      <c r="J100" s="43">
        <f t="shared" si="0"/>
        <v>1.069</v>
      </c>
      <c r="K100" s="43">
        <f t="shared" si="0"/>
        <v>2.7040000000000002</v>
      </c>
      <c r="L100" s="43">
        <f t="shared" si="0"/>
        <v>3.9830000000000001</v>
      </c>
      <c r="M100" s="43">
        <f t="shared" si="0"/>
        <v>5.5960000000000001</v>
      </c>
      <c r="N100" s="43">
        <f t="shared" si="0"/>
        <v>3.137</v>
      </c>
      <c r="O100" s="44">
        <f t="shared" ref="O100:O108" si="1">AVERAGE(C100:N100)</f>
        <v>1.9410833333333333</v>
      </c>
    </row>
    <row r="101" spans="1:19" x14ac:dyDescent="0.25">
      <c r="A101" s="133"/>
      <c r="B101" s="45">
        <v>3</v>
      </c>
      <c r="C101" s="2">
        <f>C$92*($P$85/$P$92)</f>
        <v>0.49203869047619053</v>
      </c>
      <c r="D101" s="2">
        <f t="shared" ref="D101:N101" si="2">D$92*($P$85/$P$92)</f>
        <v>0.32283978174603178</v>
      </c>
      <c r="E101" s="2">
        <f t="shared" si="2"/>
        <v>0.26870287698412704</v>
      </c>
      <c r="F101" s="2">
        <f t="shared" si="2"/>
        <v>0.36006944444444444</v>
      </c>
      <c r="G101" s="2">
        <f t="shared" si="2"/>
        <v>1.1362847222222223</v>
      </c>
      <c r="H101" s="2">
        <f t="shared" si="2"/>
        <v>1.8037202380952382</v>
      </c>
      <c r="I101" s="2">
        <f t="shared" si="2"/>
        <v>0.99293154761904767</v>
      </c>
      <c r="J101" s="2">
        <f t="shared" si="2"/>
        <v>1.0506944444444446</v>
      </c>
      <c r="K101" s="2">
        <f t="shared" si="2"/>
        <v>1.9491815476190477</v>
      </c>
      <c r="L101" s="2">
        <f t="shared" si="2"/>
        <v>3.0842013888888893</v>
      </c>
      <c r="M101" s="2">
        <f t="shared" si="2"/>
        <v>3.3135664682539687</v>
      </c>
      <c r="N101" s="2">
        <f t="shared" si="2"/>
        <v>1.409499007936508</v>
      </c>
      <c r="O101" s="44">
        <f t="shared" si="1"/>
        <v>1.34864417989418</v>
      </c>
    </row>
    <row r="102" spans="1:19" x14ac:dyDescent="0.25">
      <c r="A102" s="133"/>
      <c r="B102" s="45" t="s">
        <v>177</v>
      </c>
      <c r="C102" s="46">
        <f t="shared" ref="C102:N102" si="3">ABS((C101-C100)/C100)</f>
        <v>0.61195686870962895</v>
      </c>
      <c r="D102" s="46">
        <f t="shared" si="3"/>
        <v>0.63968774358701808</v>
      </c>
      <c r="E102" s="46">
        <f t="shared" si="3"/>
        <v>0.57348749685059197</v>
      </c>
      <c r="F102" s="46">
        <f t="shared" si="3"/>
        <v>0.39787718320327015</v>
      </c>
      <c r="G102" s="46">
        <f t="shared" si="3"/>
        <v>7.5439607630413158E-2</v>
      </c>
      <c r="H102" s="46">
        <f t="shared" si="3"/>
        <v>0.38961497542006018</v>
      </c>
      <c r="I102" s="46">
        <f t="shared" si="3"/>
        <v>0.12195655098197476</v>
      </c>
      <c r="J102" s="46">
        <f t="shared" si="3"/>
        <v>1.7123999584242613E-2</v>
      </c>
      <c r="K102" s="46">
        <f t="shared" si="3"/>
        <v>0.27914883593970136</v>
      </c>
      <c r="L102" s="46">
        <f t="shared" si="3"/>
        <v>0.22565870226239287</v>
      </c>
      <c r="M102" s="46">
        <f t="shared" si="3"/>
        <v>0.40786875120550953</v>
      </c>
      <c r="N102" s="46">
        <f t="shared" si="3"/>
        <v>0.5506856844320982</v>
      </c>
      <c r="O102" s="62">
        <f>AVERAGE(C102:N102)</f>
        <v>0.3575421999839084</v>
      </c>
    </row>
    <row r="103" spans="1:19" x14ac:dyDescent="0.25">
      <c r="A103" s="133"/>
      <c r="B103" s="45">
        <v>4</v>
      </c>
      <c r="C103" s="2">
        <f>C$92*TAN($P$85/$P$92)</f>
        <v>0.49233046255157159</v>
      </c>
      <c r="D103" s="2">
        <f t="shared" ref="D103:N103" si="4">D$92*TAN($P$85/$P$92)</f>
        <v>0.32303122123028138</v>
      </c>
      <c r="E103" s="2">
        <f t="shared" si="4"/>
        <v>0.26886221403951721</v>
      </c>
      <c r="F103" s="2">
        <f t="shared" si="4"/>
        <v>0.36028296059900777</v>
      </c>
      <c r="G103" s="2">
        <f t="shared" si="4"/>
        <v>1.1369585232017869</v>
      </c>
      <c r="H103" s="2">
        <f t="shared" si="4"/>
        <v>1.8047898190193858</v>
      </c>
      <c r="I103" s="2">
        <f t="shared" si="4"/>
        <v>0.99352034216705321</v>
      </c>
      <c r="J103" s="2">
        <f t="shared" si="4"/>
        <v>1.0513174915839902</v>
      </c>
      <c r="K103" s="2">
        <f t="shared" si="4"/>
        <v>1.9503373850693362</v>
      </c>
      <c r="L103" s="2">
        <f t="shared" si="4"/>
        <v>3.0860302772619934</v>
      </c>
      <c r="M103" s="2">
        <f t="shared" si="4"/>
        <v>3.3155313669175674</v>
      </c>
      <c r="N103" s="2">
        <f t="shared" si="4"/>
        <v>1.410334821173868</v>
      </c>
      <c r="O103" s="44">
        <f t="shared" si="1"/>
        <v>1.3494439070679467</v>
      </c>
    </row>
    <row r="104" spans="1:19" x14ac:dyDescent="0.25">
      <c r="A104" s="133"/>
      <c r="B104" s="45" t="s">
        <v>177</v>
      </c>
      <c r="C104" s="46">
        <f t="shared" ref="C104:N104" si="5">ABS((C103-C100)/C100)</f>
        <v>0.61172676454923369</v>
      </c>
      <c r="D104" s="46">
        <f t="shared" si="5"/>
        <v>0.63947408344834666</v>
      </c>
      <c r="E104" s="46">
        <f t="shared" si="5"/>
        <v>0.57323458088965518</v>
      </c>
      <c r="F104" s="46">
        <f t="shared" si="5"/>
        <v>0.39752013277757897</v>
      </c>
      <c r="G104" s="46">
        <f t="shared" si="5"/>
        <v>7.4891356223118932E-2</v>
      </c>
      <c r="H104" s="46">
        <f t="shared" si="5"/>
        <v>0.39043899770368706</v>
      </c>
      <c r="I104" s="46">
        <f t="shared" si="5"/>
        <v>0.12262185555599231</v>
      </c>
      <c r="J104" s="46">
        <f t="shared" si="5"/>
        <v>1.6541167835369235E-2</v>
      </c>
      <c r="K104" s="46">
        <f t="shared" si="5"/>
        <v>0.27872138126134022</v>
      </c>
      <c r="L104" s="46">
        <f t="shared" si="5"/>
        <v>0.22519952868139761</v>
      </c>
      <c r="M104" s="46">
        <f t="shared" si="5"/>
        <v>0.40751762564017735</v>
      </c>
      <c r="N104" s="46">
        <f t="shared" si="5"/>
        <v>0.55041924731467384</v>
      </c>
      <c r="O104" s="62">
        <f>AVERAGE(C104:N104)</f>
        <v>0.35735889349004762</v>
      </c>
    </row>
    <row r="105" spans="1:19" ht="15.75" thickBot="1" x14ac:dyDescent="0.3">
      <c r="A105" s="133"/>
      <c r="B105" s="45">
        <v>5</v>
      </c>
      <c r="C105" s="2">
        <f>C$92*ATAN($P$85/$P$92)</f>
        <v>0.49174743646814595</v>
      </c>
      <c r="D105" s="2">
        <f t="shared" ref="D105:N105" si="6">D$92*ATAN($P$85/$P$92)</f>
        <v>0.3226486821796567</v>
      </c>
      <c r="E105" s="2">
        <f t="shared" si="6"/>
        <v>0.2685438228458864</v>
      </c>
      <c r="F105" s="2">
        <f t="shared" si="6"/>
        <v>0.35985630740685226</v>
      </c>
      <c r="G105" s="2">
        <f t="shared" si="6"/>
        <v>1.1356121176363783</v>
      </c>
      <c r="H105" s="2">
        <f t="shared" si="6"/>
        <v>1.8026525563073936</v>
      </c>
      <c r="I105" s="2">
        <f t="shared" si="6"/>
        <v>0.99234379852826371</v>
      </c>
      <c r="J105" s="2">
        <f t="shared" si="6"/>
        <v>1.0500725035806511</v>
      </c>
      <c r="K105" s="2">
        <f t="shared" si="6"/>
        <v>1.9480277624612157</v>
      </c>
      <c r="L105" s="2">
        <f t="shared" si="6"/>
        <v>3.0823757478701697</v>
      </c>
      <c r="M105" s="2">
        <f t="shared" si="6"/>
        <v>3.3116050584431527</v>
      </c>
      <c r="N105" s="2">
        <f t="shared" si="6"/>
        <v>1.4086646787600787</v>
      </c>
      <c r="O105" s="44">
        <f t="shared" si="1"/>
        <v>1.3478458727073204</v>
      </c>
    </row>
    <row r="106" spans="1:19" x14ac:dyDescent="0.25">
      <c r="A106" s="133"/>
      <c r="B106" s="45" t="s">
        <v>177</v>
      </c>
      <c r="C106" s="46">
        <f t="shared" ref="C106:N106" si="7">ABS((C105-C100)/C100)</f>
        <v>0.61218656429956941</v>
      </c>
      <c r="D106" s="46">
        <f t="shared" si="7"/>
        <v>0.63990102435306173</v>
      </c>
      <c r="E106" s="46">
        <f t="shared" si="7"/>
        <v>0.57373996373668823</v>
      </c>
      <c r="F106" s="46">
        <f t="shared" si="7"/>
        <v>0.39823359965409316</v>
      </c>
      <c r="G106" s="46">
        <f t="shared" si="7"/>
        <v>7.5986885568447377E-2</v>
      </c>
      <c r="H106" s="46">
        <f t="shared" si="7"/>
        <v>0.38879241626147426</v>
      </c>
      <c r="I106" s="46">
        <f t="shared" si="7"/>
        <v>0.12129242771555221</v>
      </c>
      <c r="J106" s="46">
        <f t="shared" si="7"/>
        <v>1.7705796463375938E-2</v>
      </c>
      <c r="K106" s="46">
        <f t="shared" si="7"/>
        <v>0.27957553163416587</v>
      </c>
      <c r="L106" s="46">
        <f t="shared" si="7"/>
        <v>0.22611706053975156</v>
      </c>
      <c r="M106" s="46">
        <f t="shared" si="7"/>
        <v>0.40821925331609138</v>
      </c>
      <c r="N106" s="46">
        <f t="shared" si="7"/>
        <v>0.55095164846666278</v>
      </c>
      <c r="O106" s="62">
        <f>AVERAGE(C106:N106)</f>
        <v>0.35772518100074452</v>
      </c>
      <c r="Q106" s="47" t="s">
        <v>183</v>
      </c>
    </row>
    <row r="107" spans="1:19" ht="15.75" thickBot="1" x14ac:dyDescent="0.3">
      <c r="A107" s="133"/>
      <c r="B107" s="45" t="s">
        <v>184</v>
      </c>
      <c r="C107" s="2">
        <f>LN(C$85/C$92)/LN($P$85/$P$92)</f>
        <v>0.70101920587707645</v>
      </c>
      <c r="D107" s="2">
        <f t="shared" ref="D107:N107" si="8">LN(D$85/D$92)/LN($P$85/$P$92)</f>
        <v>0.67760154164808539</v>
      </c>
      <c r="E107" s="2">
        <f t="shared" si="8"/>
        <v>0.73087348144000153</v>
      </c>
      <c r="F107" s="2">
        <f t="shared" si="8"/>
        <v>0.839779314016321</v>
      </c>
      <c r="G107" s="2">
        <f t="shared" si="8"/>
        <v>0.97522695154792005</v>
      </c>
      <c r="H107" s="2">
        <f t="shared" si="8"/>
        <v>1.1039178508944383</v>
      </c>
      <c r="I107" s="2">
        <f t="shared" si="8"/>
        <v>1.0363443173672227</v>
      </c>
      <c r="J107" s="2">
        <f t="shared" si="8"/>
        <v>0.99454481550661966</v>
      </c>
      <c r="K107" s="2">
        <f t="shared" si="8"/>
        <v>0.89662036822094726</v>
      </c>
      <c r="L107" s="2">
        <f t="shared" si="8"/>
        <v>0.91922778578157849</v>
      </c>
      <c r="M107" s="2">
        <f t="shared" si="8"/>
        <v>0.83449442286146047</v>
      </c>
      <c r="N107" s="2">
        <f t="shared" si="8"/>
        <v>0.7473224349597074</v>
      </c>
      <c r="O107" s="48">
        <f t="shared" si="1"/>
        <v>0.87141437417678169</v>
      </c>
      <c r="Q107" s="49">
        <v>0.97</v>
      </c>
    </row>
    <row r="108" spans="1:19" x14ac:dyDescent="0.25">
      <c r="A108" s="133"/>
      <c r="B108" s="45" t="s">
        <v>185</v>
      </c>
      <c r="C108" s="2">
        <f>C$92*($P$85/$P$92)^$O107</f>
        <v>0.73928806746083919</v>
      </c>
      <c r="D108" s="2">
        <f t="shared" ref="D108:N108" si="9">D$92*($P$85/$P$92)^$O107</f>
        <v>0.48506672943853002</v>
      </c>
      <c r="E108" s="2">
        <f t="shared" si="9"/>
        <v>0.40372603718319866</v>
      </c>
      <c r="F108" s="2">
        <f t="shared" si="9"/>
        <v>0.5410042927262696</v>
      </c>
      <c r="G108" s="2">
        <f t="shared" si="9"/>
        <v>1.7072676450788016</v>
      </c>
      <c r="H108" s="2">
        <f t="shared" si="9"/>
        <v>2.7100894195351071</v>
      </c>
      <c r="I108" s="2">
        <f t="shared" si="9"/>
        <v>1.4918795191690457</v>
      </c>
      <c r="J108" s="2">
        <f t="shared" si="9"/>
        <v>1.578668264020918</v>
      </c>
      <c r="K108" s="2">
        <f t="shared" si="9"/>
        <v>2.9286450178847123</v>
      </c>
      <c r="L108" s="2">
        <f t="shared" si="9"/>
        <v>4.6340121794996048</v>
      </c>
      <c r="M108" s="2">
        <f t="shared" si="9"/>
        <v>4.9786331809552147</v>
      </c>
      <c r="N108" s="2">
        <f t="shared" si="9"/>
        <v>2.1177720732832781</v>
      </c>
      <c r="O108" s="44">
        <f t="shared" si="1"/>
        <v>2.0263377021862929</v>
      </c>
    </row>
    <row r="109" spans="1:19" x14ac:dyDescent="0.25">
      <c r="A109" s="133"/>
      <c r="B109" s="45" t="s">
        <v>177</v>
      </c>
      <c r="C109" s="46">
        <f t="shared" ref="C109:N109" si="10">ABS((C108-C100)/C100)</f>
        <v>0.41696524648198802</v>
      </c>
      <c r="D109" s="46">
        <f t="shared" si="10"/>
        <v>0.4586308823230692</v>
      </c>
      <c r="E109" s="46">
        <f t="shared" si="10"/>
        <v>0.35916502034412912</v>
      </c>
      <c r="F109" s="46">
        <f t="shared" si="10"/>
        <v>9.5310547280485589E-2</v>
      </c>
      <c r="G109" s="46">
        <f t="shared" si="10"/>
        <v>0.38915186743596536</v>
      </c>
      <c r="H109" s="46">
        <f t="shared" si="10"/>
        <v>1.0878963170532412</v>
      </c>
      <c r="I109" s="46">
        <f t="shared" si="10"/>
        <v>0.68573956968253746</v>
      </c>
      <c r="J109" s="46">
        <f t="shared" si="10"/>
        <v>0.47677106082405807</v>
      </c>
      <c r="K109" s="46">
        <f t="shared" si="10"/>
        <v>8.30787788035178E-2</v>
      </c>
      <c r="L109" s="46">
        <f t="shared" si="10"/>
        <v>0.16344769758965721</v>
      </c>
      <c r="M109" s="46">
        <f t="shared" si="10"/>
        <v>0.11032287688434335</v>
      </c>
      <c r="N109" s="46">
        <f t="shared" si="10"/>
        <v>0.32490530019659608</v>
      </c>
      <c r="O109" s="62">
        <f>AVERAGE(C109:N109)</f>
        <v>0.38761543040829899</v>
      </c>
    </row>
    <row r="110" spans="1:19" x14ac:dyDescent="0.25">
      <c r="A110" s="133"/>
      <c r="B110" s="42" t="s">
        <v>186</v>
      </c>
      <c r="C110" s="4">
        <f>C$92*($P$85/$P$92)^$Q107</f>
        <v>0.5410674425120181</v>
      </c>
      <c r="D110" s="4">
        <f t="shared" ref="D110:N110" si="11">D$92*($P$85/$P$92)^$Q107</f>
        <v>0.35500886095240125</v>
      </c>
      <c r="E110" s="4">
        <f t="shared" si="11"/>
        <v>0.29547753308732577</v>
      </c>
      <c r="F110" s="4">
        <f t="shared" si="11"/>
        <v>0.39594823985026856</v>
      </c>
      <c r="G110" s="4">
        <f t="shared" si="11"/>
        <v>1.2495087896914214</v>
      </c>
      <c r="H110" s="4">
        <f t="shared" si="11"/>
        <v>1.9834503162522823</v>
      </c>
      <c r="I110" s="4">
        <f t="shared" si="11"/>
        <v>1.0918713171515018</v>
      </c>
      <c r="J110" s="4">
        <f t="shared" si="11"/>
        <v>1.1553899457925871</v>
      </c>
      <c r="K110" s="4">
        <f t="shared" si="11"/>
        <v>2.1434059869177888</v>
      </c>
      <c r="L110" s="4">
        <f t="shared" si="11"/>
        <v>3.3915238577338584</v>
      </c>
      <c r="M110" s="4">
        <f t="shared" si="11"/>
        <v>3.6437438137977294</v>
      </c>
      <c r="N110" s="4">
        <f t="shared" si="11"/>
        <v>1.5499472667675034</v>
      </c>
      <c r="O110" s="51">
        <f>AVERAGE(C110:N110)</f>
        <v>1.4830286142088906</v>
      </c>
    </row>
    <row r="111" spans="1:19" ht="15.75" thickBot="1" x14ac:dyDescent="0.3">
      <c r="A111" s="134"/>
      <c r="B111" s="52" t="s">
        <v>177</v>
      </c>
      <c r="C111" s="53">
        <f t="shared" ref="C111:N111" si="12">ABS((C110-C100)/C100)</f>
        <v>0.57329066047948096</v>
      </c>
      <c r="D111" s="53">
        <f t="shared" si="12"/>
        <v>0.60378475340133786</v>
      </c>
      <c r="E111" s="53">
        <f t="shared" si="12"/>
        <v>0.53098804271853051</v>
      </c>
      <c r="F111" s="53">
        <f t="shared" si="12"/>
        <v>0.33787919757480173</v>
      </c>
      <c r="G111" s="53">
        <f t="shared" si="12"/>
        <v>1.6687379732645512E-2</v>
      </c>
      <c r="H111" s="53">
        <f t="shared" si="12"/>
        <v>0.52808190774443931</v>
      </c>
      <c r="I111" s="53">
        <f t="shared" si="12"/>
        <v>0.23375290073616017</v>
      </c>
      <c r="J111" s="53">
        <f t="shared" si="12"/>
        <v>8.081379400616201E-2</v>
      </c>
      <c r="K111" s="53">
        <f t="shared" si="12"/>
        <v>0.20732027111028525</v>
      </c>
      <c r="L111" s="53">
        <f t="shared" si="12"/>
        <v>0.14850016125185581</v>
      </c>
      <c r="M111" s="53">
        <f t="shared" si="12"/>
        <v>0.34886636636924068</v>
      </c>
      <c r="N111" s="53">
        <f t="shared" si="12"/>
        <v>0.50591416424370306</v>
      </c>
      <c r="O111" s="63">
        <f>AVERAGE(C111:N111)</f>
        <v>0.34298996661405362</v>
      </c>
    </row>
    <row r="112" spans="1:19" x14ac:dyDescent="0.25">
      <c r="A112"/>
      <c r="B112" s="54"/>
      <c r="C112" s="55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</row>
    <row r="113" spans="1:19" x14ac:dyDescent="0.25">
      <c r="A113"/>
      <c r="B113" s="54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spans="1:19" x14ac:dyDescent="0.25">
      <c r="A114"/>
      <c r="B114" s="5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spans="1:19" x14ac:dyDescent="0.25">
      <c r="A115"/>
      <c r="B115" s="54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spans="1:19" x14ac:dyDescent="0.25">
      <c r="A116"/>
      <c r="B116" s="54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spans="1:19" x14ac:dyDescent="0.25">
      <c r="A117"/>
      <c r="B117" s="54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 x14ac:dyDescent="0.25">
      <c r="A118"/>
      <c r="B118" s="54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 x14ac:dyDescent="0.25">
      <c r="A119"/>
      <c r="B119" s="54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x14ac:dyDescent="0.25">
      <c r="A120"/>
      <c r="B120" s="54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x14ac:dyDescent="0.25">
      <c r="A121"/>
      <c r="B121" s="54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x14ac:dyDescent="0.25">
      <c r="A122"/>
      <c r="B122" s="54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x14ac:dyDescent="0.25">
      <c r="A123"/>
      <c r="B123" s="54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x14ac:dyDescent="0.25">
      <c r="A124"/>
      <c r="B124" s="5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 s="54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 s="54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 s="54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x14ac:dyDescent="0.25">
      <c r="A128"/>
      <c r="B128" s="54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/>
      <c r="B129" s="54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x14ac:dyDescent="0.25">
      <c r="A130"/>
      <c r="B130" s="54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ht="15.75" thickBot="1" x14ac:dyDescent="0.3"/>
    <row r="132" spans="1:19" x14ac:dyDescent="0.25">
      <c r="A132" s="41" t="s">
        <v>175</v>
      </c>
      <c r="B132" s="18" t="s">
        <v>176</v>
      </c>
      <c r="C132" s="22" t="s">
        <v>162</v>
      </c>
      <c r="D132" s="22" t="s">
        <v>163</v>
      </c>
      <c r="E132" s="22" t="s">
        <v>91</v>
      </c>
      <c r="F132" s="22" t="s">
        <v>164</v>
      </c>
      <c r="G132" s="22" t="s">
        <v>165</v>
      </c>
      <c r="H132" s="22" t="s">
        <v>166</v>
      </c>
      <c r="I132" s="22" t="s">
        <v>167</v>
      </c>
      <c r="J132" s="22" t="s">
        <v>168</v>
      </c>
      <c r="K132" s="22" t="s">
        <v>169</v>
      </c>
      <c r="L132" s="22" t="s">
        <v>170</v>
      </c>
      <c r="M132" s="22" t="s">
        <v>171</v>
      </c>
      <c r="N132" s="22" t="s">
        <v>172</v>
      </c>
      <c r="O132" s="23" t="s">
        <v>179</v>
      </c>
    </row>
    <row r="133" spans="1:19" x14ac:dyDescent="0.25">
      <c r="A133" s="132" t="s">
        <v>148</v>
      </c>
      <c r="B133" s="42" t="s">
        <v>182</v>
      </c>
      <c r="C133" s="43">
        <f>C$86</f>
        <v>2041</v>
      </c>
      <c r="D133" s="43">
        <f t="shared" ref="D133:N133" si="13">D$86</f>
        <v>1798</v>
      </c>
      <c r="E133" s="43">
        <f t="shared" si="13"/>
        <v>1850</v>
      </c>
      <c r="F133" s="43">
        <f t="shared" si="13"/>
        <v>2177</v>
      </c>
      <c r="G133" s="43">
        <f t="shared" si="13"/>
        <v>2881</v>
      </c>
      <c r="H133" s="43">
        <f t="shared" si="13"/>
        <v>3025</v>
      </c>
      <c r="I133" s="43">
        <f t="shared" si="13"/>
        <v>2606</v>
      </c>
      <c r="J133" s="43">
        <f t="shared" si="13"/>
        <v>2440</v>
      </c>
      <c r="K133" s="43">
        <f t="shared" si="13"/>
        <v>2558</v>
      </c>
      <c r="L133" s="43">
        <f t="shared" si="13"/>
        <v>2981</v>
      </c>
      <c r="M133" s="43">
        <f t="shared" si="13"/>
        <v>3493</v>
      </c>
      <c r="N133" s="43">
        <f t="shared" si="13"/>
        <v>2868</v>
      </c>
      <c r="O133" s="44">
        <f t="shared" ref="O133:O141" si="14">AVERAGE(C133:N133)</f>
        <v>2559.8333333333335</v>
      </c>
    </row>
    <row r="134" spans="1:19" x14ac:dyDescent="0.25">
      <c r="A134" s="133"/>
      <c r="B134" s="45">
        <v>3</v>
      </c>
      <c r="C134" s="2">
        <f>C$92*($P$86/$P$92)</f>
        <v>189.33880357142857</v>
      </c>
      <c r="D134" s="2">
        <f t="shared" ref="D134:N134" si="15">D$92*($P$86/$P$92)</f>
        <v>124.23026726190476</v>
      </c>
      <c r="E134" s="2">
        <f t="shared" si="15"/>
        <v>103.39813154761904</v>
      </c>
      <c r="F134" s="2">
        <f t="shared" si="15"/>
        <v>138.55641666666665</v>
      </c>
      <c r="G134" s="2">
        <f t="shared" si="15"/>
        <v>437.24770833333332</v>
      </c>
      <c r="H134" s="2">
        <f t="shared" si="15"/>
        <v>694.08003571428571</v>
      </c>
      <c r="I134" s="2">
        <f t="shared" si="15"/>
        <v>382.08473214285715</v>
      </c>
      <c r="J134" s="2">
        <f t="shared" si="15"/>
        <v>404.31216666666666</v>
      </c>
      <c r="K134" s="2">
        <f t="shared" si="15"/>
        <v>750.05423214285702</v>
      </c>
      <c r="L134" s="2">
        <f t="shared" si="15"/>
        <v>1186.8152083333334</v>
      </c>
      <c r="M134" s="2">
        <f t="shared" si="15"/>
        <v>1275.0759702380954</v>
      </c>
      <c r="N134" s="2">
        <f t="shared" si="15"/>
        <v>542.38185119047614</v>
      </c>
      <c r="O134" s="44">
        <f t="shared" si="14"/>
        <v>518.96462698412699</v>
      </c>
    </row>
    <row r="135" spans="1:19" x14ac:dyDescent="0.25">
      <c r="A135" s="133"/>
      <c r="B135" s="45" t="s">
        <v>177</v>
      </c>
      <c r="C135" s="46">
        <f t="shared" ref="C135:N135" si="16">ABS((C134-C133)/C133)</f>
        <v>0.9072323353398194</v>
      </c>
      <c r="D135" s="46">
        <f t="shared" si="16"/>
        <v>0.93090641420361242</v>
      </c>
      <c r="E135" s="46">
        <f t="shared" si="16"/>
        <v>0.94410911808236808</v>
      </c>
      <c r="F135" s="46">
        <f t="shared" si="16"/>
        <v>0.93635442504976274</v>
      </c>
      <c r="G135" s="46">
        <f t="shared" si="16"/>
        <v>0.84823057676732616</v>
      </c>
      <c r="H135" s="46">
        <f t="shared" si="16"/>
        <v>0.77055205430932705</v>
      </c>
      <c r="I135" s="46">
        <f t="shared" si="16"/>
        <v>0.85338268144940244</v>
      </c>
      <c r="J135" s="46">
        <f t="shared" si="16"/>
        <v>0.83429829234972686</v>
      </c>
      <c r="K135" s="46">
        <f t="shared" si="16"/>
        <v>0.70678098821624047</v>
      </c>
      <c r="L135" s="46">
        <f t="shared" si="16"/>
        <v>0.60187346248462481</v>
      </c>
      <c r="M135" s="46">
        <f t="shared" si="16"/>
        <v>0.63496250494185635</v>
      </c>
      <c r="N135" s="46">
        <f t="shared" si="16"/>
        <v>0.81088498912465967</v>
      </c>
      <c r="O135" s="62">
        <f>AVERAGE(C135:N135)</f>
        <v>0.81496398685989391</v>
      </c>
    </row>
    <row r="136" spans="1:19" x14ac:dyDescent="0.25">
      <c r="A136" s="133"/>
      <c r="B136" s="45">
        <v>4</v>
      </c>
      <c r="C136" s="2">
        <f>C$92*TAN($P$86/$P$92)</f>
        <v>6.6267667576540266</v>
      </c>
      <c r="D136" s="2">
        <f t="shared" ref="D136:N136" si="17">D$92*TAN($P$86/$P$92)</f>
        <v>4.3479994056004179</v>
      </c>
      <c r="E136" s="2">
        <f t="shared" si="17"/>
        <v>3.6188847083572502</v>
      </c>
      <c r="F136" s="2">
        <f t="shared" si="17"/>
        <v>4.8494077215394498</v>
      </c>
      <c r="G136" s="2">
        <f t="shared" si="17"/>
        <v>15.303458793382692</v>
      </c>
      <c r="H136" s="2">
        <f t="shared" si="17"/>
        <v>24.292466314690596</v>
      </c>
      <c r="I136" s="2">
        <f t="shared" si="17"/>
        <v>13.37278124616558</v>
      </c>
      <c r="J136" s="2">
        <f t="shared" si="17"/>
        <v>14.150730728426593</v>
      </c>
      <c r="K136" s="2">
        <f t="shared" si="17"/>
        <v>26.251536178778544</v>
      </c>
      <c r="L136" s="2">
        <f t="shared" si="17"/>
        <v>41.537959582038738</v>
      </c>
      <c r="M136" s="2">
        <f t="shared" si="17"/>
        <v>44.627043657586114</v>
      </c>
      <c r="N136" s="2">
        <f t="shared" si="17"/>
        <v>18.98310305984354</v>
      </c>
      <c r="O136" s="44">
        <f t="shared" si="14"/>
        <v>18.163511512838628</v>
      </c>
    </row>
    <row r="137" spans="1:19" x14ac:dyDescent="0.25">
      <c r="A137" s="133"/>
      <c r="B137" s="45" t="s">
        <v>177</v>
      </c>
      <c r="C137" s="46">
        <f t="shared" ref="C137:N137" si="18">ABS((C136-C133)/C133)</f>
        <v>0.99675317650286432</v>
      </c>
      <c r="D137" s="46">
        <f t="shared" si="18"/>
        <v>0.99758175783893199</v>
      </c>
      <c r="E137" s="46">
        <f t="shared" si="18"/>
        <v>0.99804384610359065</v>
      </c>
      <c r="F137" s="46">
        <f t="shared" si="18"/>
        <v>0.99777243558955464</v>
      </c>
      <c r="G137" s="46">
        <f t="shared" si="18"/>
        <v>0.99468814342471967</v>
      </c>
      <c r="H137" s="46">
        <f t="shared" si="18"/>
        <v>0.99196943262324278</v>
      </c>
      <c r="I137" s="46">
        <f t="shared" si="18"/>
        <v>0.99486846460239231</v>
      </c>
      <c r="J137" s="46">
        <f t="shared" si="18"/>
        <v>0.99420052019326788</v>
      </c>
      <c r="K137" s="46">
        <f t="shared" si="18"/>
        <v>0.98973747608335472</v>
      </c>
      <c r="L137" s="46">
        <f t="shared" si="18"/>
        <v>0.98606576330693096</v>
      </c>
      <c r="M137" s="46">
        <f t="shared" si="18"/>
        <v>0.98722386382548355</v>
      </c>
      <c r="N137" s="46">
        <f t="shared" si="18"/>
        <v>0.99338106587871566</v>
      </c>
      <c r="O137" s="62">
        <f>AVERAGE(C137:N137)</f>
        <v>0.99352382883108747</v>
      </c>
    </row>
    <row r="138" spans="1:19" ht="15.75" thickBot="1" x14ac:dyDescent="0.3">
      <c r="A138" s="133"/>
      <c r="B138" s="45">
        <v>5</v>
      </c>
      <c r="C138" s="2">
        <f>C$92*ATAN($P$86/$P$92)</f>
        <v>17.612815116951445</v>
      </c>
      <c r="D138" s="2">
        <f t="shared" ref="D138:N138" si="19">D$92*ATAN($P$86/$P$92)</f>
        <v>11.55624038993121</v>
      </c>
      <c r="E138" s="2">
        <f t="shared" si="19"/>
        <v>9.6183779554697146</v>
      </c>
      <c r="F138" s="2">
        <f t="shared" si="19"/>
        <v>12.888898123287518</v>
      </c>
      <c r="G138" s="2">
        <f t="shared" si="19"/>
        <v>40.673981782505692</v>
      </c>
      <c r="H138" s="2">
        <f t="shared" si="19"/>
        <v>64.565229708927404</v>
      </c>
      <c r="I138" s="2">
        <f t="shared" si="19"/>
        <v>35.542570351688653</v>
      </c>
      <c r="J138" s="2">
        <f t="shared" si="19"/>
        <v>37.610227310576697</v>
      </c>
      <c r="K138" s="2">
        <f t="shared" si="19"/>
        <v>69.772103072550578</v>
      </c>
      <c r="L138" s="2">
        <f t="shared" si="19"/>
        <v>110.40080769537261</v>
      </c>
      <c r="M138" s="2">
        <f t="shared" si="19"/>
        <v>118.61106598467988</v>
      </c>
      <c r="N138" s="2">
        <f t="shared" si="19"/>
        <v>50.45384827418053</v>
      </c>
      <c r="O138" s="44">
        <f t="shared" si="14"/>
        <v>48.275513813843496</v>
      </c>
    </row>
    <row r="139" spans="1:19" x14ac:dyDescent="0.25">
      <c r="A139" s="133"/>
      <c r="B139" s="45" t="s">
        <v>177</v>
      </c>
      <c r="C139" s="46">
        <f t="shared" ref="C139:N139" si="20">ABS((C138-C133)/C133)</f>
        <v>0.99137049724794146</v>
      </c>
      <c r="D139" s="46">
        <f t="shared" si="20"/>
        <v>0.99357272503340865</v>
      </c>
      <c r="E139" s="46">
        <f t="shared" si="20"/>
        <v>0.99480087678082718</v>
      </c>
      <c r="F139" s="46">
        <f t="shared" si="20"/>
        <v>0.99407951395347371</v>
      </c>
      <c r="G139" s="46">
        <f t="shared" si="20"/>
        <v>0.98588199174505187</v>
      </c>
      <c r="H139" s="46">
        <f t="shared" si="20"/>
        <v>0.978656122410272</v>
      </c>
      <c r="I139" s="46">
        <f t="shared" si="20"/>
        <v>0.9863612546616698</v>
      </c>
      <c r="J139" s="46">
        <f t="shared" si="20"/>
        <v>0.98458597241369805</v>
      </c>
      <c r="K139" s="46">
        <f t="shared" si="20"/>
        <v>0.97272396283324836</v>
      </c>
      <c r="L139" s="46">
        <f t="shared" si="20"/>
        <v>0.96296517688850292</v>
      </c>
      <c r="M139" s="46">
        <f t="shared" si="20"/>
        <v>0.96604321042522756</v>
      </c>
      <c r="N139" s="46">
        <f t="shared" si="20"/>
        <v>0.98240800269380035</v>
      </c>
      <c r="O139" s="62">
        <f>AVERAGE(C139:N139)</f>
        <v>0.98278744225726022</v>
      </c>
      <c r="Q139" s="47" t="s">
        <v>183</v>
      </c>
    </row>
    <row r="140" spans="1:19" ht="15.75" thickBot="1" x14ac:dyDescent="0.3">
      <c r="A140" s="133"/>
      <c r="B140" s="45" t="s">
        <v>184</v>
      </c>
      <c r="C140" s="2">
        <f>LN(C$86/C$92)/LN($P$86/$P$92)</f>
        <v>1.8532722044534282</v>
      </c>
      <c r="D140" s="2">
        <f t="shared" ref="D140:N140" si="21">LN(D$86/D$92)/LN($P$86/$P$92)</f>
        <v>1.9590086063058714</v>
      </c>
      <c r="E140" s="2">
        <f t="shared" si="21"/>
        <v>2.0351110241808348</v>
      </c>
      <c r="F140" s="2">
        <f t="shared" si="21"/>
        <v>1.9884834356528047</v>
      </c>
      <c r="G140" s="2">
        <f t="shared" si="21"/>
        <v>1.6766128286863349</v>
      </c>
      <c r="H140" s="2">
        <f t="shared" si="21"/>
        <v>1.5282865009114488</v>
      </c>
      <c r="I140" s="2">
        <f t="shared" si="21"/>
        <v>1.6890069769204576</v>
      </c>
      <c r="J140" s="2">
        <f t="shared" si="21"/>
        <v>1.6450943320315412</v>
      </c>
      <c r="K140" s="2">
        <f t="shared" si="21"/>
        <v>1.4402756759145372</v>
      </c>
      <c r="L140" s="2">
        <f t="shared" si="21"/>
        <v>1.3305149514952179</v>
      </c>
      <c r="M140" s="2">
        <f t="shared" si="21"/>
        <v>1.3616541216266982</v>
      </c>
      <c r="N140" s="2">
        <f t="shared" si="21"/>
        <v>1.5976637427985918</v>
      </c>
      <c r="O140" s="48">
        <f t="shared" si="14"/>
        <v>1.6754153667481475</v>
      </c>
      <c r="Q140" s="49">
        <v>1.53</v>
      </c>
    </row>
    <row r="141" spans="1:19" x14ac:dyDescent="0.25">
      <c r="A141" s="133"/>
      <c r="B141" s="45" t="s">
        <v>185</v>
      </c>
      <c r="C141" s="2">
        <f>C$92*($P$86/$P$92)^$O140</f>
        <v>1243.3866890434515</v>
      </c>
      <c r="D141" s="2">
        <f t="shared" ref="D141:N141" si="22">D$92*($P$86/$P$92)^$O140</f>
        <v>815.81935544179169</v>
      </c>
      <c r="E141" s="2">
        <f t="shared" si="22"/>
        <v>679.01485597891326</v>
      </c>
      <c r="F141" s="2">
        <f t="shared" si="22"/>
        <v>909.89908521260293</v>
      </c>
      <c r="G141" s="2">
        <f t="shared" si="22"/>
        <v>2871.402850875837</v>
      </c>
      <c r="H141" s="2">
        <f t="shared" si="22"/>
        <v>4558.0190708893624</v>
      </c>
      <c r="I141" s="2">
        <f t="shared" si="22"/>
        <v>2509.1479457560658</v>
      </c>
      <c r="J141" s="2">
        <f t="shared" si="22"/>
        <v>2655.115363407268</v>
      </c>
      <c r="K141" s="2">
        <f t="shared" si="22"/>
        <v>4925.6012540256006</v>
      </c>
      <c r="L141" s="2">
        <f t="shared" si="22"/>
        <v>7793.8077380915593</v>
      </c>
      <c r="M141" s="2">
        <f t="shared" si="22"/>
        <v>8373.415586283194</v>
      </c>
      <c r="N141" s="2">
        <f t="shared" si="22"/>
        <v>3561.8180818099904</v>
      </c>
      <c r="O141" s="44">
        <f t="shared" si="14"/>
        <v>3408.0373230679702</v>
      </c>
    </row>
    <row r="142" spans="1:19" x14ac:dyDescent="0.25">
      <c r="A142" s="133"/>
      <c r="B142" s="45" t="s">
        <v>177</v>
      </c>
      <c r="C142" s="46">
        <f t="shared" ref="C142:N142" si="23">ABS((C141-C133)/C133)</f>
        <v>0.39079535078713795</v>
      </c>
      <c r="D142" s="46">
        <f t="shared" si="23"/>
        <v>0.54626287239054971</v>
      </c>
      <c r="E142" s="46">
        <f t="shared" si="23"/>
        <v>0.63296494271410098</v>
      </c>
      <c r="F142" s="46">
        <f t="shared" si="23"/>
        <v>0.58203992410996641</v>
      </c>
      <c r="G142" s="46">
        <f t="shared" si="23"/>
        <v>3.3311867838122264E-3</v>
      </c>
      <c r="H142" s="46">
        <f t="shared" si="23"/>
        <v>0.50678316393036771</v>
      </c>
      <c r="I142" s="46">
        <f t="shared" si="23"/>
        <v>3.7165024652315491E-2</v>
      </c>
      <c r="J142" s="46">
        <f t="shared" si="23"/>
        <v>8.8162034183306551E-2</v>
      </c>
      <c r="K142" s="46">
        <f t="shared" si="23"/>
        <v>0.92556733933760771</v>
      </c>
      <c r="L142" s="46">
        <f t="shared" si="23"/>
        <v>1.6144943770853939</v>
      </c>
      <c r="M142" s="46">
        <f t="shared" si="23"/>
        <v>1.397198850925621</v>
      </c>
      <c r="N142" s="46">
        <f t="shared" si="23"/>
        <v>0.24191704386680279</v>
      </c>
      <c r="O142" s="62">
        <f>AVERAGE(C142:N142)</f>
        <v>0.58055684256391515</v>
      </c>
    </row>
    <row r="143" spans="1:19" x14ac:dyDescent="0.25">
      <c r="A143" s="133"/>
      <c r="B143" s="42" t="s">
        <v>186</v>
      </c>
      <c r="C143" s="4">
        <f>C$92*($P$86/$P$92)^$Q140</f>
        <v>829.14231137851482</v>
      </c>
      <c r="D143" s="4">
        <f t="shared" ref="D143:N143" si="24">D$92*($P$86/$P$92)^$Q140</f>
        <v>544.02250884535454</v>
      </c>
      <c r="E143" s="4">
        <f t="shared" si="24"/>
        <v>452.79553988134319</v>
      </c>
      <c r="F143" s="4">
        <f t="shared" si="24"/>
        <v>606.75881226842466</v>
      </c>
      <c r="G143" s="4">
        <f t="shared" si="24"/>
        <v>1914.7716616667501</v>
      </c>
      <c r="H143" s="4">
        <f t="shared" si="24"/>
        <v>3039.477984642062</v>
      </c>
      <c r="I143" s="4">
        <f t="shared" si="24"/>
        <v>1673.204921419368</v>
      </c>
      <c r="J143" s="4">
        <f t="shared" si="24"/>
        <v>1770.5421079308132</v>
      </c>
      <c r="K143" s="4">
        <f t="shared" si="24"/>
        <v>3284.5971769519056</v>
      </c>
      <c r="L143" s="4">
        <f t="shared" si="24"/>
        <v>5197.237367381179</v>
      </c>
      <c r="M143" s="4">
        <f t="shared" si="24"/>
        <v>5583.7441517769903</v>
      </c>
      <c r="N143" s="4">
        <f t="shared" si="24"/>
        <v>2375.1694489617607</v>
      </c>
      <c r="O143" s="51">
        <f>AVERAGE(C143:N143)</f>
        <v>2272.6219994253725</v>
      </c>
    </row>
    <row r="144" spans="1:19" ht="15.75" thickBot="1" x14ac:dyDescent="0.3">
      <c r="A144" s="134"/>
      <c r="B144" s="52" t="s">
        <v>177</v>
      </c>
      <c r="C144" s="53">
        <f t="shared" ref="C144:N144" si="25">ABS((C143-C133)/C133)</f>
        <v>0.59375682930988982</v>
      </c>
      <c r="D144" s="53">
        <f t="shared" si="25"/>
        <v>0.69742908295586514</v>
      </c>
      <c r="E144" s="53">
        <f t="shared" si="25"/>
        <v>0.75524565411819278</v>
      </c>
      <c r="F144" s="53">
        <f t="shared" si="25"/>
        <v>0.72128671921523901</v>
      </c>
      <c r="G144" s="53">
        <f t="shared" si="25"/>
        <v>0.33537949959501906</v>
      </c>
      <c r="H144" s="53">
        <f t="shared" si="25"/>
        <v>4.786110625475036E-3</v>
      </c>
      <c r="I144" s="53">
        <f t="shared" si="25"/>
        <v>0.35794131948604452</v>
      </c>
      <c r="J144" s="53">
        <f t="shared" si="25"/>
        <v>0.27436798855294542</v>
      </c>
      <c r="K144" s="53">
        <f t="shared" si="25"/>
        <v>0.28404893547768006</v>
      </c>
      <c r="L144" s="53">
        <f t="shared" si="25"/>
        <v>0.74345433323756427</v>
      </c>
      <c r="M144" s="53">
        <f t="shared" si="25"/>
        <v>0.59855257709046383</v>
      </c>
      <c r="N144" s="53">
        <f t="shared" si="25"/>
        <v>0.17183770956702904</v>
      </c>
      <c r="O144" s="63">
        <f>AVERAGE(C144:N144)</f>
        <v>0.46150722993595078</v>
      </c>
    </row>
    <row r="145" spans="1:19" x14ac:dyDescent="0.25">
      <c r="A145"/>
      <c r="B145" s="54"/>
      <c r="C145" s="5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x14ac:dyDescent="0.25">
      <c r="A146"/>
      <c r="B146" s="54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x14ac:dyDescent="0.25">
      <c r="A147"/>
      <c r="B147" s="54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x14ac:dyDescent="0.25">
      <c r="A148"/>
      <c r="B148" s="54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x14ac:dyDescent="0.25">
      <c r="A149"/>
      <c r="B149" s="54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x14ac:dyDescent="0.25">
      <c r="A150"/>
      <c r="B150" s="54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x14ac:dyDescent="0.25">
      <c r="A151"/>
      <c r="B151" s="54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x14ac:dyDescent="0.25">
      <c r="A152"/>
      <c r="B152" s="54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x14ac:dyDescent="0.25">
      <c r="A153"/>
      <c r="B153" s="54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x14ac:dyDescent="0.25">
      <c r="A154"/>
      <c r="B154" s="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x14ac:dyDescent="0.25">
      <c r="A155"/>
      <c r="B155" s="54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x14ac:dyDescent="0.25">
      <c r="A156"/>
      <c r="B156" s="54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x14ac:dyDescent="0.25">
      <c r="A157"/>
      <c r="B157" s="54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 s="54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 s="54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 s="54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 s="54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 s="54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 s="54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ht="15.75" thickBot="1" x14ac:dyDescent="0.3"/>
    <row r="165" spans="1:19" x14ac:dyDescent="0.25">
      <c r="A165" s="41" t="s">
        <v>175</v>
      </c>
      <c r="B165" s="18" t="s">
        <v>176</v>
      </c>
      <c r="C165" s="22" t="s">
        <v>162</v>
      </c>
      <c r="D165" s="22" t="s">
        <v>163</v>
      </c>
      <c r="E165" s="22" t="s">
        <v>91</v>
      </c>
      <c r="F165" s="22" t="s">
        <v>164</v>
      </c>
      <c r="G165" s="22" t="s">
        <v>165</v>
      </c>
      <c r="H165" s="22" t="s">
        <v>166</v>
      </c>
      <c r="I165" s="22" t="s">
        <v>167</v>
      </c>
      <c r="J165" s="22" t="s">
        <v>168</v>
      </c>
      <c r="K165" s="22" t="s">
        <v>169</v>
      </c>
      <c r="L165" s="22" t="s">
        <v>170</v>
      </c>
      <c r="M165" s="22" t="s">
        <v>171</v>
      </c>
      <c r="N165" s="22" t="s">
        <v>172</v>
      </c>
      <c r="O165" s="23" t="s">
        <v>179</v>
      </c>
    </row>
    <row r="166" spans="1:19" x14ac:dyDescent="0.25">
      <c r="A166" s="132" t="s">
        <v>178</v>
      </c>
      <c r="B166" s="42" t="s">
        <v>182</v>
      </c>
      <c r="C166" s="43">
        <f>C$87</f>
        <v>4066</v>
      </c>
      <c r="D166" s="43">
        <f t="shared" ref="D166:N166" si="26">D$87</f>
        <v>3298</v>
      </c>
      <c r="E166" s="43">
        <f t="shared" si="26"/>
        <v>3009</v>
      </c>
      <c r="F166" s="43">
        <f t="shared" si="26"/>
        <v>3377</v>
      </c>
      <c r="G166" s="43">
        <f t="shared" si="26"/>
        <v>4706</v>
      </c>
      <c r="H166" s="43">
        <f t="shared" si="26"/>
        <v>5722</v>
      </c>
      <c r="I166" s="43">
        <f t="shared" si="26"/>
        <v>5418</v>
      </c>
      <c r="J166" s="43">
        <f t="shared" si="26"/>
        <v>5226</v>
      </c>
      <c r="K166" s="43">
        <f t="shared" si="26"/>
        <v>5415</v>
      </c>
      <c r="L166" s="43">
        <f t="shared" si="26"/>
        <v>6038</v>
      </c>
      <c r="M166" s="43">
        <f t="shared" si="26"/>
        <v>6946</v>
      </c>
      <c r="N166" s="43">
        <f t="shared" si="26"/>
        <v>6321</v>
      </c>
      <c r="O166" s="44">
        <f t="shared" ref="O166:O174" si="27">AVERAGE(C166:N166)</f>
        <v>4961.833333333333</v>
      </c>
    </row>
    <row r="167" spans="1:19" x14ac:dyDescent="0.25">
      <c r="A167" s="133"/>
      <c r="B167" s="45">
        <v>3</v>
      </c>
      <c r="C167" s="2">
        <f>C$92*($P$87/$P$92)</f>
        <v>285.69618750000001</v>
      </c>
      <c r="D167" s="2">
        <f t="shared" ref="D167:N167" si="28">D$92*($P$87/$P$92)</f>
        <v>187.45293125000001</v>
      </c>
      <c r="E167" s="2">
        <f t="shared" si="28"/>
        <v>156.01900624999999</v>
      </c>
      <c r="F167" s="2">
        <f t="shared" si="28"/>
        <v>209.06987499999997</v>
      </c>
      <c r="G167" s="2">
        <f t="shared" si="28"/>
        <v>659.76968749999992</v>
      </c>
      <c r="H167" s="2">
        <f t="shared" si="28"/>
        <v>1047.307875</v>
      </c>
      <c r="I167" s="2">
        <f t="shared" si="28"/>
        <v>576.53343749999999</v>
      </c>
      <c r="J167" s="2">
        <f t="shared" si="28"/>
        <v>610.07275000000004</v>
      </c>
      <c r="K167" s="2">
        <f t="shared" si="28"/>
        <v>1131.7681874999998</v>
      </c>
      <c r="L167" s="2">
        <f t="shared" si="28"/>
        <v>1790.8034375000002</v>
      </c>
      <c r="M167" s="2">
        <f t="shared" si="28"/>
        <v>1923.9814375000001</v>
      </c>
      <c r="N167" s="2">
        <f t="shared" si="28"/>
        <v>818.40818749999994</v>
      </c>
      <c r="O167" s="44">
        <f t="shared" si="27"/>
        <v>783.07358333333332</v>
      </c>
    </row>
    <row r="168" spans="1:19" x14ac:dyDescent="0.25">
      <c r="A168" s="133"/>
      <c r="B168" s="45" t="s">
        <v>177</v>
      </c>
      <c r="C168" s="46">
        <f t="shared" ref="C168:N168" si="29">ABS((C167-C166)/C166)</f>
        <v>0.92973532033939987</v>
      </c>
      <c r="D168" s="46">
        <f t="shared" si="29"/>
        <v>0.94316163394481511</v>
      </c>
      <c r="E168" s="46">
        <f t="shared" si="29"/>
        <v>0.94814921693253573</v>
      </c>
      <c r="F168" s="46">
        <f t="shared" si="29"/>
        <v>0.93809005774355936</v>
      </c>
      <c r="G168" s="46">
        <f t="shared" si="29"/>
        <v>0.85980244634509129</v>
      </c>
      <c r="H168" s="46">
        <f t="shared" si="29"/>
        <v>0.81696821478504011</v>
      </c>
      <c r="I168" s="46">
        <f t="shared" si="29"/>
        <v>0.89358925110741971</v>
      </c>
      <c r="J168" s="46">
        <f t="shared" si="29"/>
        <v>0.88326200727133553</v>
      </c>
      <c r="K168" s="46">
        <f t="shared" si="29"/>
        <v>0.79099387119113573</v>
      </c>
      <c r="L168" s="46">
        <f t="shared" si="29"/>
        <v>0.70341115642596874</v>
      </c>
      <c r="M168" s="46">
        <f t="shared" si="29"/>
        <v>0.72300871904693342</v>
      </c>
      <c r="N168" s="46">
        <f t="shared" si="29"/>
        <v>0.87052552009175765</v>
      </c>
      <c r="O168" s="62">
        <f>AVERAGE(C168:N168)</f>
        <v>0.85839145126874927</v>
      </c>
    </row>
    <row r="169" spans="1:19" x14ac:dyDescent="0.25">
      <c r="A169" s="133"/>
      <c r="B169" s="45">
        <v>4</v>
      </c>
      <c r="C169" s="2">
        <f>C$92*TAN($P$87/$P$92)</f>
        <v>-8.8990763341306529</v>
      </c>
      <c r="D169" s="2">
        <f t="shared" ref="D169:N169" si="30">D$92*TAN($P$87/$P$92)</f>
        <v>-5.8389226641335394</v>
      </c>
      <c r="E169" s="2">
        <f t="shared" si="30"/>
        <v>-4.859795499350013</v>
      </c>
      <c r="F169" s="2">
        <f t="shared" si="30"/>
        <v>-6.5122632299465097</v>
      </c>
      <c r="G169" s="2">
        <f t="shared" si="30"/>
        <v>-20.550994619093494</v>
      </c>
      <c r="H169" s="2">
        <f t="shared" si="30"/>
        <v>-32.622320957507227</v>
      </c>
      <c r="I169" s="2">
        <f t="shared" si="30"/>
        <v>-17.958290288669826</v>
      </c>
      <c r="J169" s="2">
        <f t="shared" si="30"/>
        <v>-19.002997621811129</v>
      </c>
      <c r="K169" s="2">
        <f t="shared" si="30"/>
        <v>-35.25315329279006</v>
      </c>
      <c r="L169" s="2">
        <f t="shared" si="30"/>
        <v>-55.781271108968063</v>
      </c>
      <c r="M169" s="2">
        <f t="shared" si="30"/>
        <v>-59.929598037645931</v>
      </c>
      <c r="N169" s="2">
        <f t="shared" si="30"/>
        <v>-25.492384048842133</v>
      </c>
      <c r="O169" s="44">
        <f t="shared" si="27"/>
        <v>-24.391755641907384</v>
      </c>
    </row>
    <row r="170" spans="1:19" x14ac:dyDescent="0.25">
      <c r="A170" s="133"/>
      <c r="B170" s="45" t="s">
        <v>177</v>
      </c>
      <c r="C170" s="46">
        <f t="shared" ref="C170:N170" si="31">ABS((C169-C166)/C166)</f>
        <v>1.0021886562553199</v>
      </c>
      <c r="D170" s="46">
        <f t="shared" si="31"/>
        <v>1.0017704435003436</v>
      </c>
      <c r="E170" s="46">
        <f t="shared" si="31"/>
        <v>1.0016150865733966</v>
      </c>
      <c r="F170" s="46">
        <f t="shared" si="31"/>
        <v>1.0019284167100819</v>
      </c>
      <c r="G170" s="46">
        <f t="shared" si="31"/>
        <v>1.0043669771821278</v>
      </c>
      <c r="H170" s="46">
        <f t="shared" si="31"/>
        <v>1.005701209534692</v>
      </c>
      <c r="I170" s="46">
        <f t="shared" si="31"/>
        <v>1.0033145607767939</v>
      </c>
      <c r="J170" s="46">
        <f t="shared" si="31"/>
        <v>1.0036362414125164</v>
      </c>
      <c r="K170" s="46">
        <f t="shared" si="31"/>
        <v>1.006510277616397</v>
      </c>
      <c r="L170" s="46">
        <f t="shared" si="31"/>
        <v>1.0092383688487858</v>
      </c>
      <c r="M170" s="46">
        <f t="shared" si="31"/>
        <v>1.0086279294612217</v>
      </c>
      <c r="N170" s="46">
        <f t="shared" si="31"/>
        <v>1.0040329669433383</v>
      </c>
      <c r="O170" s="62">
        <f>AVERAGE(C170:N170)</f>
        <v>1.0044109279012512</v>
      </c>
    </row>
    <row r="171" spans="1:19" ht="15.75" thickBot="1" x14ac:dyDescent="0.3">
      <c r="A171" s="133"/>
      <c r="B171" s="45">
        <v>5</v>
      </c>
      <c r="C171" s="2">
        <f>C$92*ATAN($P$87/$P$92)</f>
        <v>17.854766647047935</v>
      </c>
      <c r="D171" s="2">
        <f t="shared" ref="D171:N171" si="32">D$92*ATAN($P$87/$P$92)</f>
        <v>11.714991278187322</v>
      </c>
      <c r="E171" s="2">
        <f t="shared" si="32"/>
        <v>9.7505079555815346</v>
      </c>
      <c r="F171" s="2">
        <f t="shared" si="32"/>
        <v>13.065956055337562</v>
      </c>
      <c r="G171" s="2">
        <f t="shared" si="32"/>
        <v>41.232730174630838</v>
      </c>
      <c r="H171" s="2">
        <f t="shared" si="32"/>
        <v>65.452177991491922</v>
      </c>
      <c r="I171" s="2">
        <f t="shared" si="32"/>
        <v>36.030827295456632</v>
      </c>
      <c r="J171" s="2">
        <f t="shared" si="32"/>
        <v>38.126888161476828</v>
      </c>
      <c r="K171" s="2">
        <f t="shared" si="32"/>
        <v>70.730579442418687</v>
      </c>
      <c r="L171" s="2">
        <f t="shared" si="32"/>
        <v>111.91741047399799</v>
      </c>
      <c r="M171" s="2">
        <f t="shared" si="32"/>
        <v>120.24045508067672</v>
      </c>
      <c r="N171" s="2">
        <f t="shared" si="32"/>
        <v>51.146945073762851</v>
      </c>
      <c r="O171" s="44">
        <f t="shared" si="27"/>
        <v>48.938686302505566</v>
      </c>
    </row>
    <row r="172" spans="1:19" x14ac:dyDescent="0.25">
      <c r="A172" s="133"/>
      <c r="B172" s="45" t="s">
        <v>177</v>
      </c>
      <c r="C172" s="46">
        <f t="shared" ref="C172:N172" si="33">ABS((C171-C166)/C166)</f>
        <v>0.99560876373658436</v>
      </c>
      <c r="D172" s="46">
        <f t="shared" si="33"/>
        <v>0.99644784982468548</v>
      </c>
      <c r="E172" s="46">
        <f t="shared" si="33"/>
        <v>0.99675955202539657</v>
      </c>
      <c r="F172" s="46">
        <f t="shared" si="33"/>
        <v>0.99613089841417302</v>
      </c>
      <c r="G172" s="46">
        <f t="shared" si="33"/>
        <v>0.99123826388129388</v>
      </c>
      <c r="H172" s="46">
        <f t="shared" si="33"/>
        <v>0.98856131108152878</v>
      </c>
      <c r="I172" s="46">
        <f t="shared" si="33"/>
        <v>0.99334979193513173</v>
      </c>
      <c r="J172" s="46">
        <f t="shared" si="33"/>
        <v>0.99270438420178397</v>
      </c>
      <c r="K172" s="46">
        <f t="shared" si="33"/>
        <v>0.98693802780380091</v>
      </c>
      <c r="L172" s="46">
        <f t="shared" si="33"/>
        <v>0.98146448981881451</v>
      </c>
      <c r="M172" s="46">
        <f t="shared" si="33"/>
        <v>0.98268925207591751</v>
      </c>
      <c r="N172" s="46">
        <f t="shared" si="33"/>
        <v>0.99190840925901547</v>
      </c>
      <c r="O172" s="62">
        <f>AVERAGE(C172:N172)</f>
        <v>0.99115008283817707</v>
      </c>
      <c r="Q172" s="47" t="s">
        <v>183</v>
      </c>
    </row>
    <row r="173" spans="1:19" ht="15.75" thickBot="1" x14ac:dyDescent="0.3">
      <c r="A173" s="133"/>
      <c r="B173" s="45" t="s">
        <v>184</v>
      </c>
      <c r="C173" s="2">
        <f>LN(C$87/C$92)/LN($P$87/$P$92)</f>
        <v>1.8303823716452747</v>
      </c>
      <c r="D173" s="2">
        <f t="shared" ref="D173:N173" si="34">LN(D$87/D$92)/LN($P$87/$P$92)</f>
        <v>1.8966937617891355</v>
      </c>
      <c r="E173" s="2">
        <f t="shared" si="34"/>
        <v>1.9254130161077727</v>
      </c>
      <c r="F173" s="2">
        <f t="shared" si="34"/>
        <v>1.8699671513694023</v>
      </c>
      <c r="G173" s="2">
        <f t="shared" si="34"/>
        <v>1.6143713481944684</v>
      </c>
      <c r="H173" s="2">
        <f t="shared" si="34"/>
        <v>1.5310020511025912</v>
      </c>
      <c r="I173" s="2">
        <f t="shared" si="34"/>
        <v>1.7005983352667886</v>
      </c>
      <c r="J173" s="2">
        <f t="shared" si="34"/>
        <v>1.6716339423043791</v>
      </c>
      <c r="K173" s="2">
        <f t="shared" si="34"/>
        <v>1.4895049947443426</v>
      </c>
      <c r="L173" s="2">
        <f t="shared" si="34"/>
        <v>1.3800636689345489</v>
      </c>
      <c r="M173" s="2">
        <f t="shared" si="34"/>
        <v>1.4014403926925905</v>
      </c>
      <c r="N173" s="2">
        <f t="shared" si="34"/>
        <v>1.6392528463770688</v>
      </c>
      <c r="O173" s="48">
        <f t="shared" si="27"/>
        <v>1.6625269900440305</v>
      </c>
      <c r="Q173" s="49">
        <v>1.53</v>
      </c>
    </row>
    <row r="174" spans="1:19" x14ac:dyDescent="0.25">
      <c r="A174" s="133"/>
      <c r="B174" s="45" t="s">
        <v>185</v>
      </c>
      <c r="C174" s="2">
        <f>C$92*($P$87/$P$92)^$O173</f>
        <v>2377.0821029888903</v>
      </c>
      <c r="D174" s="2">
        <f t="shared" ref="D174:N174" si="35">D$92*($P$87/$P$92)^$O173</f>
        <v>1559.667323272145</v>
      </c>
      <c r="E174" s="2">
        <f t="shared" si="35"/>
        <v>1298.127184434293</v>
      </c>
      <c r="F174" s="2">
        <f t="shared" si="35"/>
        <v>1739.5270916473967</v>
      </c>
      <c r="G174" s="2">
        <f t="shared" si="35"/>
        <v>5489.4912318380966</v>
      </c>
      <c r="H174" s="2">
        <f t="shared" si="35"/>
        <v>8713.9307939901228</v>
      </c>
      <c r="I174" s="2">
        <f t="shared" si="35"/>
        <v>4796.9394623297658</v>
      </c>
      <c r="J174" s="2">
        <f t="shared" si="35"/>
        <v>5075.9970871022406</v>
      </c>
      <c r="K174" s="2">
        <f t="shared" si="35"/>
        <v>9416.6671483441642</v>
      </c>
      <c r="L174" s="2">
        <f t="shared" si="35"/>
        <v>14900.047629274835</v>
      </c>
      <c r="M174" s="2">
        <f t="shared" si="35"/>
        <v>16008.130460488166</v>
      </c>
      <c r="N174" s="2">
        <f t="shared" si="35"/>
        <v>6809.4134278422107</v>
      </c>
      <c r="O174" s="44">
        <f t="shared" si="27"/>
        <v>6515.4184119626943</v>
      </c>
    </row>
    <row r="175" spans="1:19" x14ac:dyDescent="0.25">
      <c r="A175" s="133"/>
      <c r="B175" s="45" t="s">
        <v>177</v>
      </c>
      <c r="C175" s="46">
        <f t="shared" ref="C175:N175" si="36">ABS((C174-C166)/C166)</f>
        <v>0.4153757739820732</v>
      </c>
      <c r="D175" s="46">
        <f t="shared" si="36"/>
        <v>0.52708692441717853</v>
      </c>
      <c r="E175" s="46">
        <f t="shared" si="36"/>
        <v>0.56858518297298344</v>
      </c>
      <c r="F175" s="46">
        <f t="shared" si="36"/>
        <v>0.48488981591726482</v>
      </c>
      <c r="G175" s="46">
        <f t="shared" si="36"/>
        <v>0.1664877245724812</v>
      </c>
      <c r="H175" s="46">
        <f t="shared" si="36"/>
        <v>0.52288199825063308</v>
      </c>
      <c r="I175" s="46">
        <f t="shared" si="36"/>
        <v>0.11462911363422558</v>
      </c>
      <c r="J175" s="46">
        <f t="shared" si="36"/>
        <v>2.8703198028656604E-2</v>
      </c>
      <c r="K175" s="46">
        <f t="shared" si="36"/>
        <v>0.73899670329532119</v>
      </c>
      <c r="L175" s="46">
        <f t="shared" si="36"/>
        <v>1.4677124261799992</v>
      </c>
      <c r="M175" s="46">
        <f t="shared" si="36"/>
        <v>1.3046545436925088</v>
      </c>
      <c r="N175" s="46">
        <f t="shared" si="36"/>
        <v>7.7268379661795714E-2</v>
      </c>
      <c r="O175" s="62">
        <f>AVERAGE(C175:N175)</f>
        <v>0.53477264871709351</v>
      </c>
    </row>
    <row r="176" spans="1:19" x14ac:dyDescent="0.25">
      <c r="A176" s="133"/>
      <c r="B176" s="42" t="s">
        <v>186</v>
      </c>
      <c r="C176" s="4">
        <f>C$92*($P$87/$P$92)^$Q173</f>
        <v>1555.9163590963506</v>
      </c>
      <c r="D176" s="4">
        <f t="shared" ref="D176:N176" si="37">D$92*($P$87/$P$92)^$Q173</f>
        <v>1020.8784542931239</v>
      </c>
      <c r="E176" s="4">
        <f t="shared" si="37"/>
        <v>849.68765694267722</v>
      </c>
      <c r="F176" s="4">
        <f t="shared" si="37"/>
        <v>1138.6054590130962</v>
      </c>
      <c r="G176" s="4">
        <f t="shared" si="37"/>
        <v>3593.1401780331316</v>
      </c>
      <c r="H176" s="4">
        <f t="shared" si="37"/>
        <v>5703.6933883583442</v>
      </c>
      <c r="I176" s="4">
        <f t="shared" si="37"/>
        <v>3139.8312130864661</v>
      </c>
      <c r="J176" s="4">
        <f t="shared" si="37"/>
        <v>3322.4880607267405</v>
      </c>
      <c r="K176" s="4">
        <f t="shared" si="37"/>
        <v>6163.6686616130492</v>
      </c>
      <c r="L176" s="4">
        <f t="shared" si="37"/>
        <v>9752.8090546613585</v>
      </c>
      <c r="M176" s="4">
        <f t="shared" si="37"/>
        <v>10478.103398576024</v>
      </c>
      <c r="N176" s="4">
        <f t="shared" si="37"/>
        <v>4457.0937347550125</v>
      </c>
      <c r="O176" s="51">
        <f>AVERAGE(C176:N176)</f>
        <v>4264.6596349296142</v>
      </c>
    </row>
    <row r="177" spans="1:19" ht="15.75" thickBot="1" x14ac:dyDescent="0.3">
      <c r="A177" s="134"/>
      <c r="B177" s="52" t="s">
        <v>177</v>
      </c>
      <c r="C177" s="53">
        <f t="shared" ref="C177:N177" si="38">ABS((C176-C166)/C166)</f>
        <v>0.61733488462952513</v>
      </c>
      <c r="D177" s="53">
        <f t="shared" si="38"/>
        <v>0.6904552897837708</v>
      </c>
      <c r="E177" s="53">
        <f t="shared" si="38"/>
        <v>0.71761792723739537</v>
      </c>
      <c r="F177" s="53">
        <f t="shared" si="38"/>
        <v>0.66283522090225167</v>
      </c>
      <c r="G177" s="53">
        <f t="shared" si="38"/>
        <v>0.23647680024795334</v>
      </c>
      <c r="H177" s="53">
        <f t="shared" si="38"/>
        <v>3.1993379310827968E-3</v>
      </c>
      <c r="I177" s="53">
        <f t="shared" si="38"/>
        <v>0.42048150367544002</v>
      </c>
      <c r="J177" s="53">
        <f t="shared" si="38"/>
        <v>0.36423879435003054</v>
      </c>
      <c r="K177" s="53">
        <f t="shared" si="38"/>
        <v>0.1382582939266942</v>
      </c>
      <c r="L177" s="53">
        <f t="shared" si="38"/>
        <v>0.61523833300121866</v>
      </c>
      <c r="M177" s="53">
        <f t="shared" si="38"/>
        <v>0.50850898338266981</v>
      </c>
      <c r="N177" s="53">
        <f t="shared" si="38"/>
        <v>0.29487521994067195</v>
      </c>
      <c r="O177" s="63">
        <f>AVERAGE(C177:N177)</f>
        <v>0.43912671575072532</v>
      </c>
    </row>
    <row r="178" spans="1:19" x14ac:dyDescent="0.25">
      <c r="A178"/>
      <c r="B178" s="54"/>
      <c r="C178" s="55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x14ac:dyDescent="0.25">
      <c r="A179"/>
      <c r="B179" s="54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x14ac:dyDescent="0.25">
      <c r="A180"/>
      <c r="B180" s="54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x14ac:dyDescent="0.25">
      <c r="A181"/>
      <c r="B181" s="54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x14ac:dyDescent="0.25">
      <c r="A182"/>
      <c r="B182" s="54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x14ac:dyDescent="0.25">
      <c r="A183"/>
      <c r="B183" s="54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x14ac:dyDescent="0.25">
      <c r="A184"/>
      <c r="B184" s="5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x14ac:dyDescent="0.25">
      <c r="A185"/>
      <c r="B185" s="54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x14ac:dyDescent="0.25">
      <c r="A186"/>
      <c r="B186" s="54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x14ac:dyDescent="0.25">
      <c r="A187"/>
      <c r="B187" s="54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x14ac:dyDescent="0.25">
      <c r="A188"/>
      <c r="B188" s="54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 s="54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x14ac:dyDescent="0.25">
      <c r="A190"/>
      <c r="B190" s="54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 s="54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 s="54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 s="54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 s="5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 s="54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 s="54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ht="15.75" thickBot="1" x14ac:dyDescent="0.3"/>
    <row r="198" spans="1:19" x14ac:dyDescent="0.25">
      <c r="A198" s="41" t="s">
        <v>175</v>
      </c>
      <c r="B198" s="18" t="s">
        <v>176</v>
      </c>
      <c r="C198" s="22" t="s">
        <v>162</v>
      </c>
      <c r="D198" s="22" t="s">
        <v>163</v>
      </c>
      <c r="E198" s="22" t="s">
        <v>91</v>
      </c>
      <c r="F198" s="22" t="s">
        <v>164</v>
      </c>
      <c r="G198" s="22" t="s">
        <v>165</v>
      </c>
      <c r="H198" s="22" t="s">
        <v>166</v>
      </c>
      <c r="I198" s="22" t="s">
        <v>167</v>
      </c>
      <c r="J198" s="22" t="s">
        <v>168</v>
      </c>
      <c r="K198" s="22" t="s">
        <v>169</v>
      </c>
      <c r="L198" s="22" t="s">
        <v>170</v>
      </c>
      <c r="M198" s="22" t="s">
        <v>171</v>
      </c>
      <c r="N198" s="22" t="s">
        <v>172</v>
      </c>
      <c r="O198" s="23" t="s">
        <v>179</v>
      </c>
    </row>
    <row r="199" spans="1:19" x14ac:dyDescent="0.25">
      <c r="A199" s="132" t="s">
        <v>150</v>
      </c>
      <c r="B199" s="42" t="s">
        <v>182</v>
      </c>
      <c r="C199" s="43">
        <f>C$88</f>
        <v>3.3210000000000002</v>
      </c>
      <c r="D199" s="43">
        <f t="shared" ref="D199:N199" si="39">D$88</f>
        <v>2.5840000000000001</v>
      </c>
      <c r="E199" s="43">
        <f t="shared" si="39"/>
        <v>2.2480000000000002</v>
      </c>
      <c r="F199" s="43">
        <f t="shared" si="39"/>
        <v>2.149</v>
      </c>
      <c r="G199" s="43">
        <f t="shared" si="39"/>
        <v>4.3979999999999997</v>
      </c>
      <c r="H199" s="43">
        <f t="shared" si="39"/>
        <v>4.835</v>
      </c>
      <c r="I199" s="43">
        <f t="shared" si="39"/>
        <v>3.4590000000000001</v>
      </c>
      <c r="J199" s="43">
        <f t="shared" si="39"/>
        <v>3.363</v>
      </c>
      <c r="K199" s="43">
        <f t="shared" si="39"/>
        <v>4.8230000000000004</v>
      </c>
      <c r="L199" s="43">
        <f t="shared" si="39"/>
        <v>6.5449999999999999</v>
      </c>
      <c r="M199" s="43">
        <f t="shared" si="39"/>
        <v>7.6589999999999998</v>
      </c>
      <c r="N199" s="43">
        <f t="shared" si="39"/>
        <v>4.4909999999999997</v>
      </c>
      <c r="O199" s="44">
        <f t="shared" ref="O199:O207" si="40">AVERAGE(C199:N199)</f>
        <v>4.15625</v>
      </c>
    </row>
    <row r="200" spans="1:19" x14ac:dyDescent="0.25">
      <c r="A200" s="133"/>
      <c r="B200" s="45">
        <v>3</v>
      </c>
      <c r="C200" s="2">
        <f>C$92*($P$88/$P$92)</f>
        <v>0.54876785714285714</v>
      </c>
      <c r="D200" s="2">
        <f t="shared" ref="D200:N200" si="41">D$92*($P$88/$P$92)</f>
        <v>0.36006130952380955</v>
      </c>
      <c r="E200" s="2">
        <f t="shared" si="41"/>
        <v>0.2996827380952381</v>
      </c>
      <c r="F200" s="2">
        <f t="shared" si="41"/>
        <v>0.40158333333333329</v>
      </c>
      <c r="G200" s="2">
        <f t="shared" si="41"/>
        <v>1.2672916666666667</v>
      </c>
      <c r="H200" s="2">
        <f t="shared" si="41"/>
        <v>2.0116785714285714</v>
      </c>
      <c r="I200" s="2">
        <f t="shared" si="41"/>
        <v>1.1074107142857144</v>
      </c>
      <c r="J200" s="2">
        <f t="shared" si="41"/>
        <v>1.1718333333333335</v>
      </c>
      <c r="K200" s="2">
        <f t="shared" si="41"/>
        <v>2.1739107142857139</v>
      </c>
      <c r="L200" s="2">
        <f t="shared" si="41"/>
        <v>3.4397916666666668</v>
      </c>
      <c r="M200" s="2">
        <f t="shared" si="41"/>
        <v>3.6956011904761907</v>
      </c>
      <c r="N200" s="2">
        <f t="shared" si="41"/>
        <v>1.5720059523809524</v>
      </c>
      <c r="O200" s="44">
        <f t="shared" si="40"/>
        <v>1.5041349206349206</v>
      </c>
    </row>
    <row r="201" spans="1:19" x14ac:dyDescent="0.25">
      <c r="A201" s="133"/>
      <c r="B201" s="45" t="s">
        <v>177</v>
      </c>
      <c r="C201" s="46">
        <f t="shared" ref="C201:N201" si="42">ABS((C200-C199)/C199)</f>
        <v>0.83475824837613455</v>
      </c>
      <c r="D201" s="46">
        <f t="shared" si="42"/>
        <v>0.86065738795518199</v>
      </c>
      <c r="E201" s="46">
        <f t="shared" si="42"/>
        <v>0.86668917344517882</v>
      </c>
      <c r="F201" s="46">
        <f t="shared" si="42"/>
        <v>0.81313013804870482</v>
      </c>
      <c r="G201" s="46">
        <f t="shared" si="42"/>
        <v>0.71184818857056231</v>
      </c>
      <c r="H201" s="46">
        <f t="shared" si="42"/>
        <v>0.58393411139016105</v>
      </c>
      <c r="I201" s="46">
        <f t="shared" si="42"/>
        <v>0.6798465700243671</v>
      </c>
      <c r="J201" s="46">
        <f t="shared" si="42"/>
        <v>0.65155119437010611</v>
      </c>
      <c r="K201" s="46">
        <f t="shared" si="42"/>
        <v>0.54926172210538804</v>
      </c>
      <c r="L201" s="46">
        <f t="shared" si="42"/>
        <v>0.47443977591036413</v>
      </c>
      <c r="M201" s="46">
        <f t="shared" si="42"/>
        <v>0.5174825446564576</v>
      </c>
      <c r="N201" s="46">
        <f t="shared" si="42"/>
        <v>0.64996527446427232</v>
      </c>
      <c r="O201" s="62">
        <f>AVERAGE(C201:N201)</f>
        <v>0.68279702744307336</v>
      </c>
    </row>
    <row r="202" spans="1:19" x14ac:dyDescent="0.25">
      <c r="A202" s="133"/>
      <c r="B202" s="45">
        <v>4</v>
      </c>
      <c r="C202" s="2">
        <f>C$92*TAN($P$88/$P$92)</f>
        <v>0.54917270079642</v>
      </c>
      <c r="D202" s="2">
        <f t="shared" ref="D202:N202" si="43">D$92*TAN($P$88/$P$92)</f>
        <v>0.36032693830318668</v>
      </c>
      <c r="E202" s="2">
        <f t="shared" si="43"/>
        <v>0.29990382366543145</v>
      </c>
      <c r="F202" s="2">
        <f t="shared" si="43"/>
        <v>0.4018795942417675</v>
      </c>
      <c r="G202" s="2">
        <f t="shared" si="43"/>
        <v>1.2682265883859056</v>
      </c>
      <c r="H202" s="2">
        <f t="shared" si="43"/>
        <v>2.0131626512485732</v>
      </c>
      <c r="I202" s="2">
        <f t="shared" si="43"/>
        <v>1.1082276866971459</v>
      </c>
      <c r="J202" s="2">
        <f t="shared" si="43"/>
        <v>1.1726978323776169</v>
      </c>
      <c r="K202" s="2">
        <f t="shared" si="43"/>
        <v>2.1755144779621678</v>
      </c>
      <c r="L202" s="2">
        <f t="shared" si="43"/>
        <v>3.442329311333173</v>
      </c>
      <c r="M202" s="2">
        <f t="shared" si="43"/>
        <v>3.6983275540351888</v>
      </c>
      <c r="N202" s="2">
        <f t="shared" si="43"/>
        <v>1.5731656716044835</v>
      </c>
      <c r="O202" s="44">
        <f t="shared" si="40"/>
        <v>1.5052445692209215</v>
      </c>
    </row>
    <row r="203" spans="1:19" x14ac:dyDescent="0.25">
      <c r="A203" s="133"/>
      <c r="B203" s="45" t="s">
        <v>177</v>
      </c>
      <c r="C203" s="46">
        <f t="shared" ref="C203:N203" si="44">ABS((C202-C199)/C199)</f>
        <v>0.83463634423474253</v>
      </c>
      <c r="D203" s="46">
        <f t="shared" si="44"/>
        <v>0.8605545904399432</v>
      </c>
      <c r="E203" s="46">
        <f t="shared" si="44"/>
        <v>0.86659082577160529</v>
      </c>
      <c r="F203" s="46">
        <f t="shared" si="44"/>
        <v>0.81299227815646002</v>
      </c>
      <c r="G203" s="46">
        <f t="shared" si="44"/>
        <v>0.71163560973490092</v>
      </c>
      <c r="H203" s="46">
        <f t="shared" si="44"/>
        <v>0.58362716623607591</v>
      </c>
      <c r="I203" s="46">
        <f t="shared" si="44"/>
        <v>0.67961038256804107</v>
      </c>
      <c r="J203" s="46">
        <f t="shared" si="44"/>
        <v>0.65129413250739909</v>
      </c>
      <c r="K203" s="46">
        <f t="shared" si="44"/>
        <v>0.54892919801738183</v>
      </c>
      <c r="L203" s="46">
        <f t="shared" si="44"/>
        <v>0.47405205327224248</v>
      </c>
      <c r="M203" s="46">
        <f t="shared" si="44"/>
        <v>0.51712657604972079</v>
      </c>
      <c r="N203" s="46">
        <f t="shared" si="44"/>
        <v>0.64970704261757206</v>
      </c>
      <c r="O203" s="62">
        <f>AVERAGE(C203:N203)</f>
        <v>0.68256301663384045</v>
      </c>
    </row>
    <row r="204" spans="1:19" ht="15.75" thickBot="1" x14ac:dyDescent="0.3">
      <c r="A204" s="133"/>
      <c r="B204" s="45">
        <v>5</v>
      </c>
      <c r="C204" s="2">
        <f>C$92*ATAN($P$88/$P$92)</f>
        <v>0.54836390737775798</v>
      </c>
      <c r="D204" s="2">
        <f t="shared" ref="D204:N204" si="45">D$92*ATAN($P$88/$P$92)</f>
        <v>0.35979626724862834</v>
      </c>
      <c r="E204" s="2">
        <f t="shared" si="45"/>
        <v>0.29946214067853055</v>
      </c>
      <c r="F204" s="2">
        <f t="shared" si="45"/>
        <v>0.40128772656435757</v>
      </c>
      <c r="G204" s="2">
        <f t="shared" si="45"/>
        <v>1.2663588092399809</v>
      </c>
      <c r="H204" s="2">
        <f t="shared" si="45"/>
        <v>2.0101977684336321</v>
      </c>
      <c r="I204" s="2">
        <f t="shared" si="45"/>
        <v>1.1065955457366068</v>
      </c>
      <c r="J204" s="2">
        <f t="shared" si="45"/>
        <v>1.1709707430894369</v>
      </c>
      <c r="K204" s="2">
        <f t="shared" si="45"/>
        <v>2.1723104916944087</v>
      </c>
      <c r="L204" s="2">
        <f t="shared" si="45"/>
        <v>3.4372596250799488</v>
      </c>
      <c r="M204" s="2">
        <f t="shared" si="45"/>
        <v>3.6928808466853473</v>
      </c>
      <c r="N204" s="2">
        <f t="shared" si="45"/>
        <v>1.5708487937993529</v>
      </c>
      <c r="O204" s="44">
        <f t="shared" si="40"/>
        <v>1.5030277221356656</v>
      </c>
    </row>
    <row r="205" spans="1:19" x14ac:dyDescent="0.25">
      <c r="A205" s="133"/>
      <c r="B205" s="45" t="s">
        <v>177</v>
      </c>
      <c r="C205" s="46">
        <f t="shared" ref="C205:N205" si="46">ABS((C204-C199)/C199)</f>
        <v>0.83487988335508645</v>
      </c>
      <c r="D205" s="46">
        <f t="shared" si="46"/>
        <v>0.86075995849511289</v>
      </c>
      <c r="E205" s="46">
        <f t="shared" si="46"/>
        <v>0.86678730396862524</v>
      </c>
      <c r="F205" s="46">
        <f t="shared" si="46"/>
        <v>0.81326769354846096</v>
      </c>
      <c r="G205" s="46">
        <f t="shared" si="46"/>
        <v>0.71206029803547499</v>
      </c>
      <c r="H205" s="46">
        <f t="shared" si="46"/>
        <v>0.58424037881414026</v>
      </c>
      <c r="I205" s="46">
        <f t="shared" si="46"/>
        <v>0.68008223598247841</v>
      </c>
      <c r="J205" s="46">
        <f t="shared" si="46"/>
        <v>0.65180768864423511</v>
      </c>
      <c r="K205" s="46">
        <f t="shared" si="46"/>
        <v>0.54959351198540152</v>
      </c>
      <c r="L205" s="46">
        <f t="shared" si="46"/>
        <v>0.47482664246295664</v>
      </c>
      <c r="M205" s="46">
        <f t="shared" si="46"/>
        <v>0.51783772729007083</v>
      </c>
      <c r="N205" s="46">
        <f t="shared" si="46"/>
        <v>0.65022293613908855</v>
      </c>
      <c r="O205" s="62">
        <f>AVERAGE(C205:N205)</f>
        <v>0.68303052156009436</v>
      </c>
      <c r="Q205" s="47" t="s">
        <v>183</v>
      </c>
    </row>
    <row r="206" spans="1:19" ht="15.75" thickBot="1" x14ac:dyDescent="0.3">
      <c r="A206" s="133"/>
      <c r="B206" s="45" t="s">
        <v>184</v>
      </c>
      <c r="C206" s="2">
        <f>LN(C$88/C$92)/LN($P$88/$P$92)</f>
        <v>0.41109384789441655</v>
      </c>
      <c r="D206" s="2">
        <f t="shared" ref="D206:N206" si="47">LN(D$88/D$92)/LN($P$88/$P$92)</f>
        <v>0.35533062141638982</v>
      </c>
      <c r="E206" s="2">
        <f t="shared" si="47"/>
        <v>0.34085537551304101</v>
      </c>
      <c r="F206" s="2">
        <f t="shared" si="47"/>
        <v>0.45132898483864076</v>
      </c>
      <c r="G206" s="2">
        <f t="shared" si="47"/>
        <v>0.59299096588754041</v>
      </c>
      <c r="H206" s="2">
        <f t="shared" si="47"/>
        <v>0.71315583551359185</v>
      </c>
      <c r="I206" s="2">
        <f t="shared" si="47"/>
        <v>0.62743957511198734</v>
      </c>
      <c r="J206" s="2">
        <f t="shared" si="47"/>
        <v>0.65514260636970156</v>
      </c>
      <c r="K206" s="2">
        <f t="shared" si="47"/>
        <v>0.73933855450322428</v>
      </c>
      <c r="L206" s="2">
        <f t="shared" si="47"/>
        <v>0.78957501059101887</v>
      </c>
      <c r="M206" s="2">
        <f t="shared" si="47"/>
        <v>0.76162445089198749</v>
      </c>
      <c r="N206" s="2">
        <f t="shared" si="47"/>
        <v>0.65662801520591607</v>
      </c>
      <c r="O206" s="48">
        <f t="shared" si="40"/>
        <v>0.59120865364478792</v>
      </c>
      <c r="Q206" s="49">
        <v>0.66</v>
      </c>
    </row>
    <row r="207" spans="1:19" x14ac:dyDescent="0.25">
      <c r="A207" s="133"/>
      <c r="B207" s="45" t="s">
        <v>185</v>
      </c>
      <c r="C207" s="2">
        <f>C$92*($P$88/$P$92)^$O206</f>
        <v>1.9148451351854365</v>
      </c>
      <c r="D207" s="2">
        <f t="shared" ref="D207:N207" si="48">D$92*($P$88/$P$92)^$O206</f>
        <v>1.2563812510809673</v>
      </c>
      <c r="E207" s="2">
        <f t="shared" si="48"/>
        <v>1.0456990613998962</v>
      </c>
      <c r="F207" s="2">
        <f t="shared" si="48"/>
        <v>1.4012662771622646</v>
      </c>
      <c r="G207" s="2">
        <f t="shared" si="48"/>
        <v>4.4220288254710809</v>
      </c>
      <c r="H207" s="2">
        <f t="shared" si="48"/>
        <v>7.0194580019908299</v>
      </c>
      <c r="I207" s="2">
        <f t="shared" si="48"/>
        <v>3.8641476378420765</v>
      </c>
      <c r="J207" s="2">
        <f t="shared" si="48"/>
        <v>4.0889409399161165</v>
      </c>
      <c r="K207" s="2">
        <f t="shared" si="48"/>
        <v>7.5855433247320248</v>
      </c>
      <c r="L207" s="2">
        <f t="shared" si="48"/>
        <v>12.002649669135792</v>
      </c>
      <c r="M207" s="2">
        <f t="shared" si="48"/>
        <v>12.895259569342199</v>
      </c>
      <c r="N207" s="2">
        <f t="shared" si="48"/>
        <v>5.4852847360110664</v>
      </c>
      <c r="O207" s="44">
        <f t="shared" si="40"/>
        <v>5.2484587024391463</v>
      </c>
    </row>
    <row r="208" spans="1:19" x14ac:dyDescent="0.25">
      <c r="A208" s="133"/>
      <c r="B208" s="45" t="s">
        <v>177</v>
      </c>
      <c r="C208" s="46">
        <f t="shared" ref="C208:N208" si="49">ABS((C207-C199)/C199)</f>
        <v>0.42341308786948617</v>
      </c>
      <c r="D208" s="46">
        <f t="shared" si="49"/>
        <v>0.51378434555690122</v>
      </c>
      <c r="E208" s="46">
        <f t="shared" si="49"/>
        <v>0.53483137838082917</v>
      </c>
      <c r="F208" s="46">
        <f t="shared" si="49"/>
        <v>0.34794496176721051</v>
      </c>
      <c r="G208" s="46">
        <f t="shared" si="49"/>
        <v>5.4635801434927715E-3</v>
      </c>
      <c r="H208" s="46">
        <f t="shared" si="49"/>
        <v>0.45180103453791726</v>
      </c>
      <c r="I208" s="46">
        <f t="shared" si="49"/>
        <v>0.1171285451986344</v>
      </c>
      <c r="J208" s="46">
        <f t="shared" si="49"/>
        <v>0.21586111802441765</v>
      </c>
      <c r="K208" s="46">
        <f t="shared" si="49"/>
        <v>0.57278526326602197</v>
      </c>
      <c r="L208" s="46">
        <f t="shared" si="49"/>
        <v>0.83386549566627843</v>
      </c>
      <c r="M208" s="46">
        <f t="shared" si="49"/>
        <v>0.68367405266251469</v>
      </c>
      <c r="N208" s="46">
        <f t="shared" si="49"/>
        <v>0.22139495346494473</v>
      </c>
      <c r="O208" s="62">
        <f>AVERAGE(C208:N208)</f>
        <v>0.41016231804488729</v>
      </c>
    </row>
    <row r="209" spans="1:19" x14ac:dyDescent="0.25">
      <c r="A209" s="133"/>
      <c r="B209" s="42" t="s">
        <v>186</v>
      </c>
      <c r="C209" s="4">
        <f>C$92*($P$88/$P$92)^$Q206</f>
        <v>1.5516744546308634</v>
      </c>
      <c r="D209" s="4">
        <f t="shared" ref="D209:N209" si="50">D$92*($P$88/$P$92)^$Q206</f>
        <v>1.0180952270015871</v>
      </c>
      <c r="E209" s="4">
        <f t="shared" si="50"/>
        <v>0.84737114818873116</v>
      </c>
      <c r="F209" s="4">
        <f t="shared" si="50"/>
        <v>1.1355012718549762</v>
      </c>
      <c r="G209" s="4">
        <f t="shared" si="50"/>
        <v>3.58334417757513</v>
      </c>
      <c r="H209" s="4">
        <f t="shared" si="50"/>
        <v>5.6881433735311342</v>
      </c>
      <c r="I209" s="4">
        <f t="shared" si="50"/>
        <v>3.1312710716843903</v>
      </c>
      <c r="J209" s="4">
        <f t="shared" si="50"/>
        <v>3.3134299408227181</v>
      </c>
      <c r="K209" s="4">
        <f t="shared" si="50"/>
        <v>6.1468646133320322</v>
      </c>
      <c r="L209" s="4">
        <f t="shared" si="50"/>
        <v>9.7262199105610687</v>
      </c>
      <c r="M209" s="4">
        <f t="shared" si="50"/>
        <v>10.449536879986253</v>
      </c>
      <c r="N209" s="4">
        <f t="shared" si="50"/>
        <v>4.4449423323315997</v>
      </c>
      <c r="O209" s="51">
        <f>AVERAGE(C209:N209)</f>
        <v>4.253032866791707</v>
      </c>
    </row>
    <row r="210" spans="1:19" ht="15.75" thickBot="1" x14ac:dyDescent="0.3">
      <c r="A210" s="134"/>
      <c r="B210" s="52" t="s">
        <v>177</v>
      </c>
      <c r="C210" s="53">
        <f t="shared" ref="C210:N210" si="51">ABS((C209-C199)/C199)</f>
        <v>0.53276890857245907</v>
      </c>
      <c r="D210" s="53">
        <f t="shared" si="51"/>
        <v>0.60600029914799258</v>
      </c>
      <c r="E210" s="53">
        <f t="shared" si="51"/>
        <v>0.62305553906195232</v>
      </c>
      <c r="F210" s="53">
        <f t="shared" si="51"/>
        <v>0.47161411267800085</v>
      </c>
      <c r="G210" s="53">
        <f t="shared" si="51"/>
        <v>0.1852332474817803</v>
      </c>
      <c r="H210" s="53">
        <f t="shared" si="51"/>
        <v>0.17645157673860068</v>
      </c>
      <c r="I210" s="53">
        <f t="shared" si="51"/>
        <v>9.4746726890896138E-2</v>
      </c>
      <c r="J210" s="53">
        <f t="shared" si="51"/>
        <v>1.4739833237371946E-2</v>
      </c>
      <c r="K210" s="53">
        <f t="shared" si="51"/>
        <v>0.27448986384657509</v>
      </c>
      <c r="L210" s="53">
        <f t="shared" si="51"/>
        <v>0.48605346227059876</v>
      </c>
      <c r="M210" s="53">
        <f t="shared" si="51"/>
        <v>0.36434741872127602</v>
      </c>
      <c r="N210" s="53">
        <f t="shared" si="51"/>
        <v>1.0255548356357141E-2</v>
      </c>
      <c r="O210" s="63">
        <f>AVERAGE(C210:N210)</f>
        <v>0.31997971141698839</v>
      </c>
    </row>
    <row r="211" spans="1:19" x14ac:dyDescent="0.25">
      <c r="A211"/>
      <c r="B211" s="54"/>
      <c r="C211" s="55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x14ac:dyDescent="0.25">
      <c r="A212"/>
      <c r="B212" s="54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x14ac:dyDescent="0.25">
      <c r="A213"/>
      <c r="B213" s="54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x14ac:dyDescent="0.25">
      <c r="A214"/>
      <c r="B214" s="5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x14ac:dyDescent="0.25">
      <c r="A215"/>
      <c r="B215" s="54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x14ac:dyDescent="0.25">
      <c r="A216"/>
      <c r="B216" s="54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x14ac:dyDescent="0.25">
      <c r="A217"/>
      <c r="B217" s="54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x14ac:dyDescent="0.25">
      <c r="A218"/>
      <c r="B218" s="54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 s="54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 s="54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 s="54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 s="54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 s="54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 s="5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 s="54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 s="54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 s="54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 s="54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 s="54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ht="15.75" thickBot="1" x14ac:dyDescent="0.3"/>
    <row r="231" spans="1:19" x14ac:dyDescent="0.25">
      <c r="A231" s="41" t="s">
        <v>175</v>
      </c>
      <c r="B231" s="18" t="s">
        <v>176</v>
      </c>
      <c r="C231" s="22" t="s">
        <v>162</v>
      </c>
      <c r="D231" s="22" t="s">
        <v>163</v>
      </c>
      <c r="E231" s="22" t="s">
        <v>91</v>
      </c>
      <c r="F231" s="22" t="s">
        <v>164</v>
      </c>
      <c r="G231" s="22" t="s">
        <v>165</v>
      </c>
      <c r="H231" s="22" t="s">
        <v>166</v>
      </c>
      <c r="I231" s="22" t="s">
        <v>167</v>
      </c>
      <c r="J231" s="22" t="s">
        <v>168</v>
      </c>
      <c r="K231" s="22" t="s">
        <v>169</v>
      </c>
      <c r="L231" s="22" t="s">
        <v>170</v>
      </c>
      <c r="M231" s="22" t="s">
        <v>171</v>
      </c>
      <c r="N231" s="22" t="s">
        <v>172</v>
      </c>
      <c r="O231" s="23" t="s">
        <v>179</v>
      </c>
    </row>
    <row r="232" spans="1:19" x14ac:dyDescent="0.25">
      <c r="A232" s="132" t="s">
        <v>180</v>
      </c>
      <c r="B232" s="42" t="s">
        <v>182</v>
      </c>
      <c r="C232" s="43">
        <f>C$89</f>
        <v>0.61399999999999999</v>
      </c>
      <c r="D232" s="43">
        <f t="shared" ref="D232:N232" si="52">D$89</f>
        <v>0.48499999999999999</v>
      </c>
      <c r="E232" s="43">
        <f t="shared" si="52"/>
        <v>0.44600000000000001</v>
      </c>
      <c r="F232" s="43">
        <f t="shared" si="52"/>
        <v>0.73599999999999999</v>
      </c>
      <c r="G232" s="43">
        <f t="shared" si="52"/>
        <v>2.5939999999999999</v>
      </c>
      <c r="H232" s="43">
        <f t="shared" si="52"/>
        <v>2.0649999999999999</v>
      </c>
      <c r="I232" s="43">
        <f t="shared" si="52"/>
        <v>1.097</v>
      </c>
      <c r="J232" s="43">
        <f t="shared" si="52"/>
        <v>1.022</v>
      </c>
      <c r="K232" s="43">
        <f t="shared" si="52"/>
        <v>1.6359999999999999</v>
      </c>
      <c r="L232" s="43">
        <f t="shared" si="52"/>
        <v>2.246</v>
      </c>
      <c r="M232" s="43">
        <f t="shared" si="52"/>
        <v>3.36</v>
      </c>
      <c r="N232" s="43">
        <f t="shared" si="52"/>
        <v>1.726</v>
      </c>
      <c r="O232" s="44">
        <f t="shared" ref="O232:O240" si="53">AVERAGE(C232:N232)</f>
        <v>1.5022499999999999</v>
      </c>
    </row>
    <row r="233" spans="1:19" x14ac:dyDescent="0.25">
      <c r="A233" s="133"/>
      <c r="B233" s="45">
        <v>3</v>
      </c>
      <c r="C233" s="2">
        <f>C$92*($P$89/$P$92)</f>
        <v>0.43183630952380953</v>
      </c>
      <c r="D233" s="2">
        <f t="shared" ref="D233:N233" si="54">D$92*($P$89/$P$92)</f>
        <v>0.28333938492063493</v>
      </c>
      <c r="E233" s="2">
        <f t="shared" si="54"/>
        <v>0.23582628968253969</v>
      </c>
      <c r="F233" s="2">
        <f t="shared" si="54"/>
        <v>0.31601388888888887</v>
      </c>
      <c r="G233" s="2">
        <f t="shared" si="54"/>
        <v>0.99725694444444446</v>
      </c>
      <c r="H233" s="2">
        <f t="shared" si="54"/>
        <v>1.583029761904762</v>
      </c>
      <c r="I233" s="2">
        <f t="shared" si="54"/>
        <v>0.87144345238095244</v>
      </c>
      <c r="J233" s="2">
        <f t="shared" si="54"/>
        <v>0.92213888888888895</v>
      </c>
      <c r="K233" s="2">
        <f t="shared" si="54"/>
        <v>1.7106934523809523</v>
      </c>
      <c r="L233" s="2">
        <f t="shared" si="54"/>
        <v>2.7068402777777778</v>
      </c>
      <c r="M233" s="2">
        <f t="shared" si="54"/>
        <v>2.9081418650793651</v>
      </c>
      <c r="N233" s="2">
        <f t="shared" si="54"/>
        <v>1.2370426587301588</v>
      </c>
      <c r="O233" s="44">
        <f t="shared" si="53"/>
        <v>1.1836335978835979</v>
      </c>
    </row>
    <row r="234" spans="1:19" x14ac:dyDescent="0.25">
      <c r="A234" s="133"/>
      <c r="B234" s="45" t="s">
        <v>177</v>
      </c>
      <c r="C234" s="46">
        <f t="shared" ref="C234:N234" si="55">ABS((C233-C232)/C232)</f>
        <v>0.29668353497750888</v>
      </c>
      <c r="D234" s="46">
        <f t="shared" si="55"/>
        <v>0.41579508263786613</v>
      </c>
      <c r="E234" s="46">
        <f t="shared" si="55"/>
        <v>0.4712415029539469</v>
      </c>
      <c r="F234" s="46">
        <f t="shared" si="55"/>
        <v>0.57063330314009664</v>
      </c>
      <c r="G234" s="46">
        <f t="shared" si="55"/>
        <v>0.61555245009851789</v>
      </c>
      <c r="H234" s="46">
        <f t="shared" si="55"/>
        <v>0.23339963103885616</v>
      </c>
      <c r="I234" s="46">
        <f t="shared" si="55"/>
        <v>0.20561216738290569</v>
      </c>
      <c r="J234" s="46">
        <f t="shared" si="55"/>
        <v>9.7711459012828836E-2</v>
      </c>
      <c r="K234" s="46">
        <f t="shared" si="55"/>
        <v>4.5656144487134703E-2</v>
      </c>
      <c r="L234" s="46">
        <f t="shared" si="55"/>
        <v>0.20518267042643715</v>
      </c>
      <c r="M234" s="46">
        <f t="shared" si="55"/>
        <v>0.13448158777399843</v>
      </c>
      <c r="N234" s="46">
        <f t="shared" si="55"/>
        <v>0.28328930548658238</v>
      </c>
      <c r="O234" s="62">
        <f>AVERAGE(C234:N234)</f>
        <v>0.29793656995139001</v>
      </c>
    </row>
    <row r="235" spans="1:19" x14ac:dyDescent="0.25">
      <c r="A235" s="133"/>
      <c r="B235" s="45">
        <v>4</v>
      </c>
      <c r="C235" s="2">
        <f>C$92*TAN($P$89/$P$92)</f>
        <v>0.43203352111528487</v>
      </c>
      <c r="D235" s="2">
        <f t="shared" ref="D235:N235" si="56">D$92*TAN($P$89/$P$92)</f>
        <v>0.28346878073519594</v>
      </c>
      <c r="E235" s="2">
        <f t="shared" si="56"/>
        <v>0.23593398715233169</v>
      </c>
      <c r="F235" s="2">
        <f t="shared" si="56"/>
        <v>0.31615820654023413</v>
      </c>
      <c r="G235" s="2">
        <f t="shared" si="56"/>
        <v>0.99771237309827998</v>
      </c>
      <c r="H235" s="2">
        <f t="shared" si="56"/>
        <v>1.5837527020832809</v>
      </c>
      <c r="I235" s="2">
        <f t="shared" si="56"/>
        <v>0.87184142435860834</v>
      </c>
      <c r="J235" s="2">
        <f t="shared" si="56"/>
        <v>0.92256001252724085</v>
      </c>
      <c r="K235" s="2">
        <f t="shared" si="56"/>
        <v>1.7114746941867711</v>
      </c>
      <c r="L235" s="2">
        <f t="shared" si="56"/>
        <v>2.7080764412667602</v>
      </c>
      <c r="M235" s="2">
        <f t="shared" si="56"/>
        <v>2.9094699592502349</v>
      </c>
      <c r="N235" s="2">
        <f t="shared" si="56"/>
        <v>1.2376075930491837</v>
      </c>
      <c r="O235" s="44">
        <f t="shared" si="53"/>
        <v>1.1841741412802838</v>
      </c>
    </row>
    <row r="236" spans="1:19" x14ac:dyDescent="0.25">
      <c r="A236" s="133"/>
      <c r="B236" s="45" t="s">
        <v>177</v>
      </c>
      <c r="C236" s="46">
        <f t="shared" ref="C236:N236" si="57">ABS((C235-C232)/C232)</f>
        <v>0.2963623434604481</v>
      </c>
      <c r="D236" s="46">
        <f t="shared" si="57"/>
        <v>0.41552828714392587</v>
      </c>
      <c r="E236" s="46">
        <f t="shared" si="57"/>
        <v>0.47100002880643121</v>
      </c>
      <c r="F236" s="46">
        <f t="shared" si="57"/>
        <v>0.57043721937468184</v>
      </c>
      <c r="G236" s="46">
        <f t="shared" si="57"/>
        <v>0.61537688007005398</v>
      </c>
      <c r="H236" s="46">
        <f t="shared" si="57"/>
        <v>0.2330495389427211</v>
      </c>
      <c r="I236" s="46">
        <f t="shared" si="57"/>
        <v>0.2052493852701838</v>
      </c>
      <c r="J236" s="46">
        <f t="shared" si="57"/>
        <v>9.729940065827708E-2</v>
      </c>
      <c r="K236" s="46">
        <f t="shared" si="57"/>
        <v>4.6133676153283142E-2</v>
      </c>
      <c r="L236" s="46">
        <f t="shared" si="57"/>
        <v>0.20573305488279617</v>
      </c>
      <c r="M236" s="46">
        <f t="shared" si="57"/>
        <v>0.13408632165171577</v>
      </c>
      <c r="N236" s="46">
        <f t="shared" si="57"/>
        <v>0.28296199707463288</v>
      </c>
      <c r="O236" s="62">
        <f>AVERAGE(C236:N236)</f>
        <v>0.29776817779076259</v>
      </c>
    </row>
    <row r="237" spans="1:19" ht="15.75" thickBot="1" x14ac:dyDescent="0.3">
      <c r="A237" s="133"/>
      <c r="B237" s="45">
        <v>5</v>
      </c>
      <c r="C237" s="2">
        <f>C$92*ATAN($P$89/$P$92)</f>
        <v>0.43163936772666217</v>
      </c>
      <c r="D237" s="2">
        <f t="shared" ref="D237:N237" si="58">D$92*ATAN($P$89/$P$92)</f>
        <v>0.28321016612536865</v>
      </c>
      <c r="E237" s="2">
        <f t="shared" si="58"/>
        <v>0.23571873954773076</v>
      </c>
      <c r="F237" s="2">
        <f t="shared" si="58"/>
        <v>0.3158697686705822</v>
      </c>
      <c r="G237" s="2">
        <f t="shared" si="58"/>
        <v>0.99680213883749313</v>
      </c>
      <c r="H237" s="2">
        <f t="shared" si="58"/>
        <v>1.5823078107409261</v>
      </c>
      <c r="I237" s="2">
        <f t="shared" si="58"/>
        <v>0.87104602484686322</v>
      </c>
      <c r="J237" s="2">
        <f t="shared" si="58"/>
        <v>0.92171834136661712</v>
      </c>
      <c r="K237" s="2">
        <f t="shared" si="58"/>
        <v>1.7099132793490652</v>
      </c>
      <c r="L237" s="2">
        <f t="shared" si="58"/>
        <v>2.7056058054160532</v>
      </c>
      <c r="M237" s="2">
        <f t="shared" si="58"/>
        <v>2.9068155878010611</v>
      </c>
      <c r="N237" s="2">
        <f t="shared" si="58"/>
        <v>1.2364784972666938</v>
      </c>
      <c r="O237" s="44">
        <f t="shared" si="53"/>
        <v>1.1830937939745929</v>
      </c>
    </row>
    <row r="238" spans="1:19" x14ac:dyDescent="0.25">
      <c r="A238" s="133"/>
      <c r="B238" s="45" t="s">
        <v>177</v>
      </c>
      <c r="C238" s="46">
        <f t="shared" ref="C238:N238" si="59">ABS((C237-C232)/C232)</f>
        <v>0.29700428709012677</v>
      </c>
      <c r="D238" s="46">
        <f t="shared" si="59"/>
        <v>0.41606151314356976</v>
      </c>
      <c r="E238" s="46">
        <f t="shared" si="59"/>
        <v>0.47148264675396689</v>
      </c>
      <c r="F238" s="46">
        <f t="shared" si="59"/>
        <v>0.57082911865410024</v>
      </c>
      <c r="G238" s="46">
        <f t="shared" si="59"/>
        <v>0.61572777993928551</v>
      </c>
      <c r="H238" s="46">
        <f t="shared" si="59"/>
        <v>0.23374924419325613</v>
      </c>
      <c r="I238" s="46">
        <f t="shared" si="59"/>
        <v>0.20597445319337901</v>
      </c>
      <c r="J238" s="46">
        <f t="shared" si="59"/>
        <v>9.8122953653016529E-2</v>
      </c>
      <c r="K238" s="46">
        <f t="shared" si="59"/>
        <v>4.5179266105785661E-2</v>
      </c>
      <c r="L238" s="46">
        <f t="shared" si="59"/>
        <v>0.2046330389207717</v>
      </c>
      <c r="M238" s="46">
        <f t="shared" si="59"/>
        <v>0.13487631315444606</v>
      </c>
      <c r="N238" s="46">
        <f t="shared" si="59"/>
        <v>0.28361616612590163</v>
      </c>
      <c r="O238" s="62">
        <f>AVERAGE(C238:N238)</f>
        <v>0.29810473174396718</v>
      </c>
      <c r="Q238" s="47" t="s">
        <v>183</v>
      </c>
    </row>
    <row r="239" spans="1:19" ht="15.75" thickBot="1" x14ac:dyDescent="0.3">
      <c r="A239" s="133"/>
      <c r="B239" s="45" t="s">
        <v>184</v>
      </c>
      <c r="C239" s="2">
        <f>LN(C$89/C$92)/LN($P$89/$P$92)</f>
        <v>0.89324321014286068</v>
      </c>
      <c r="D239" s="2">
        <f t="shared" ref="D239:N239" si="60">LN(D$89/D$92)/LN($P$89/$P$92)</f>
        <v>0.83695860688686585</v>
      </c>
      <c r="E239" s="2">
        <f t="shared" si="60"/>
        <v>0.80671045092878213</v>
      </c>
      <c r="F239" s="2">
        <f t="shared" si="60"/>
        <v>0.74355075403635429</v>
      </c>
      <c r="G239" s="2">
        <f t="shared" si="60"/>
        <v>0.71003149328274262</v>
      </c>
      <c r="H239" s="2">
        <f t="shared" si="60"/>
        <v>0.91937779711839918</v>
      </c>
      <c r="I239" s="2">
        <f t="shared" si="60"/>
        <v>0.93017824501999102</v>
      </c>
      <c r="J239" s="2">
        <f t="shared" si="60"/>
        <v>0.96881124143034103</v>
      </c>
      <c r="K239" s="2">
        <f t="shared" si="60"/>
        <v>1.0135420784189639</v>
      </c>
      <c r="L239" s="2">
        <f t="shared" si="60"/>
        <v>1.0566109879373933</v>
      </c>
      <c r="M239" s="2">
        <f t="shared" si="60"/>
        <v>0.95619094504715962</v>
      </c>
      <c r="N239" s="2">
        <f t="shared" si="60"/>
        <v>0.89896564113941813</v>
      </c>
      <c r="O239" s="48">
        <f t="shared" si="53"/>
        <v>0.89451428761577256</v>
      </c>
      <c r="Q239" s="49">
        <v>0.93</v>
      </c>
    </row>
    <row r="240" spans="1:19" x14ac:dyDescent="0.25">
      <c r="A240" s="133"/>
      <c r="B240" s="45" t="s">
        <v>185</v>
      </c>
      <c r="C240" s="2">
        <f>C$92*($P$89/$P$92)^$O239</f>
        <v>0.6114324780014474</v>
      </c>
      <c r="D240" s="2">
        <f t="shared" ref="D240:N240" si="61">D$92*($P$89/$P$92)^$O239</f>
        <v>0.40117724799118104</v>
      </c>
      <c r="E240" s="2">
        <f t="shared" si="61"/>
        <v>0.33390395735246142</v>
      </c>
      <c r="F240" s="2">
        <f t="shared" si="61"/>
        <v>0.44744073368743448</v>
      </c>
      <c r="G240" s="2">
        <f t="shared" si="61"/>
        <v>1.4120055940136254</v>
      </c>
      <c r="H240" s="2">
        <f t="shared" si="61"/>
        <v>2.241395150719959</v>
      </c>
      <c r="I240" s="2">
        <f t="shared" si="61"/>
        <v>1.2338675969952089</v>
      </c>
      <c r="J240" s="2">
        <f t="shared" si="61"/>
        <v>1.3056467310879238</v>
      </c>
      <c r="K240" s="2">
        <f t="shared" si="61"/>
        <v>2.4221528241651167</v>
      </c>
      <c r="L240" s="2">
        <f t="shared" si="61"/>
        <v>3.8325866123226975</v>
      </c>
      <c r="M240" s="2">
        <f t="shared" si="61"/>
        <v>4.117607407552164</v>
      </c>
      <c r="N240" s="2">
        <f t="shared" si="61"/>
        <v>1.7515156589193133</v>
      </c>
      <c r="O240" s="44">
        <f t="shared" si="53"/>
        <v>1.6758943327340443</v>
      </c>
    </row>
    <row r="241" spans="1:19" x14ac:dyDescent="0.25">
      <c r="A241" s="133"/>
      <c r="B241" s="45" t="s">
        <v>177</v>
      </c>
      <c r="C241" s="46">
        <f t="shared" ref="C241:N241" si="62">ABS((C240-C232)/C232)</f>
        <v>4.1816319194667604E-3</v>
      </c>
      <c r="D241" s="46">
        <f t="shared" si="62"/>
        <v>0.17283041651302877</v>
      </c>
      <c r="E241" s="46">
        <f t="shared" si="62"/>
        <v>0.25133641849223898</v>
      </c>
      <c r="F241" s="46">
        <f t="shared" si="62"/>
        <v>0.39206422053337708</v>
      </c>
      <c r="G241" s="46">
        <f t="shared" si="62"/>
        <v>0.45566476714972032</v>
      </c>
      <c r="H241" s="46">
        <f t="shared" si="62"/>
        <v>8.5421380493926891E-2</v>
      </c>
      <c r="I241" s="46">
        <f t="shared" si="62"/>
        <v>0.12476535733382763</v>
      </c>
      <c r="J241" s="46">
        <f t="shared" si="62"/>
        <v>0.27754083276704872</v>
      </c>
      <c r="K241" s="46">
        <f t="shared" si="62"/>
        <v>0.48053351110337217</v>
      </c>
      <c r="L241" s="46">
        <f t="shared" si="62"/>
        <v>0.70640543736540407</v>
      </c>
      <c r="M241" s="46">
        <f t="shared" si="62"/>
        <v>0.22547839510481077</v>
      </c>
      <c r="N241" s="46">
        <f t="shared" si="62"/>
        <v>1.4783116407481627E-2</v>
      </c>
      <c r="O241" s="62">
        <f>AVERAGE(C241:N241)</f>
        <v>0.26591712376530868</v>
      </c>
    </row>
    <row r="242" spans="1:19" x14ac:dyDescent="0.25">
      <c r="A242" s="133"/>
      <c r="B242" s="42" t="s">
        <v>186</v>
      </c>
      <c r="C242" s="4">
        <f>C$92*($P$89/$P$92)^$Q239</f>
        <v>0.54392844965590281</v>
      </c>
      <c r="D242" s="4">
        <f t="shared" ref="D242:N242" si="63">D$92*($P$89/$P$92)^$Q239</f>
        <v>0.35688604447431427</v>
      </c>
      <c r="E242" s="4">
        <f t="shared" si="63"/>
        <v>0.29703993227566999</v>
      </c>
      <c r="F242" s="4">
        <f t="shared" si="63"/>
        <v>0.39804189889129471</v>
      </c>
      <c r="G242" s="4">
        <f t="shared" si="63"/>
        <v>1.2561158284684302</v>
      </c>
      <c r="H242" s="4">
        <f t="shared" si="63"/>
        <v>1.9939382241884767</v>
      </c>
      <c r="I242" s="4">
        <f t="shared" si="63"/>
        <v>1.0976448148583129</v>
      </c>
      <c r="J242" s="4">
        <f t="shared" si="63"/>
        <v>1.1614993115188601</v>
      </c>
      <c r="K242" s="4">
        <f t="shared" si="63"/>
        <v>2.1547396938810954</v>
      </c>
      <c r="L242" s="4">
        <f t="shared" si="63"/>
        <v>3.4094572487000252</v>
      </c>
      <c r="M242" s="4">
        <f t="shared" si="63"/>
        <v>3.6630108704762128</v>
      </c>
      <c r="N242" s="4">
        <f t="shared" si="63"/>
        <v>1.5581429367606539</v>
      </c>
      <c r="O242" s="51">
        <f>AVERAGE(C242:N242)</f>
        <v>1.4908704378457707</v>
      </c>
    </row>
    <row r="243" spans="1:19" ht="15.75" thickBot="1" x14ac:dyDescent="0.3">
      <c r="A243" s="134"/>
      <c r="B243" s="52" t="s">
        <v>177</v>
      </c>
      <c r="C243" s="53">
        <f t="shared" ref="C243:N243" si="64">ABS((C242-C232)/C232)</f>
        <v>0.11412304616302472</v>
      </c>
      <c r="D243" s="53">
        <f t="shared" si="64"/>
        <v>0.26415248561997057</v>
      </c>
      <c r="E243" s="53">
        <f t="shared" si="64"/>
        <v>0.3339911832384081</v>
      </c>
      <c r="F243" s="53">
        <f t="shared" si="64"/>
        <v>0.45918220259334958</v>
      </c>
      <c r="G243" s="53">
        <f t="shared" si="64"/>
        <v>0.51576105301910935</v>
      </c>
      <c r="H243" s="53">
        <f t="shared" si="64"/>
        <v>3.4412482233183189E-2</v>
      </c>
      <c r="I243" s="53">
        <f t="shared" si="64"/>
        <v>5.8779841231806223E-4</v>
      </c>
      <c r="J243" s="53">
        <f t="shared" si="64"/>
        <v>0.13649639091864979</v>
      </c>
      <c r="K243" s="53">
        <f t="shared" si="64"/>
        <v>0.31707805249455717</v>
      </c>
      <c r="L243" s="53">
        <f t="shared" si="64"/>
        <v>0.51801302257347515</v>
      </c>
      <c r="M243" s="53">
        <f t="shared" si="64"/>
        <v>9.0181806689349081E-2</v>
      </c>
      <c r="N243" s="53">
        <f t="shared" si="64"/>
        <v>9.7252064449215608E-2</v>
      </c>
      <c r="O243" s="63">
        <f>AVERAGE(C243:N243)</f>
        <v>0.24010263236705084</v>
      </c>
    </row>
    <row r="244" spans="1:19" x14ac:dyDescent="0.25">
      <c r="A244"/>
      <c r="B244" s="54"/>
      <c r="C244" s="55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x14ac:dyDescent="0.25">
      <c r="A245"/>
      <c r="B245" s="54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x14ac:dyDescent="0.25">
      <c r="A246"/>
      <c r="B246" s="54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x14ac:dyDescent="0.25">
      <c r="A247"/>
      <c r="B247" s="54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x14ac:dyDescent="0.25">
      <c r="A248"/>
      <c r="B248" s="54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x14ac:dyDescent="0.25">
      <c r="A249"/>
      <c r="B249" s="54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x14ac:dyDescent="0.25">
      <c r="A250"/>
      <c r="B250" s="54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x14ac:dyDescent="0.25">
      <c r="A251"/>
      <c r="B251" s="54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 s="54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 s="54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 s="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 s="54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 s="54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 s="54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 s="54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 s="54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 s="54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 s="54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 s="54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ht="15.75" thickBot="1" x14ac:dyDescent="0.3"/>
    <row r="264" spans="1:19" x14ac:dyDescent="0.25">
      <c r="A264" s="41" t="s">
        <v>175</v>
      </c>
      <c r="B264" s="18" t="s">
        <v>176</v>
      </c>
      <c r="C264" s="22" t="s">
        <v>162</v>
      </c>
      <c r="D264" s="22" t="s">
        <v>163</v>
      </c>
      <c r="E264" s="22" t="s">
        <v>91</v>
      </c>
      <c r="F264" s="22" t="s">
        <v>164</v>
      </c>
      <c r="G264" s="22" t="s">
        <v>165</v>
      </c>
      <c r="H264" s="22" t="s">
        <v>166</v>
      </c>
      <c r="I264" s="22" t="s">
        <v>167</v>
      </c>
      <c r="J264" s="22" t="s">
        <v>168</v>
      </c>
      <c r="K264" s="22" t="s">
        <v>169</v>
      </c>
      <c r="L264" s="22" t="s">
        <v>170</v>
      </c>
      <c r="M264" s="22" t="s">
        <v>171</v>
      </c>
      <c r="N264" s="22" t="s">
        <v>172</v>
      </c>
      <c r="O264" s="23" t="s">
        <v>179</v>
      </c>
    </row>
    <row r="265" spans="1:19" x14ac:dyDescent="0.25">
      <c r="A265" s="132" t="s">
        <v>152</v>
      </c>
      <c r="B265" s="42" t="s">
        <v>182</v>
      </c>
      <c r="C265" s="43">
        <f>C$90</f>
        <v>5.3940000000000001</v>
      </c>
      <c r="D265" s="43">
        <f t="shared" ref="D265:N265" si="65">D$90</f>
        <v>3.0720000000000001</v>
      </c>
      <c r="E265" s="43">
        <f t="shared" si="65"/>
        <v>2.3860000000000001</v>
      </c>
      <c r="F265" s="43">
        <f t="shared" si="65"/>
        <v>2.9569999999999999</v>
      </c>
      <c r="G265" s="43">
        <f t="shared" si="65"/>
        <v>13.6</v>
      </c>
      <c r="H265" s="43">
        <f t="shared" si="65"/>
        <v>15.53</v>
      </c>
      <c r="I265" s="43">
        <f t="shared" si="65"/>
        <v>9.23</v>
      </c>
      <c r="J265" s="43">
        <f t="shared" si="65"/>
        <v>10</v>
      </c>
      <c r="K265" s="43">
        <f t="shared" si="65"/>
        <v>18.82</v>
      </c>
      <c r="L265" s="43">
        <f t="shared" si="65"/>
        <v>28.5</v>
      </c>
      <c r="M265" s="43">
        <f t="shared" si="65"/>
        <v>28.8</v>
      </c>
      <c r="N265" s="43">
        <f t="shared" si="65"/>
        <v>14.25</v>
      </c>
      <c r="O265" s="44">
        <f t="shared" ref="O265:O273" si="66">AVERAGE(C265:N265)</f>
        <v>12.711583333333335</v>
      </c>
    </row>
    <row r="266" spans="1:19" x14ac:dyDescent="0.25">
      <c r="A266" s="133"/>
      <c r="B266" s="45">
        <v>3</v>
      </c>
      <c r="C266" s="2">
        <f>C$92*($P$90/$P$92)</f>
        <v>4.3461488095238092</v>
      </c>
      <c r="D266" s="2">
        <f t="shared" ref="D266:N266" si="67">D$92*($P$90/$P$92)</f>
        <v>2.8516248015873016</v>
      </c>
      <c r="E266" s="2">
        <f t="shared" si="67"/>
        <v>2.3734367063492066</v>
      </c>
      <c r="F266" s="2">
        <f t="shared" si="67"/>
        <v>3.1804722222222219</v>
      </c>
      <c r="G266" s="2">
        <f t="shared" si="67"/>
        <v>10.036736111111111</v>
      </c>
      <c r="H266" s="2">
        <f t="shared" si="67"/>
        <v>15.932154761904762</v>
      </c>
      <c r="I266" s="2">
        <f t="shared" si="67"/>
        <v>8.7705059523809528</v>
      </c>
      <c r="J266" s="2">
        <f t="shared" si="67"/>
        <v>9.2807222222222236</v>
      </c>
      <c r="K266" s="2">
        <f t="shared" si="67"/>
        <v>17.217005952380951</v>
      </c>
      <c r="L266" s="2">
        <f t="shared" si="67"/>
        <v>27.242569444444449</v>
      </c>
      <c r="M266" s="2">
        <f t="shared" si="67"/>
        <v>29.2685376984127</v>
      </c>
      <c r="N266" s="2">
        <f t="shared" si="67"/>
        <v>12.450021825396826</v>
      </c>
      <c r="O266" s="44">
        <f t="shared" si="66"/>
        <v>11.912494708994709</v>
      </c>
    </row>
    <row r="267" spans="1:19" x14ac:dyDescent="0.25">
      <c r="A267" s="133"/>
      <c r="B267" s="45" t="s">
        <v>177</v>
      </c>
      <c r="C267" s="46">
        <f t="shared" ref="C267:N267" si="68">ABS((C266-C265)/C265)</f>
        <v>0.19426236382576767</v>
      </c>
      <c r="D267" s="46">
        <f t="shared" si="68"/>
        <v>7.1736718233300287E-2</v>
      </c>
      <c r="E267" s="46">
        <f t="shared" si="68"/>
        <v>5.2654206415731599E-3</v>
      </c>
      <c r="F267" s="46">
        <f t="shared" si="68"/>
        <v>7.5573967609814705E-2</v>
      </c>
      <c r="G267" s="46">
        <f t="shared" si="68"/>
        <v>0.2620046977124183</v>
      </c>
      <c r="H267" s="46">
        <f t="shared" si="68"/>
        <v>2.5895348480667272E-2</v>
      </c>
      <c r="I267" s="46">
        <f t="shared" si="68"/>
        <v>4.9782670381261933E-2</v>
      </c>
      <c r="J267" s="46">
        <f t="shared" si="68"/>
        <v>7.1927777777777632E-2</v>
      </c>
      <c r="K267" s="46">
        <f t="shared" si="68"/>
        <v>8.5175029097717792E-2</v>
      </c>
      <c r="L267" s="46">
        <f t="shared" si="68"/>
        <v>4.412037037037022E-2</v>
      </c>
      <c r="M267" s="46">
        <f t="shared" si="68"/>
        <v>1.6268670083774292E-2</v>
      </c>
      <c r="N267" s="46">
        <f t="shared" si="68"/>
        <v>0.12631425786688941</v>
      </c>
      <c r="O267" s="62">
        <f>AVERAGE(C267:N267)</f>
        <v>8.5693941006777727E-2</v>
      </c>
    </row>
    <row r="268" spans="1:19" x14ac:dyDescent="0.25">
      <c r="A268" s="133"/>
      <c r="B268" s="45">
        <v>4</v>
      </c>
      <c r="C268" s="2">
        <f>C$92*TAN($P$90/$P$92)</f>
        <v>4.5588922000139336</v>
      </c>
      <c r="D268" s="2">
        <f t="shared" ref="D268:N268" si="69">D$92*TAN($P$90/$P$92)</f>
        <v>2.9912114460588421</v>
      </c>
      <c r="E268" s="2">
        <f t="shared" si="69"/>
        <v>2.4896161088850728</v>
      </c>
      <c r="F268" s="2">
        <f t="shared" si="69"/>
        <v>3.3361559030093391</v>
      </c>
      <c r="G268" s="2">
        <f t="shared" si="69"/>
        <v>10.52803297261144</v>
      </c>
      <c r="H268" s="2">
        <f t="shared" si="69"/>
        <v>16.712031560976527</v>
      </c>
      <c r="I268" s="2">
        <f t="shared" si="69"/>
        <v>9.1998210205936708</v>
      </c>
      <c r="J268" s="2">
        <f t="shared" si="69"/>
        <v>9.7350123071420072</v>
      </c>
      <c r="K268" s="2">
        <f t="shared" si="69"/>
        <v>18.059776041700438</v>
      </c>
      <c r="L268" s="2">
        <f t="shared" si="69"/>
        <v>28.576089497088194</v>
      </c>
      <c r="M268" s="2">
        <f t="shared" si="69"/>
        <v>30.701228620316627</v>
      </c>
      <c r="N268" s="2">
        <f t="shared" si="69"/>
        <v>13.05944869292766</v>
      </c>
      <c r="O268" s="44">
        <f t="shared" si="66"/>
        <v>12.495609697610314</v>
      </c>
    </row>
    <row r="269" spans="1:19" x14ac:dyDescent="0.25">
      <c r="A269" s="133"/>
      <c r="B269" s="45" t="s">
        <v>177</v>
      </c>
      <c r="C269" s="46">
        <f t="shared" ref="C269:N269" si="70">ABS((C268-C265)/C265)</f>
        <v>0.15482161660846616</v>
      </c>
      <c r="D269" s="46">
        <f t="shared" si="70"/>
        <v>2.6298357402720674E-2</v>
      </c>
      <c r="E269" s="46">
        <f t="shared" si="70"/>
        <v>4.3426701125344788E-2</v>
      </c>
      <c r="F269" s="46">
        <f t="shared" si="70"/>
        <v>0.12822316638800785</v>
      </c>
      <c r="G269" s="46">
        <f t="shared" si="70"/>
        <v>0.22587992848445293</v>
      </c>
      <c r="H269" s="46">
        <f t="shared" si="70"/>
        <v>7.6112785639184014E-2</v>
      </c>
      <c r="I269" s="46">
        <f t="shared" si="70"/>
        <v>3.2696619075113357E-3</v>
      </c>
      <c r="J269" s="46">
        <f t="shared" si="70"/>
        <v>2.6498769285799285E-2</v>
      </c>
      <c r="K269" s="46">
        <f t="shared" si="70"/>
        <v>4.0394471748117014E-2</v>
      </c>
      <c r="L269" s="46">
        <f t="shared" si="70"/>
        <v>2.6698069153752364E-3</v>
      </c>
      <c r="M269" s="46">
        <f t="shared" si="70"/>
        <v>6.6014882649882853E-2</v>
      </c>
      <c r="N269" s="46">
        <f t="shared" si="70"/>
        <v>8.3547460145427382E-2</v>
      </c>
      <c r="O269" s="62">
        <f>AVERAGE(C269:N269)</f>
        <v>7.3096467358357467E-2</v>
      </c>
    </row>
    <row r="270" spans="1:19" ht="15.75" thickBot="1" x14ac:dyDescent="0.3">
      <c r="A270" s="133"/>
      <c r="B270" s="45">
        <v>5</v>
      </c>
      <c r="C270" s="2">
        <f>C$92*ATAN($P$90/$P$92)</f>
        <v>4.1604412842940324</v>
      </c>
      <c r="D270" s="2">
        <f t="shared" ref="D270:N270" si="71">D$92*ATAN($P$90/$P$92)</f>
        <v>2.7297771134395377</v>
      </c>
      <c r="E270" s="2">
        <f t="shared" si="71"/>
        <v>2.272021619949089</v>
      </c>
      <c r="F270" s="2">
        <f t="shared" si="71"/>
        <v>3.0445731420626418</v>
      </c>
      <c r="G270" s="2">
        <f t="shared" si="71"/>
        <v>9.6078742597878453</v>
      </c>
      <c r="H270" s="2">
        <f t="shared" si="71"/>
        <v>15.251386301807942</v>
      </c>
      <c r="I270" s="2">
        <f t="shared" si="71"/>
        <v>8.3957491212617352</v>
      </c>
      <c r="J270" s="2">
        <f t="shared" si="71"/>
        <v>8.8841642506090217</v>
      </c>
      <c r="K270" s="2">
        <f t="shared" si="71"/>
        <v>16.481336810018259</v>
      </c>
      <c r="L270" s="2">
        <f t="shared" si="71"/>
        <v>26.078515847995583</v>
      </c>
      <c r="M270" s="2">
        <f t="shared" si="71"/>
        <v>28.017916069637359</v>
      </c>
      <c r="N270" s="2">
        <f t="shared" si="71"/>
        <v>11.918042170861138</v>
      </c>
      <c r="O270" s="44">
        <f t="shared" si="66"/>
        <v>11.403483165977015</v>
      </c>
    </row>
    <row r="271" spans="1:19" x14ac:dyDescent="0.25">
      <c r="A271" s="133"/>
      <c r="B271" s="45" t="s">
        <v>177</v>
      </c>
      <c r="C271" s="46">
        <f t="shared" ref="C271:N271" si="72">ABS((C270-C265)/C265)</f>
        <v>0.22869090020503666</v>
      </c>
      <c r="D271" s="46">
        <f t="shared" si="72"/>
        <v>0.11140067921890053</v>
      </c>
      <c r="E271" s="46">
        <f t="shared" si="72"/>
        <v>4.7769647967691155E-2</v>
      </c>
      <c r="F271" s="46">
        <f t="shared" si="72"/>
        <v>2.9615536713778152E-2</v>
      </c>
      <c r="G271" s="46">
        <f t="shared" si="72"/>
        <v>0.29353865736854079</v>
      </c>
      <c r="H271" s="46">
        <f t="shared" si="72"/>
        <v>1.7940354036835613E-2</v>
      </c>
      <c r="I271" s="46">
        <f t="shared" si="72"/>
        <v>9.0384710589194492E-2</v>
      </c>
      <c r="J271" s="46">
        <f t="shared" si="72"/>
        <v>0.11158357493909783</v>
      </c>
      <c r="K271" s="46">
        <f t="shared" si="72"/>
        <v>0.12426478161433267</v>
      </c>
      <c r="L271" s="46">
        <f t="shared" si="72"/>
        <v>8.496435621068131E-2</v>
      </c>
      <c r="M271" s="46">
        <f t="shared" si="72"/>
        <v>2.7155692026480629E-2</v>
      </c>
      <c r="N271" s="46">
        <f t="shared" si="72"/>
        <v>0.16364616344834115</v>
      </c>
      <c r="O271" s="62">
        <f>AVERAGE(C271:N271)</f>
        <v>0.11091292119490925</v>
      </c>
      <c r="Q271" s="47" t="s">
        <v>183</v>
      </c>
    </row>
    <row r="272" spans="1:19" ht="15.75" thickBot="1" x14ac:dyDescent="0.3">
      <c r="A272" s="133"/>
      <c r="B272" s="45" t="s">
        <v>184</v>
      </c>
      <c r="C272" s="2">
        <f>LN(C$90/C$92)/LN($P$90/$P$92)</f>
        <v>0.78131998292963722</v>
      </c>
      <c r="D272" s="2">
        <f t="shared" ref="D272:N272" si="73">LN(D$90/D$92)/LN($P$90/$P$92)</f>
        <v>0.92463549976749315</v>
      </c>
      <c r="E272" s="2">
        <f t="shared" si="73"/>
        <v>0.99465509325093238</v>
      </c>
      <c r="F272" s="2">
        <f t="shared" si="73"/>
        <v>1.0737593722560823</v>
      </c>
      <c r="G272" s="2">
        <f t="shared" si="73"/>
        <v>0.6924084390801416</v>
      </c>
      <c r="H272" s="2">
        <f t="shared" si="73"/>
        <v>1.0258832957720019</v>
      </c>
      <c r="I272" s="2">
        <f t="shared" si="73"/>
        <v>0.94830117131480107</v>
      </c>
      <c r="J272" s="2">
        <f t="shared" si="73"/>
        <v>0.92442709702147063</v>
      </c>
      <c r="K272" s="2">
        <f t="shared" si="73"/>
        <v>0.90987172480029388</v>
      </c>
      <c r="L272" s="2">
        <f t="shared" si="73"/>
        <v>0.95431623644093455</v>
      </c>
      <c r="M272" s="2">
        <f t="shared" si="73"/>
        <v>1.0163382013482174</v>
      </c>
      <c r="N272" s="2">
        <f t="shared" si="73"/>
        <v>0.86328819648116606</v>
      </c>
      <c r="O272" s="48">
        <f t="shared" si="66"/>
        <v>0.92576702587193116</v>
      </c>
      <c r="Q272" s="49">
        <v>0.95</v>
      </c>
    </row>
    <row r="273" spans="1:19" x14ac:dyDescent="0.25">
      <c r="A273" s="133"/>
      <c r="B273" s="45" t="s">
        <v>185</v>
      </c>
      <c r="C273" s="2">
        <f>C$92*($P$90/$P$92)^$O272</f>
        <v>4.6767917702434056</v>
      </c>
      <c r="D273" s="2">
        <f t="shared" ref="D273:N273" si="74">D$92*($P$90/$P$92)^$O272</f>
        <v>3.0685685162599619</v>
      </c>
      <c r="E273" s="2">
        <f t="shared" si="74"/>
        <v>2.5540011955236697</v>
      </c>
      <c r="F273" s="2">
        <f t="shared" si="74"/>
        <v>3.4224337376074274</v>
      </c>
      <c r="G273" s="2">
        <f t="shared" si="74"/>
        <v>10.800303188351309</v>
      </c>
      <c r="H273" s="2">
        <f t="shared" si="74"/>
        <v>17.144228957241893</v>
      </c>
      <c r="I273" s="2">
        <f t="shared" si="74"/>
        <v>9.437741747149289</v>
      </c>
      <c r="J273" s="2">
        <f t="shared" si="74"/>
        <v>9.9867738572806921</v>
      </c>
      <c r="K273" s="2">
        <f t="shared" si="74"/>
        <v>18.526828066696883</v>
      </c>
      <c r="L273" s="2">
        <f t="shared" si="74"/>
        <v>29.315108654096413</v>
      </c>
      <c r="M273" s="2">
        <f t="shared" si="74"/>
        <v>31.495206960019644</v>
      </c>
      <c r="N273" s="2">
        <f t="shared" si="74"/>
        <v>13.397184993936337</v>
      </c>
      <c r="O273" s="44">
        <f t="shared" si="66"/>
        <v>12.818764303700577</v>
      </c>
    </row>
    <row r="274" spans="1:19" x14ac:dyDescent="0.25">
      <c r="A274" s="133"/>
      <c r="B274" s="45" t="s">
        <v>177</v>
      </c>
      <c r="C274" s="46">
        <f t="shared" ref="C274:N274" si="75">ABS((C273-C265)/C265)</f>
        <v>0.13296407670682137</v>
      </c>
      <c r="D274" s="46">
        <f t="shared" si="75"/>
        <v>1.1170194466270215E-3</v>
      </c>
      <c r="E274" s="46">
        <f t="shared" si="75"/>
        <v>7.0411230311680437E-2</v>
      </c>
      <c r="F274" s="46">
        <f t="shared" si="75"/>
        <v>0.15740065526122002</v>
      </c>
      <c r="G274" s="46">
        <f t="shared" si="75"/>
        <v>0.20586005968005078</v>
      </c>
      <c r="H274" s="46">
        <f t="shared" si="75"/>
        <v>0.10394262441995451</v>
      </c>
      <c r="I274" s="46">
        <f t="shared" si="75"/>
        <v>2.2507231543801583E-2</v>
      </c>
      <c r="J274" s="46">
        <f t="shared" si="75"/>
        <v>1.3226142719307888E-3</v>
      </c>
      <c r="K274" s="46">
        <f t="shared" si="75"/>
        <v>1.557767977168531E-2</v>
      </c>
      <c r="L274" s="46">
        <f t="shared" si="75"/>
        <v>2.860030365250572E-2</v>
      </c>
      <c r="M274" s="46">
        <f t="shared" si="75"/>
        <v>9.3583575000682054E-2</v>
      </c>
      <c r="N274" s="46">
        <f t="shared" si="75"/>
        <v>5.9846667092186875E-2</v>
      </c>
      <c r="O274" s="62">
        <f>AVERAGE(C274:N274)</f>
        <v>7.4427811429928881E-2</v>
      </c>
    </row>
    <row r="275" spans="1:19" x14ac:dyDescent="0.25">
      <c r="A275" s="133"/>
      <c r="B275" s="42" t="s">
        <v>186</v>
      </c>
      <c r="C275" s="4">
        <f>C$92*($P$90/$P$92)^$Q272</f>
        <v>4.5661787164447754</v>
      </c>
      <c r="D275" s="4">
        <f t="shared" ref="D275:N275" si="76">D$92*($P$90/$P$92)^$Q272</f>
        <v>2.9959923249201066</v>
      </c>
      <c r="E275" s="4">
        <f t="shared" si="76"/>
        <v>2.4935952836248974</v>
      </c>
      <c r="F275" s="4">
        <f t="shared" si="76"/>
        <v>3.3414881095491324</v>
      </c>
      <c r="G275" s="4">
        <f t="shared" si="76"/>
        <v>10.544860017839476</v>
      </c>
      <c r="H275" s="4">
        <f t="shared" si="76"/>
        <v>16.738742544088044</v>
      </c>
      <c r="I275" s="4">
        <f t="shared" si="76"/>
        <v>9.2145251732882993</v>
      </c>
      <c r="J275" s="4">
        <f t="shared" si="76"/>
        <v>9.7505718606515686</v>
      </c>
      <c r="K275" s="4">
        <f t="shared" si="76"/>
        <v>18.088641136353207</v>
      </c>
      <c r="L275" s="4">
        <f t="shared" si="76"/>
        <v>28.621762905564296</v>
      </c>
      <c r="M275" s="4">
        <f t="shared" si="76"/>
        <v>30.75029865684618</v>
      </c>
      <c r="N275" s="4">
        <f t="shared" si="76"/>
        <v>13.080321721572307</v>
      </c>
      <c r="O275" s="51">
        <f>AVERAGE(C275:N275)</f>
        <v>12.515581537561857</v>
      </c>
    </row>
    <row r="276" spans="1:19" ht="15.75" thickBot="1" x14ac:dyDescent="0.3">
      <c r="A276" s="134"/>
      <c r="B276" s="52" t="s">
        <v>177</v>
      </c>
      <c r="C276" s="53">
        <f t="shared" ref="C276:N276" si="77">ABS((C275-C265)/C265)</f>
        <v>0.15347076076292634</v>
      </c>
      <c r="D276" s="53">
        <f t="shared" si="77"/>
        <v>2.4742081731736157E-2</v>
      </c>
      <c r="E276" s="53">
        <f t="shared" si="77"/>
        <v>4.5094418954273775E-2</v>
      </c>
      <c r="F276" s="53">
        <f t="shared" si="77"/>
        <v>0.130026415133288</v>
      </c>
      <c r="G276" s="53">
        <f t="shared" si="77"/>
        <v>0.22464264574709736</v>
      </c>
      <c r="H276" s="53">
        <f t="shared" si="77"/>
        <v>7.7832745916809068E-2</v>
      </c>
      <c r="I276" s="53">
        <f t="shared" si="77"/>
        <v>1.6765792753738985E-3</v>
      </c>
      <c r="J276" s="53">
        <f t="shared" si="77"/>
        <v>2.4942813934843145E-2</v>
      </c>
      <c r="K276" s="53">
        <f t="shared" si="77"/>
        <v>3.886072601736415E-2</v>
      </c>
      <c r="L276" s="53">
        <f t="shared" si="77"/>
        <v>4.2723826513788041E-3</v>
      </c>
      <c r="M276" s="53">
        <f t="shared" si="77"/>
        <v>6.7718703362714558E-2</v>
      </c>
      <c r="N276" s="53">
        <f t="shared" si="77"/>
        <v>8.2082686205452116E-2</v>
      </c>
      <c r="O276" s="63">
        <f>AVERAGE(C276:N276)</f>
        <v>7.2946913307771449E-2</v>
      </c>
    </row>
    <row r="277" spans="1:19" x14ac:dyDescent="0.25">
      <c r="A277"/>
      <c r="B277" s="54"/>
      <c r="C277" s="55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x14ac:dyDescent="0.25">
      <c r="A278"/>
      <c r="B278" s="54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x14ac:dyDescent="0.25">
      <c r="A279"/>
      <c r="B279" s="54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x14ac:dyDescent="0.25">
      <c r="A280"/>
      <c r="B280" s="54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x14ac:dyDescent="0.25">
      <c r="A281"/>
      <c r="B281" s="54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x14ac:dyDescent="0.25">
      <c r="A282"/>
      <c r="B282" s="54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x14ac:dyDescent="0.25">
      <c r="A283"/>
      <c r="B283" s="54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x14ac:dyDescent="0.25">
      <c r="A284"/>
      <c r="B284" s="5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 s="54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 s="54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 s="54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 s="54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 s="54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 s="54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 s="54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 s="54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 s="54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 s="5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 s="54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ht="15.75" thickBot="1" x14ac:dyDescent="0.3"/>
    <row r="297" spans="1:19" x14ac:dyDescent="0.25">
      <c r="A297" s="41" t="s">
        <v>175</v>
      </c>
      <c r="B297" s="18" t="s">
        <v>176</v>
      </c>
      <c r="C297" s="22" t="s">
        <v>162</v>
      </c>
      <c r="D297" s="22" t="s">
        <v>163</v>
      </c>
      <c r="E297" s="22" t="s">
        <v>91</v>
      </c>
      <c r="F297" s="22" t="s">
        <v>164</v>
      </c>
      <c r="G297" s="22" t="s">
        <v>165</v>
      </c>
      <c r="H297" s="22" t="s">
        <v>166</v>
      </c>
      <c r="I297" s="22" t="s">
        <v>167</v>
      </c>
      <c r="J297" s="22" t="s">
        <v>168</v>
      </c>
      <c r="K297" s="22" t="s">
        <v>169</v>
      </c>
      <c r="L297" s="22" t="s">
        <v>170</v>
      </c>
      <c r="M297" s="22" t="s">
        <v>171</v>
      </c>
      <c r="N297" s="22" t="s">
        <v>172</v>
      </c>
      <c r="O297" s="23" t="s">
        <v>179</v>
      </c>
    </row>
    <row r="298" spans="1:19" x14ac:dyDescent="0.25">
      <c r="A298" s="132" t="s">
        <v>153</v>
      </c>
      <c r="B298" s="42" t="s">
        <v>182</v>
      </c>
      <c r="C298" s="43">
        <f>C$91</f>
        <v>0.34599999999999997</v>
      </c>
      <c r="D298" s="43">
        <f t="shared" ref="D298:N298" si="78">D$91</f>
        <v>0.27700000000000002</v>
      </c>
      <c r="E298" s="43">
        <f t="shared" si="78"/>
        <v>0.224</v>
      </c>
      <c r="F298" s="43">
        <f t="shared" si="78"/>
        <v>0.26200000000000001</v>
      </c>
      <c r="G298" s="43">
        <f t="shared" si="78"/>
        <v>0.48499999999999999</v>
      </c>
      <c r="H298" s="43">
        <f t="shared" si="78"/>
        <v>0.54400000000000004</v>
      </c>
      <c r="I298" s="43">
        <f t="shared" si="78"/>
        <v>0.439</v>
      </c>
      <c r="J298" s="43">
        <f t="shared" si="78"/>
        <v>0.76200000000000001</v>
      </c>
      <c r="K298" s="43">
        <f t="shared" si="78"/>
        <v>0.747</v>
      </c>
      <c r="L298" s="43">
        <f t="shared" si="78"/>
        <v>0.9</v>
      </c>
      <c r="M298" s="43">
        <f t="shared" si="78"/>
        <v>1.19</v>
      </c>
      <c r="N298" s="43">
        <f t="shared" si="78"/>
        <v>0.85199999999999998</v>
      </c>
      <c r="O298" s="44">
        <f t="shared" ref="O298:O306" si="79">AVERAGE(C298:N298)</f>
        <v>0.58566666666666667</v>
      </c>
    </row>
    <row r="299" spans="1:19" x14ac:dyDescent="0.25">
      <c r="A299" s="133"/>
      <c r="B299" s="45">
        <v>3</v>
      </c>
      <c r="C299" s="2">
        <f>C$92*($P$91/$P$92)</f>
        <v>0.1227202380952381</v>
      </c>
      <c r="D299" s="2">
        <f t="shared" ref="D299:N299" si="80">D$92*($P$91/$P$92)</f>
        <v>8.0520039682539693E-2</v>
      </c>
      <c r="E299" s="2">
        <f t="shared" si="80"/>
        <v>6.7017658730158733E-2</v>
      </c>
      <c r="F299" s="2">
        <f t="shared" si="80"/>
        <v>8.9805555555555555E-2</v>
      </c>
      <c r="G299" s="2">
        <f t="shared" si="80"/>
        <v>0.28340277777777778</v>
      </c>
      <c r="H299" s="2">
        <f t="shared" si="80"/>
        <v>0.44986904761904767</v>
      </c>
      <c r="I299" s="2">
        <f t="shared" si="80"/>
        <v>0.24764880952380955</v>
      </c>
      <c r="J299" s="2">
        <f t="shared" si="80"/>
        <v>0.2620555555555556</v>
      </c>
      <c r="K299" s="2">
        <f t="shared" si="80"/>
        <v>0.48614880952380951</v>
      </c>
      <c r="L299" s="2">
        <f t="shared" si="80"/>
        <v>0.76923611111111123</v>
      </c>
      <c r="M299" s="2">
        <f t="shared" si="80"/>
        <v>0.82644246031746038</v>
      </c>
      <c r="N299" s="2">
        <f t="shared" si="80"/>
        <v>0.35154563492063495</v>
      </c>
      <c r="O299" s="44">
        <f t="shared" si="79"/>
        <v>0.33636772486772487</v>
      </c>
    </row>
    <row r="300" spans="1:19" x14ac:dyDescent="0.25">
      <c r="A300" s="133"/>
      <c r="B300" s="45" t="s">
        <v>177</v>
      </c>
      <c r="C300" s="46">
        <f t="shared" ref="C300:N300" si="81">ABS((C299-C298)/C298)</f>
        <v>0.64531723093861815</v>
      </c>
      <c r="D300" s="46">
        <f t="shared" si="81"/>
        <v>0.70931393616411675</v>
      </c>
      <c r="E300" s="46">
        <f t="shared" si="81"/>
        <v>0.70081402352607713</v>
      </c>
      <c r="F300" s="46">
        <f t="shared" si="81"/>
        <v>0.65723070398642924</v>
      </c>
      <c r="G300" s="46">
        <f t="shared" si="81"/>
        <v>0.41566437571592207</v>
      </c>
      <c r="H300" s="46">
        <f t="shared" si="81"/>
        <v>0.1730348389355742</v>
      </c>
      <c r="I300" s="46">
        <f t="shared" si="81"/>
        <v>0.43587970495715367</v>
      </c>
      <c r="J300" s="46">
        <f t="shared" si="81"/>
        <v>0.65609507144940216</v>
      </c>
      <c r="K300" s="46">
        <f t="shared" si="81"/>
        <v>0.34919838082488686</v>
      </c>
      <c r="L300" s="46">
        <f t="shared" si="81"/>
        <v>0.14529320987654309</v>
      </c>
      <c r="M300" s="46">
        <f t="shared" si="81"/>
        <v>0.30551053754835261</v>
      </c>
      <c r="N300" s="46">
        <f t="shared" si="81"/>
        <v>0.58738775244056929</v>
      </c>
      <c r="O300" s="62">
        <f>AVERAGE(C300:N300)</f>
        <v>0.48172831386363707</v>
      </c>
    </row>
    <row r="301" spans="1:19" x14ac:dyDescent="0.25">
      <c r="A301" s="133"/>
      <c r="B301" s="45">
        <v>4</v>
      </c>
      <c r="C301" s="2">
        <f>C$92*TAN($P$91/$P$92)</f>
        <v>0.12272476190998065</v>
      </c>
      <c r="D301" s="2">
        <f t="shared" ref="D301:N301" si="82">D$92*TAN($P$91/$P$92)</f>
        <v>8.0523007878725086E-2</v>
      </c>
      <c r="E301" s="2">
        <f t="shared" si="82"/>
        <v>6.7020129190429018E-2</v>
      </c>
      <c r="F301" s="2">
        <f t="shared" si="82"/>
        <v>8.9808866042093802E-2</v>
      </c>
      <c r="G301" s="2">
        <f t="shared" si="82"/>
        <v>0.28341322480496817</v>
      </c>
      <c r="H301" s="2">
        <f t="shared" si="82"/>
        <v>0.44988563106332241</v>
      </c>
      <c r="I301" s="2">
        <f t="shared" si="82"/>
        <v>0.24765793855870133</v>
      </c>
      <c r="J301" s="2">
        <f t="shared" si="82"/>
        <v>0.26206521566381474</v>
      </c>
      <c r="K301" s="2">
        <f t="shared" si="82"/>
        <v>0.48616673034262253</v>
      </c>
      <c r="L301" s="2">
        <f t="shared" si="82"/>
        <v>0.76926446732777076</v>
      </c>
      <c r="M301" s="2">
        <f t="shared" si="82"/>
        <v>0.82647292532179772</v>
      </c>
      <c r="N301" s="2">
        <f t="shared" si="82"/>
        <v>0.35155859388608851</v>
      </c>
      <c r="O301" s="44">
        <f t="shared" si="79"/>
        <v>0.33638012433252623</v>
      </c>
    </row>
    <row r="302" spans="1:19" x14ac:dyDescent="0.25">
      <c r="A302" s="133"/>
      <c r="B302" s="45" t="s">
        <v>177</v>
      </c>
      <c r="C302" s="46">
        <f t="shared" ref="C302:N302" si="83">ABS((C301-C298)/C298)</f>
        <v>0.64530415632953564</v>
      </c>
      <c r="D302" s="46">
        <f t="shared" si="83"/>
        <v>0.7093032206544222</v>
      </c>
      <c r="E302" s="46">
        <f t="shared" si="83"/>
        <v>0.70080299468558471</v>
      </c>
      <c r="F302" s="46">
        <f t="shared" si="83"/>
        <v>0.65721806854162668</v>
      </c>
      <c r="G302" s="46">
        <f t="shared" si="83"/>
        <v>0.41564283545367386</v>
      </c>
      <c r="H302" s="46">
        <f t="shared" si="83"/>
        <v>0.17300435466301034</v>
      </c>
      <c r="I302" s="46">
        <f t="shared" si="83"/>
        <v>0.43585890988906301</v>
      </c>
      <c r="J302" s="46">
        <f t="shared" si="83"/>
        <v>0.65608239414197544</v>
      </c>
      <c r="K302" s="46">
        <f t="shared" si="83"/>
        <v>0.34917439043825632</v>
      </c>
      <c r="L302" s="46">
        <f t="shared" si="83"/>
        <v>0.14526170296914362</v>
      </c>
      <c r="M302" s="46">
        <f t="shared" si="83"/>
        <v>0.3054849367043716</v>
      </c>
      <c r="N302" s="46">
        <f t="shared" si="83"/>
        <v>0.58737254238722014</v>
      </c>
      <c r="O302" s="62">
        <f>AVERAGE(C302:N302)</f>
        <v>0.4817092089048236</v>
      </c>
    </row>
    <row r="303" spans="1:19" ht="15.75" thickBot="1" x14ac:dyDescent="0.3">
      <c r="A303" s="133"/>
      <c r="B303" s="45">
        <v>5</v>
      </c>
      <c r="C303" s="2">
        <f>C$92*ATAN($P$91/$P$92)</f>
        <v>0.12271571478071834</v>
      </c>
      <c r="D303" s="2">
        <f t="shared" ref="D303:N303" si="84">D$92*ATAN($P$91/$P$92)</f>
        <v>8.051707181456387E-2</v>
      </c>
      <c r="E303" s="2">
        <f t="shared" si="84"/>
        <v>6.7015188543060669E-2</v>
      </c>
      <c r="F303" s="2">
        <f t="shared" si="84"/>
        <v>8.9802245435075798E-2</v>
      </c>
      <c r="G303" s="2">
        <f t="shared" si="84"/>
        <v>0.28339233190577201</v>
      </c>
      <c r="H303" s="2">
        <f t="shared" si="84"/>
        <v>0.44985246600849449</v>
      </c>
      <c r="I303" s="2">
        <f t="shared" si="84"/>
        <v>0.24763968149836479</v>
      </c>
      <c r="J303" s="2">
        <f t="shared" si="84"/>
        <v>0.26204589651546711</v>
      </c>
      <c r="K303" s="2">
        <f t="shared" si="84"/>
        <v>0.48613089068659887</v>
      </c>
      <c r="L303" s="2">
        <f t="shared" si="84"/>
        <v>0.76920775802995267</v>
      </c>
      <c r="M303" s="2">
        <f t="shared" si="84"/>
        <v>0.82641199868180426</v>
      </c>
      <c r="N303" s="2">
        <f t="shared" si="84"/>
        <v>0.3515326773881246</v>
      </c>
      <c r="O303" s="44">
        <f t="shared" si="79"/>
        <v>0.33635532677399976</v>
      </c>
    </row>
    <row r="304" spans="1:19" x14ac:dyDescent="0.25">
      <c r="A304" s="133"/>
      <c r="B304" s="45" t="s">
        <v>177</v>
      </c>
      <c r="C304" s="46">
        <f t="shared" ref="C304:N304" si="85">ABS((C303-C298)/C298)</f>
        <v>0.64533030410197001</v>
      </c>
      <c r="D304" s="46">
        <f t="shared" si="85"/>
        <v>0.70932465048893922</v>
      </c>
      <c r="E304" s="46">
        <f t="shared" si="85"/>
        <v>0.70082505114705052</v>
      </c>
      <c r="F304" s="46">
        <f t="shared" si="85"/>
        <v>0.65724333803406176</v>
      </c>
      <c r="G304" s="46">
        <f t="shared" si="85"/>
        <v>0.41568591359634638</v>
      </c>
      <c r="H304" s="46">
        <f t="shared" si="85"/>
        <v>0.17306531983732637</v>
      </c>
      <c r="I304" s="46">
        <f t="shared" si="85"/>
        <v>0.43590049772582051</v>
      </c>
      <c r="J304" s="46">
        <f t="shared" si="85"/>
        <v>0.65610774735503008</v>
      </c>
      <c r="K304" s="46">
        <f t="shared" si="85"/>
        <v>0.34922236855876992</v>
      </c>
      <c r="L304" s="46">
        <f t="shared" si="85"/>
        <v>0.14532471330005262</v>
      </c>
      <c r="M304" s="46">
        <f t="shared" si="85"/>
        <v>0.30553613556150899</v>
      </c>
      <c r="N304" s="46">
        <f t="shared" si="85"/>
        <v>0.58740296081206034</v>
      </c>
      <c r="O304" s="62">
        <f>AVERAGE(C304:N304)</f>
        <v>0.48174741670991134</v>
      </c>
      <c r="Q304" s="47" t="s">
        <v>183</v>
      </c>
    </row>
    <row r="305" spans="1:19" ht="15.75" thickBot="1" x14ac:dyDescent="0.3">
      <c r="A305" s="133"/>
      <c r="B305" s="45" t="s">
        <v>184</v>
      </c>
      <c r="C305" s="2">
        <f>LN(C$91/C$92)/LN($P$91/$P$92)</f>
        <v>0.77243442227388015</v>
      </c>
      <c r="D305" s="2">
        <f t="shared" ref="D305:N305" si="86">LN(D$91/D$92)/LN($P$91/$P$92)</f>
        <v>0.72874932490940469</v>
      </c>
      <c r="E305" s="2">
        <f t="shared" si="86"/>
        <v>0.73507695051219879</v>
      </c>
      <c r="F305" s="2">
        <f t="shared" si="86"/>
        <v>0.76493340219085415</v>
      </c>
      <c r="G305" s="2">
        <f t="shared" si="86"/>
        <v>0.88204277459435032</v>
      </c>
      <c r="H305" s="2">
        <f t="shared" si="86"/>
        <v>0.95828800058439356</v>
      </c>
      <c r="I305" s="2">
        <f t="shared" si="86"/>
        <v>0.8743130252709117</v>
      </c>
      <c r="J305" s="2">
        <f t="shared" si="86"/>
        <v>0.76565957760188164</v>
      </c>
      <c r="K305" s="2">
        <f t="shared" si="86"/>
        <v>0.90569424203840809</v>
      </c>
      <c r="L305" s="2">
        <f t="shared" si="86"/>
        <v>0.96553209566191978</v>
      </c>
      <c r="M305" s="2">
        <f t="shared" si="86"/>
        <v>0.91995856435409229</v>
      </c>
      <c r="N305" s="2">
        <f t="shared" si="86"/>
        <v>0.80564821777454898</v>
      </c>
      <c r="O305" s="48">
        <f t="shared" si="79"/>
        <v>0.83986088314723695</v>
      </c>
      <c r="Q305" s="49">
        <v>0.89</v>
      </c>
    </row>
    <row r="306" spans="1:19" x14ac:dyDescent="0.25">
      <c r="A306" s="133"/>
      <c r="B306" s="45" t="s">
        <v>185</v>
      </c>
      <c r="C306" s="2">
        <f>C$92*($P$91/$P$92)^$O305</f>
        <v>0.25450488962342172</v>
      </c>
      <c r="D306" s="2">
        <f t="shared" ref="D306:N306" si="87">D$92*($P$91/$P$92)^$O305</f>
        <v>0.16698748413423653</v>
      </c>
      <c r="E306" s="2">
        <f t="shared" si="87"/>
        <v>0.13898540373351043</v>
      </c>
      <c r="F306" s="2">
        <f t="shared" si="87"/>
        <v>0.18624436652819379</v>
      </c>
      <c r="G306" s="2">
        <f t="shared" si="87"/>
        <v>0.58773836978159522</v>
      </c>
      <c r="H306" s="2">
        <f t="shared" si="87"/>
        <v>0.9329665105475563</v>
      </c>
      <c r="I306" s="2">
        <f t="shared" si="87"/>
        <v>0.51358955875163514</v>
      </c>
      <c r="J306" s="2">
        <f t="shared" si="87"/>
        <v>0.5434671679019426</v>
      </c>
      <c r="K306" s="2">
        <f t="shared" si="87"/>
        <v>1.0082057452691333</v>
      </c>
      <c r="L306" s="2">
        <f t="shared" si="87"/>
        <v>1.5952898608357584</v>
      </c>
      <c r="M306" s="2">
        <f t="shared" si="87"/>
        <v>1.7139279584836946</v>
      </c>
      <c r="N306" s="2">
        <f t="shared" si="87"/>
        <v>0.72905728021516614</v>
      </c>
      <c r="O306" s="44">
        <f t="shared" si="79"/>
        <v>0.69758038298382041</v>
      </c>
    </row>
    <row r="307" spans="1:19" x14ac:dyDescent="0.25">
      <c r="A307" s="133"/>
      <c r="B307" s="45" t="s">
        <v>177</v>
      </c>
      <c r="C307" s="46">
        <f t="shared" ref="C307:N307" si="88">ABS((C306-C298)/C298)</f>
        <v>0.26443673519242272</v>
      </c>
      <c r="D307" s="46">
        <f t="shared" si="88"/>
        <v>0.39715709698831581</v>
      </c>
      <c r="E307" s="46">
        <f t="shared" si="88"/>
        <v>0.37952944761825702</v>
      </c>
      <c r="F307" s="46">
        <f t="shared" si="88"/>
        <v>0.28914363920536723</v>
      </c>
      <c r="G307" s="46">
        <f t="shared" si="88"/>
        <v>0.21183169027133036</v>
      </c>
      <c r="H307" s="46">
        <f t="shared" si="88"/>
        <v>0.71501196791830191</v>
      </c>
      <c r="I307" s="46">
        <f t="shared" si="88"/>
        <v>0.16990787870531923</v>
      </c>
      <c r="J307" s="46">
        <f t="shared" si="88"/>
        <v>0.28678849356700448</v>
      </c>
      <c r="K307" s="46">
        <f t="shared" si="88"/>
        <v>0.34967301910191878</v>
      </c>
      <c r="L307" s="46">
        <f t="shared" si="88"/>
        <v>0.77254428981750933</v>
      </c>
      <c r="M307" s="46">
        <f t="shared" si="88"/>
        <v>0.44027559536444932</v>
      </c>
      <c r="N307" s="46">
        <f t="shared" si="88"/>
        <v>0.1442989668836078</v>
      </c>
      <c r="O307" s="62">
        <f>AVERAGE(C307:N307)</f>
        <v>0.36838323505281706</v>
      </c>
    </row>
    <row r="308" spans="1:19" x14ac:dyDescent="0.25">
      <c r="A308" s="133"/>
      <c r="B308" s="42" t="s">
        <v>186</v>
      </c>
      <c r="C308" s="4">
        <f>C$92*($P$91/$P$92)^$Q305</f>
        <v>0.20254111783949885</v>
      </c>
      <c r="D308" s="4">
        <f t="shared" ref="D308:N308" si="89">D$92*($P$91/$P$92)^$Q305</f>
        <v>0.13289265975124617</v>
      </c>
      <c r="E308" s="4">
        <f t="shared" si="89"/>
        <v>0.11060793007636044</v>
      </c>
      <c r="F308" s="4">
        <f t="shared" si="89"/>
        <v>0.14821775032984749</v>
      </c>
      <c r="G308" s="4">
        <f t="shared" si="89"/>
        <v>0.46773634325402691</v>
      </c>
      <c r="H308" s="4">
        <f t="shared" si="89"/>
        <v>0.74247720832680042</v>
      </c>
      <c r="I308" s="4">
        <f t="shared" si="89"/>
        <v>0.40872693445760055</v>
      </c>
      <c r="J308" s="4">
        <f t="shared" si="89"/>
        <v>0.43250425506086648</v>
      </c>
      <c r="K308" s="4">
        <f t="shared" si="89"/>
        <v>0.80235440254670365</v>
      </c>
      <c r="L308" s="4">
        <f t="shared" si="89"/>
        <v>1.2695700745466447</v>
      </c>
      <c r="M308" s="4">
        <f t="shared" si="89"/>
        <v>1.3639851286209268</v>
      </c>
      <c r="N308" s="4">
        <f t="shared" si="89"/>
        <v>0.58020133413662789</v>
      </c>
      <c r="O308" s="51">
        <f>AVERAGE(C308:N308)</f>
        <v>0.55515126157892924</v>
      </c>
    </row>
    <row r="309" spans="1:19" ht="15.75" thickBot="1" x14ac:dyDescent="0.3">
      <c r="A309" s="134"/>
      <c r="B309" s="52" t="s">
        <v>177</v>
      </c>
      <c r="C309" s="53">
        <f t="shared" ref="C309:N309" si="90">ABS((C308-C298)/C298)</f>
        <v>0.41462104670665068</v>
      </c>
      <c r="D309" s="53">
        <f t="shared" si="90"/>
        <v>0.52024310559116904</v>
      </c>
      <c r="E309" s="53">
        <f t="shared" si="90"/>
        <v>0.50621459787339096</v>
      </c>
      <c r="F309" s="53">
        <f t="shared" si="90"/>
        <v>0.43428339568760499</v>
      </c>
      <c r="G309" s="53">
        <f t="shared" si="90"/>
        <v>3.5595168548398101E-2</v>
      </c>
      <c r="H309" s="53">
        <f t="shared" si="90"/>
        <v>0.36484780942426537</v>
      </c>
      <c r="I309" s="53">
        <f t="shared" si="90"/>
        <v>6.8959147021411038E-2</v>
      </c>
      <c r="J309" s="53">
        <f t="shared" si="90"/>
        <v>0.43240911409335109</v>
      </c>
      <c r="K309" s="53">
        <f t="shared" si="90"/>
        <v>7.4102279178987485E-2</v>
      </c>
      <c r="L309" s="53">
        <f t="shared" si="90"/>
        <v>0.41063341616293852</v>
      </c>
      <c r="M309" s="53">
        <f t="shared" si="90"/>
        <v>0.14620599043775367</v>
      </c>
      <c r="N309" s="53">
        <f t="shared" si="90"/>
        <v>0.31901251861898133</v>
      </c>
      <c r="O309" s="63">
        <f>AVERAGE(C309:N309)</f>
        <v>0.31059396577874188</v>
      </c>
    </row>
    <row r="310" spans="1:19" x14ac:dyDescent="0.25">
      <c r="A310"/>
      <c r="B310" s="54"/>
      <c r="C310" s="55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x14ac:dyDescent="0.25">
      <c r="A311"/>
      <c r="B311" s="54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x14ac:dyDescent="0.25">
      <c r="A312"/>
      <c r="B312" s="54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x14ac:dyDescent="0.25">
      <c r="A313"/>
      <c r="B313" s="54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x14ac:dyDescent="0.25">
      <c r="A314"/>
      <c r="B314" s="5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x14ac:dyDescent="0.25">
      <c r="A315"/>
      <c r="B315" s="54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 s="54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x14ac:dyDescent="0.25">
      <c r="A317"/>
      <c r="B317" s="54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 s="54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 s="54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 s="54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 s="54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 s="54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 s="54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 s="5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 s="54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 s="54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 s="54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 s="54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ht="15.75" thickBot="1" x14ac:dyDescent="0.3"/>
    <row r="330" spans="1:19" x14ac:dyDescent="0.25">
      <c r="A330" s="41" t="s">
        <v>175</v>
      </c>
      <c r="B330" s="18" t="s">
        <v>176</v>
      </c>
      <c r="C330" s="22" t="s">
        <v>162</v>
      </c>
      <c r="D330" s="22" t="s">
        <v>163</v>
      </c>
      <c r="E330" s="22" t="s">
        <v>91</v>
      </c>
      <c r="F330" s="22" t="s">
        <v>164</v>
      </c>
      <c r="G330" s="22" t="s">
        <v>165</v>
      </c>
      <c r="H330" s="22" t="s">
        <v>166</v>
      </c>
      <c r="I330" s="22" t="s">
        <v>167</v>
      </c>
      <c r="J330" s="22" t="s">
        <v>168</v>
      </c>
      <c r="K330" s="22" t="s">
        <v>169</v>
      </c>
      <c r="L330" s="22" t="s">
        <v>170</v>
      </c>
      <c r="M330" s="22" t="s">
        <v>171</v>
      </c>
      <c r="N330" s="22" t="s">
        <v>172</v>
      </c>
      <c r="O330" s="23" t="s">
        <v>179</v>
      </c>
    </row>
    <row r="331" spans="1:19" x14ac:dyDescent="0.25">
      <c r="A331" s="132" t="s">
        <v>155</v>
      </c>
      <c r="B331" s="42" t="s">
        <v>182</v>
      </c>
      <c r="C331" s="43">
        <f>C$93</f>
        <v>5145</v>
      </c>
      <c r="D331" s="43">
        <f t="shared" ref="D331:N331" si="91">D$93</f>
        <v>3854</v>
      </c>
      <c r="E331" s="43">
        <f t="shared" si="91"/>
        <v>3619</v>
      </c>
      <c r="F331" s="43">
        <f t="shared" si="91"/>
        <v>4085</v>
      </c>
      <c r="G331" s="43">
        <f t="shared" si="91"/>
        <v>5857</v>
      </c>
      <c r="H331" s="43">
        <f t="shared" si="91"/>
        <v>7533</v>
      </c>
      <c r="I331" s="43">
        <f t="shared" si="91"/>
        <v>7283</v>
      </c>
      <c r="J331" s="43">
        <f t="shared" si="91"/>
        <v>6832</v>
      </c>
      <c r="K331" s="43">
        <f t="shared" si="91"/>
        <v>7001</v>
      </c>
      <c r="L331" s="43">
        <f t="shared" si="91"/>
        <v>7806</v>
      </c>
      <c r="M331" s="43">
        <f t="shared" si="91"/>
        <v>9222</v>
      </c>
      <c r="N331" s="43">
        <f t="shared" si="91"/>
        <v>8614</v>
      </c>
      <c r="O331" s="44">
        <f t="shared" ref="O331:O339" si="92">AVERAGE(C331:N331)</f>
        <v>6404.25</v>
      </c>
    </row>
    <row r="332" spans="1:19" x14ac:dyDescent="0.25">
      <c r="A332" s="133"/>
      <c r="B332" s="45">
        <v>3</v>
      </c>
      <c r="C332" s="2">
        <f>C$92*($P$93/$P$92)</f>
        <v>298.04577976190478</v>
      </c>
      <c r="D332" s="2">
        <f t="shared" ref="D332:N332" si="93">D$92*($P$93/$P$92)</f>
        <v>195.55582996031748</v>
      </c>
      <c r="E332" s="2">
        <f t="shared" si="93"/>
        <v>162.76313234126985</v>
      </c>
      <c r="F332" s="2">
        <f t="shared" si="93"/>
        <v>218.10719444444442</v>
      </c>
      <c r="G332" s="2">
        <f t="shared" si="93"/>
        <v>688.28909722222227</v>
      </c>
      <c r="H332" s="2">
        <f t="shared" si="93"/>
        <v>1092.5791309523811</v>
      </c>
      <c r="I332" s="2">
        <f t="shared" si="93"/>
        <v>601.45485119047623</v>
      </c>
      <c r="J332" s="2">
        <f t="shared" si="93"/>
        <v>636.44394444444447</v>
      </c>
      <c r="K332" s="2">
        <f t="shared" si="93"/>
        <v>1180.6903511904761</v>
      </c>
      <c r="L332" s="2">
        <f t="shared" si="93"/>
        <v>1868.2132638888891</v>
      </c>
      <c r="M332" s="2">
        <f t="shared" si="93"/>
        <v>2007.1480575396827</v>
      </c>
      <c r="N332" s="2">
        <f t="shared" si="93"/>
        <v>853.78495436507944</v>
      </c>
      <c r="O332" s="44">
        <f t="shared" si="92"/>
        <v>816.92296560846546</v>
      </c>
    </row>
    <row r="333" spans="1:19" x14ac:dyDescent="0.25">
      <c r="A333" s="133"/>
      <c r="B333" s="45" t="s">
        <v>177</v>
      </c>
      <c r="C333" s="46">
        <f t="shared" ref="C333:N333" si="94">ABS((C332-C331)/C331)</f>
        <v>0.94207079110555791</v>
      </c>
      <c r="D333" s="46">
        <f t="shared" si="94"/>
        <v>0.9492589958587655</v>
      </c>
      <c r="E333" s="46">
        <f t="shared" si="94"/>
        <v>0.95502538481865995</v>
      </c>
      <c r="F333" s="46">
        <f t="shared" si="94"/>
        <v>0.94660778593771255</v>
      </c>
      <c r="G333" s="46">
        <f t="shared" si="94"/>
        <v>0.8824843610684272</v>
      </c>
      <c r="H333" s="46">
        <f t="shared" si="94"/>
        <v>0.85496095434058395</v>
      </c>
      <c r="I333" s="46">
        <f t="shared" si="94"/>
        <v>0.91741660700391658</v>
      </c>
      <c r="J333" s="46">
        <f t="shared" si="94"/>
        <v>0.90684368494665624</v>
      </c>
      <c r="K333" s="46">
        <f t="shared" si="94"/>
        <v>0.83135404210963049</v>
      </c>
      <c r="L333" s="46">
        <f t="shared" si="94"/>
        <v>0.76066957931221002</v>
      </c>
      <c r="M333" s="46">
        <f t="shared" si="94"/>
        <v>0.78235219501846864</v>
      </c>
      <c r="N333" s="46">
        <f t="shared" si="94"/>
        <v>0.90088403130194117</v>
      </c>
      <c r="O333" s="62">
        <f>AVERAGE(C333:N333)</f>
        <v>0.88582736773521098</v>
      </c>
    </row>
    <row r="334" spans="1:19" x14ac:dyDescent="0.25">
      <c r="A334" s="133"/>
      <c r="B334" s="45">
        <v>4</v>
      </c>
      <c r="C334" s="2">
        <f>C$92*TAN($P$93/$P$92)</f>
        <v>5.0270191812303056</v>
      </c>
      <c r="D334" s="2">
        <f t="shared" ref="D334:N334" si="95">D$92*TAN($P$93/$P$92)</f>
        <v>3.2983621140257458</v>
      </c>
      <c r="E334" s="2">
        <f t="shared" si="95"/>
        <v>2.7452607748055473</v>
      </c>
      <c r="F334" s="2">
        <f t="shared" si="95"/>
        <v>3.6787269758103518</v>
      </c>
      <c r="G334" s="2">
        <f t="shared" si="95"/>
        <v>11.609097423663815</v>
      </c>
      <c r="H334" s="2">
        <f t="shared" si="95"/>
        <v>18.428096021682304</v>
      </c>
      <c r="I334" s="2">
        <f t="shared" si="95"/>
        <v>10.144498861865785</v>
      </c>
      <c r="J334" s="2">
        <f t="shared" si="95"/>
        <v>10.734645929413816</v>
      </c>
      <c r="K334" s="2">
        <f t="shared" si="95"/>
        <v>19.914232797624422</v>
      </c>
      <c r="L334" s="2">
        <f t="shared" si="95"/>
        <v>31.510407292801791</v>
      </c>
      <c r="M334" s="2">
        <f t="shared" si="95"/>
        <v>33.853764991678638</v>
      </c>
      <c r="N334" s="2">
        <f t="shared" si="95"/>
        <v>14.400449976737713</v>
      </c>
      <c r="O334" s="44">
        <f t="shared" si="92"/>
        <v>13.778713528445019</v>
      </c>
    </row>
    <row r="335" spans="1:19" x14ac:dyDescent="0.25">
      <c r="A335" s="133"/>
      <c r="B335" s="45" t="s">
        <v>177</v>
      </c>
      <c r="C335" s="46">
        <f t="shared" ref="C335:N335" si="96">ABS((C334-C331)/C331)</f>
        <v>0.99902293116011065</v>
      </c>
      <c r="D335" s="46">
        <f t="shared" si="96"/>
        <v>0.99914417174000369</v>
      </c>
      <c r="E335" s="46">
        <f t="shared" si="96"/>
        <v>0.99924143112052899</v>
      </c>
      <c r="F335" s="46">
        <f t="shared" si="96"/>
        <v>0.99909945484068297</v>
      </c>
      <c r="G335" s="46">
        <f t="shared" si="96"/>
        <v>0.99801791063280454</v>
      </c>
      <c r="H335" s="46">
        <f t="shared" si="96"/>
        <v>0.99755368431943692</v>
      </c>
      <c r="I335" s="46">
        <f t="shared" si="96"/>
        <v>0.99860709887932642</v>
      </c>
      <c r="J335" s="46">
        <f t="shared" si="96"/>
        <v>0.9984287696239148</v>
      </c>
      <c r="K335" s="46">
        <f t="shared" si="96"/>
        <v>0.99715551595520291</v>
      </c>
      <c r="L335" s="46">
        <f t="shared" si="96"/>
        <v>0.99596330933989219</v>
      </c>
      <c r="M335" s="46">
        <f t="shared" si="96"/>
        <v>0.99632902136286294</v>
      </c>
      <c r="N335" s="46">
        <f t="shared" si="96"/>
        <v>0.99832825052510588</v>
      </c>
      <c r="O335" s="62">
        <f>AVERAGE(C335:N335)</f>
        <v>0.99807429579165596</v>
      </c>
    </row>
    <row r="336" spans="1:19" ht="15.75" thickBot="1" x14ac:dyDescent="0.3">
      <c r="A336" s="133"/>
      <c r="B336" s="45">
        <v>5</v>
      </c>
      <c r="C336" s="2">
        <f>C$92*ATAN($P$93/$P$92)</f>
        <v>17.874486898342401</v>
      </c>
      <c r="D336" s="2">
        <f t="shared" ref="D336:N336" si="97">D$92*ATAN($P$93/$P$92)</f>
        <v>11.727930263976672</v>
      </c>
      <c r="E336" s="2">
        <f t="shared" si="97"/>
        <v>9.7612772067811591</v>
      </c>
      <c r="F336" s="2">
        <f t="shared" si="97"/>
        <v>13.08038715611346</v>
      </c>
      <c r="G336" s="2">
        <f t="shared" si="97"/>
        <v>41.278270943472805</v>
      </c>
      <c r="H336" s="2">
        <f t="shared" si="97"/>
        <v>65.52446868132715</v>
      </c>
      <c r="I336" s="2">
        <f t="shared" si="97"/>
        <v>36.070622661179392</v>
      </c>
      <c r="J336" s="2">
        <f t="shared" si="97"/>
        <v>38.168998586691743</v>
      </c>
      <c r="K336" s="2">
        <f t="shared" si="97"/>
        <v>70.808700026595474</v>
      </c>
      <c r="L336" s="2">
        <f t="shared" si="97"/>
        <v>112.04102113228335</v>
      </c>
      <c r="M336" s="2">
        <f t="shared" si="97"/>
        <v>120.37325838395282</v>
      </c>
      <c r="N336" s="2">
        <f t="shared" si="97"/>
        <v>51.203435905020257</v>
      </c>
      <c r="O336" s="44">
        <f t="shared" si="92"/>
        <v>48.992738153811388</v>
      </c>
    </row>
    <row r="337" spans="1:19" x14ac:dyDescent="0.25">
      <c r="A337" s="133"/>
      <c r="B337" s="45" t="s">
        <v>177</v>
      </c>
      <c r="C337" s="46">
        <f t="shared" ref="C337:N337" si="98">ABS((C336-C331)/C331)</f>
        <v>0.99652585288661955</v>
      </c>
      <c r="D337" s="46">
        <f t="shared" si="98"/>
        <v>0.99695694596160433</v>
      </c>
      <c r="E337" s="46">
        <f t="shared" si="98"/>
        <v>0.99730276949246177</v>
      </c>
      <c r="F337" s="46">
        <f t="shared" si="98"/>
        <v>0.99679794684060874</v>
      </c>
      <c r="G337" s="46">
        <f t="shared" si="98"/>
        <v>0.99295231843205167</v>
      </c>
      <c r="H337" s="46">
        <f t="shared" si="98"/>
        <v>0.99130167679791215</v>
      </c>
      <c r="I337" s="46">
        <f t="shared" si="98"/>
        <v>0.99504728509389273</v>
      </c>
      <c r="J337" s="46">
        <f t="shared" si="98"/>
        <v>0.9944132027829784</v>
      </c>
      <c r="K337" s="46">
        <f t="shared" si="98"/>
        <v>0.98988591629387301</v>
      </c>
      <c r="L337" s="46">
        <f t="shared" si="98"/>
        <v>0.98564680743885691</v>
      </c>
      <c r="M337" s="46">
        <f t="shared" si="98"/>
        <v>0.98694716348037825</v>
      </c>
      <c r="N337" s="46">
        <f t="shared" si="98"/>
        <v>0.9940557887270699</v>
      </c>
      <c r="O337" s="62">
        <f>AVERAGE(C337:N337)</f>
        <v>0.99315280618569224</v>
      </c>
      <c r="Q337" s="47" t="s">
        <v>183</v>
      </c>
    </row>
    <row r="338" spans="1:19" ht="15.75" thickBot="1" x14ac:dyDescent="0.3">
      <c r="A338" s="133"/>
      <c r="B338" s="45" t="s">
        <v>184</v>
      </c>
      <c r="C338" s="2">
        <f>LN(C$93/C$92)/LN($P$93/$P$92)</f>
        <v>1.8791157951123925</v>
      </c>
      <c r="D338" s="2">
        <f t="shared" ref="D338:N338" si="99">LN(D$93/D$92)/LN($P$93/$P$92)</f>
        <v>1.9200041155913259</v>
      </c>
      <c r="E338" s="2">
        <f t="shared" si="99"/>
        <v>1.9572348931213894</v>
      </c>
      <c r="F338" s="2">
        <f t="shared" si="99"/>
        <v>1.9042858932132407</v>
      </c>
      <c r="G338" s="2">
        <f t="shared" si="99"/>
        <v>1.6608131923759211</v>
      </c>
      <c r="H338" s="2">
        <f t="shared" si="99"/>
        <v>1.5958697016507057</v>
      </c>
      <c r="I338" s="2">
        <f t="shared" si="99"/>
        <v>1.7696830221138573</v>
      </c>
      <c r="J338" s="2">
        <f t="shared" si="99"/>
        <v>1.7325034256433089</v>
      </c>
      <c r="K338" s="2">
        <f t="shared" si="99"/>
        <v>1.5493301629269172</v>
      </c>
      <c r="L338" s="2">
        <f t="shared" si="99"/>
        <v>1.4412995643445614</v>
      </c>
      <c r="M338" s="2">
        <f t="shared" si="99"/>
        <v>1.4706083032474395</v>
      </c>
      <c r="N338" s="2">
        <f t="shared" si="99"/>
        <v>1.713365352239925</v>
      </c>
      <c r="O338" s="48">
        <f t="shared" si="92"/>
        <v>1.7161761184650821</v>
      </c>
      <c r="Q338" s="49">
        <v>1.59</v>
      </c>
    </row>
    <row r="339" spans="1:19" x14ac:dyDescent="0.25">
      <c r="A339" s="133"/>
      <c r="B339" s="45" t="s">
        <v>185</v>
      </c>
      <c r="C339" s="2">
        <f>C$92*($P$93/$P$92)^$O338</f>
        <v>3034.552749258411</v>
      </c>
      <c r="D339" s="2">
        <f t="shared" ref="D339:N339" si="100">D$92*($P$93/$P$92)^$O338</f>
        <v>1991.0514482494989</v>
      </c>
      <c r="E339" s="2">
        <f t="shared" si="100"/>
        <v>1657.1726367629694</v>
      </c>
      <c r="F339" s="2">
        <f t="shared" si="100"/>
        <v>2220.6581387032411</v>
      </c>
      <c r="G339" s="2">
        <f t="shared" si="100"/>
        <v>7007.8146180389176</v>
      </c>
      <c r="H339" s="2">
        <f t="shared" si="100"/>
        <v>11124.093111677363</v>
      </c>
      <c r="I339" s="2">
        <f t="shared" si="100"/>
        <v>6123.7118461898526</v>
      </c>
      <c r="J339" s="2">
        <f t="shared" si="100"/>
        <v>6479.9532571996233</v>
      </c>
      <c r="K339" s="2">
        <f t="shared" si="100"/>
        <v>12021.197394877148</v>
      </c>
      <c r="L339" s="2">
        <f t="shared" si="100"/>
        <v>19021.211106105635</v>
      </c>
      <c r="M339" s="2">
        <f t="shared" si="100"/>
        <v>20435.77554106414</v>
      </c>
      <c r="N339" s="2">
        <f t="shared" si="100"/>
        <v>8692.8104890924315</v>
      </c>
      <c r="O339" s="44">
        <f t="shared" si="92"/>
        <v>8317.5001947682704</v>
      </c>
    </row>
    <row r="340" spans="1:19" x14ac:dyDescent="0.25">
      <c r="A340" s="133"/>
      <c r="B340" s="45" t="s">
        <v>177</v>
      </c>
      <c r="C340" s="46">
        <f t="shared" ref="C340:N340" si="101">ABS((C339-C331)/C331)</f>
        <v>0.41019382910429331</v>
      </c>
      <c r="D340" s="46">
        <f t="shared" si="101"/>
        <v>0.48338052717968372</v>
      </c>
      <c r="E340" s="46">
        <f t="shared" si="101"/>
        <v>0.5420910094603566</v>
      </c>
      <c r="F340" s="46">
        <f t="shared" si="101"/>
        <v>0.4563872365475542</v>
      </c>
      <c r="G340" s="46">
        <f t="shared" si="101"/>
        <v>0.19648533686851932</v>
      </c>
      <c r="H340" s="46">
        <f t="shared" si="101"/>
        <v>0.47671486946467045</v>
      </c>
      <c r="I340" s="46">
        <f t="shared" si="101"/>
        <v>0.15917728323632396</v>
      </c>
      <c r="J340" s="46">
        <f t="shared" si="101"/>
        <v>5.1529089988345537E-2</v>
      </c>
      <c r="K340" s="46">
        <f t="shared" si="101"/>
        <v>0.71706861803701594</v>
      </c>
      <c r="L340" s="46">
        <f t="shared" si="101"/>
        <v>1.4367423912510422</v>
      </c>
      <c r="M340" s="46">
        <f t="shared" si="101"/>
        <v>1.2159808654374475</v>
      </c>
      <c r="N340" s="46">
        <f t="shared" si="101"/>
        <v>9.1491164490865393E-3</v>
      </c>
      <c r="O340" s="62">
        <f>AVERAGE(C340:N340)</f>
        <v>0.51290834775202832</v>
      </c>
    </row>
    <row r="341" spans="1:19" x14ac:dyDescent="0.25">
      <c r="A341" s="133"/>
      <c r="B341" s="42" t="s">
        <v>186</v>
      </c>
      <c r="C341" s="4">
        <f>C$92*($P$93/$P$92)^$Q338</f>
        <v>2016.2209726077754</v>
      </c>
      <c r="D341" s="4">
        <f t="shared" ref="D341:N341" si="102">D$92*($P$93/$P$92)^$Q338</f>
        <v>1322.8966570058044</v>
      </c>
      <c r="E341" s="4">
        <f t="shared" si="102"/>
        <v>1101.0605191456173</v>
      </c>
      <c r="F341" s="4">
        <f t="shared" si="102"/>
        <v>1475.4521941791261</v>
      </c>
      <c r="G341" s="4">
        <f t="shared" si="102"/>
        <v>4656.1401209751111</v>
      </c>
      <c r="H341" s="4">
        <f t="shared" si="102"/>
        <v>7391.0825371174496</v>
      </c>
      <c r="I341" s="4">
        <f t="shared" si="102"/>
        <v>4068.7235565478245</v>
      </c>
      <c r="J341" s="4">
        <f t="shared" si="102"/>
        <v>4305.4178780964667</v>
      </c>
      <c r="K341" s="4">
        <f t="shared" si="102"/>
        <v>7987.137580433372</v>
      </c>
      <c r="L341" s="4">
        <f t="shared" si="102"/>
        <v>12638.094614075302</v>
      </c>
      <c r="M341" s="4">
        <f t="shared" si="102"/>
        <v>13577.96111715896</v>
      </c>
      <c r="N341" s="4">
        <f t="shared" si="102"/>
        <v>5775.6869849424102</v>
      </c>
      <c r="O341" s="51">
        <f>AVERAGE(C341:N341)</f>
        <v>5526.3228943571021</v>
      </c>
    </row>
    <row r="342" spans="1:19" ht="15.75" thickBot="1" x14ac:dyDescent="0.3">
      <c r="A342" s="134"/>
      <c r="B342" s="52" t="s">
        <v>177</v>
      </c>
      <c r="C342" s="53">
        <f t="shared" ref="C342:N342" si="103">ABS((C341-C331)/C331)</f>
        <v>0.60812031630558305</v>
      </c>
      <c r="D342" s="53">
        <f t="shared" si="103"/>
        <v>0.65674710508411915</v>
      </c>
      <c r="E342" s="53">
        <f t="shared" si="103"/>
        <v>0.69575559017805555</v>
      </c>
      <c r="F342" s="53">
        <f t="shared" si="103"/>
        <v>0.63881219236741094</v>
      </c>
      <c r="G342" s="53">
        <f t="shared" si="103"/>
        <v>0.20502985812274011</v>
      </c>
      <c r="H342" s="53">
        <f t="shared" si="103"/>
        <v>1.8839434870908053E-2</v>
      </c>
      <c r="I342" s="53">
        <f t="shared" si="103"/>
        <v>0.44133961876317113</v>
      </c>
      <c r="J342" s="53">
        <f t="shared" si="103"/>
        <v>0.36981588435356166</v>
      </c>
      <c r="K342" s="53">
        <f t="shared" si="103"/>
        <v>0.14085667482264991</v>
      </c>
      <c r="L342" s="53">
        <f t="shared" si="103"/>
        <v>0.61902313785233176</v>
      </c>
      <c r="M342" s="53">
        <f t="shared" si="103"/>
        <v>0.47234451498145308</v>
      </c>
      <c r="N342" s="53">
        <f t="shared" si="103"/>
        <v>0.3295000017480369</v>
      </c>
      <c r="O342" s="63">
        <f>AVERAGE(C342:N342)</f>
        <v>0.43301536078750175</v>
      </c>
    </row>
    <row r="343" spans="1:19" x14ac:dyDescent="0.25">
      <c r="A343"/>
      <c r="B343" s="54"/>
      <c r="C343" s="55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x14ac:dyDescent="0.25">
      <c r="A344"/>
      <c r="B344" s="5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x14ac:dyDescent="0.25">
      <c r="A345"/>
      <c r="B345" s="54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x14ac:dyDescent="0.25">
      <c r="A346"/>
      <c r="B346" s="54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x14ac:dyDescent="0.25">
      <c r="A347"/>
      <c r="B347" s="54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x14ac:dyDescent="0.25">
      <c r="A348"/>
      <c r="B348" s="54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x14ac:dyDescent="0.25">
      <c r="A349"/>
      <c r="B349" s="54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x14ac:dyDescent="0.25">
      <c r="A350"/>
      <c r="B350" s="54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 s="54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 s="54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 s="54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 s="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 s="54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 s="54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 s="54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 s="54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 s="54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 s="54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 s="54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ht="15.75" thickBot="1" x14ac:dyDescent="0.3"/>
    <row r="363" spans="1:19" x14ac:dyDescent="0.25">
      <c r="A363" s="41" t="s">
        <v>175</v>
      </c>
      <c r="B363" s="18" t="s">
        <v>176</v>
      </c>
      <c r="C363" s="22" t="s">
        <v>162</v>
      </c>
      <c r="D363" s="22" t="s">
        <v>163</v>
      </c>
      <c r="E363" s="22" t="s">
        <v>91</v>
      </c>
      <c r="F363" s="22" t="s">
        <v>164</v>
      </c>
      <c r="G363" s="22" t="s">
        <v>165</v>
      </c>
      <c r="H363" s="22" t="s">
        <v>166</v>
      </c>
      <c r="I363" s="22" t="s">
        <v>167</v>
      </c>
      <c r="J363" s="22" t="s">
        <v>168</v>
      </c>
      <c r="K363" s="22" t="s">
        <v>169</v>
      </c>
      <c r="L363" s="22" t="s">
        <v>170</v>
      </c>
      <c r="M363" s="22" t="s">
        <v>171</v>
      </c>
      <c r="N363" s="22" t="s">
        <v>172</v>
      </c>
      <c r="O363" s="23" t="s">
        <v>179</v>
      </c>
    </row>
    <row r="364" spans="1:19" x14ac:dyDescent="0.25">
      <c r="A364" s="132" t="s">
        <v>156</v>
      </c>
      <c r="B364" s="42" t="s">
        <v>182</v>
      </c>
      <c r="C364" s="43">
        <f>C$94</f>
        <v>12.55</v>
      </c>
      <c r="D364" s="43">
        <f t="shared" ref="D364:N364" si="104">D$94</f>
        <v>10.91</v>
      </c>
      <c r="E364" s="43">
        <f t="shared" si="104"/>
        <v>10</v>
      </c>
      <c r="F364" s="43">
        <f t="shared" si="104"/>
        <v>10.98</v>
      </c>
      <c r="G364" s="43">
        <f t="shared" si="104"/>
        <v>17.25</v>
      </c>
      <c r="H364" s="43">
        <f t="shared" si="104"/>
        <v>17.93</v>
      </c>
      <c r="I364" s="43">
        <f t="shared" si="104"/>
        <v>15.47</v>
      </c>
      <c r="J364" s="43">
        <f t="shared" si="104"/>
        <v>16.329999999999998</v>
      </c>
      <c r="K364" s="43">
        <f t="shared" si="104"/>
        <v>20.46</v>
      </c>
      <c r="L364" s="43">
        <f t="shared" si="104"/>
        <v>23.32</v>
      </c>
      <c r="M364" s="43">
        <f t="shared" si="104"/>
        <v>24.37</v>
      </c>
      <c r="N364" s="43">
        <f t="shared" si="104"/>
        <v>16.760000000000002</v>
      </c>
      <c r="O364" s="44">
        <f t="shared" ref="O364:O372" si="105">AVERAGE(C364:N364)</f>
        <v>16.360833333333332</v>
      </c>
    </row>
    <row r="365" spans="1:19" x14ac:dyDescent="0.25">
      <c r="A365" s="133"/>
      <c r="B365" s="45">
        <v>3</v>
      </c>
      <c r="C365" s="2">
        <f>C$92*($P$94/$P$92)</f>
        <v>1.1079553571428571</v>
      </c>
      <c r="D365" s="2">
        <f t="shared" ref="D365:N365" si="106">D$92*($P$94/$P$92)</f>
        <v>0.72695922619047615</v>
      </c>
      <c r="E365" s="2">
        <f t="shared" si="106"/>
        <v>0.6050556547619047</v>
      </c>
      <c r="F365" s="2">
        <f t="shared" si="106"/>
        <v>0.81079166666666658</v>
      </c>
      <c r="G365" s="2">
        <f t="shared" si="106"/>
        <v>2.5586458333333333</v>
      </c>
      <c r="H365" s="2">
        <f t="shared" si="106"/>
        <v>4.0615535714285711</v>
      </c>
      <c r="I365" s="2">
        <f t="shared" si="106"/>
        <v>2.2358482142857143</v>
      </c>
      <c r="J365" s="2">
        <f t="shared" si="106"/>
        <v>2.3659166666666667</v>
      </c>
      <c r="K365" s="2">
        <f t="shared" si="106"/>
        <v>4.3890982142857142</v>
      </c>
      <c r="L365" s="2">
        <f t="shared" si="106"/>
        <v>6.9448958333333337</v>
      </c>
      <c r="M365" s="2">
        <f t="shared" si="106"/>
        <v>7.461372023809524</v>
      </c>
      <c r="N365" s="2">
        <f t="shared" si="106"/>
        <v>3.1738601190476188</v>
      </c>
      <c r="O365" s="44">
        <f t="shared" si="105"/>
        <v>3.036829365079365</v>
      </c>
    </row>
    <row r="366" spans="1:19" x14ac:dyDescent="0.25">
      <c r="A366" s="133"/>
      <c r="B366" s="45" t="s">
        <v>177</v>
      </c>
      <c r="C366" s="46">
        <f t="shared" ref="C366:N366" si="107">ABS((C365-C364)/C364)</f>
        <v>0.91171670461013099</v>
      </c>
      <c r="D366" s="46">
        <f t="shared" si="107"/>
        <v>0.93336762363057035</v>
      </c>
      <c r="E366" s="46">
        <f t="shared" si="107"/>
        <v>0.93949443452380943</v>
      </c>
      <c r="F366" s="46">
        <f t="shared" si="107"/>
        <v>0.92615740740740737</v>
      </c>
      <c r="G366" s="46">
        <f t="shared" si="107"/>
        <v>0.85167270531400963</v>
      </c>
      <c r="H366" s="46">
        <f t="shared" si="107"/>
        <v>0.77347721297107797</v>
      </c>
      <c r="I366" s="46">
        <f t="shared" si="107"/>
        <v>0.855471996490904</v>
      </c>
      <c r="J366" s="46">
        <f t="shared" si="107"/>
        <v>0.85511839150847102</v>
      </c>
      <c r="K366" s="46">
        <f t="shared" si="107"/>
        <v>0.78547907066052236</v>
      </c>
      <c r="L366" s="46">
        <f t="shared" si="107"/>
        <v>0.70219143081761004</v>
      </c>
      <c r="M366" s="46">
        <f t="shared" si="107"/>
        <v>0.69382962561306838</v>
      </c>
      <c r="N366" s="46">
        <f t="shared" si="107"/>
        <v>0.81062887117854299</v>
      </c>
      <c r="O366" s="62">
        <f>AVERAGE(C366:N366)</f>
        <v>0.83655045622717683</v>
      </c>
    </row>
    <row r="367" spans="1:19" x14ac:dyDescent="0.25">
      <c r="A367" s="133"/>
      <c r="B367" s="45">
        <v>4</v>
      </c>
      <c r="C367" s="2">
        <f>C$92*TAN($P$94/$P$92)</f>
        <v>1.1112963269774585</v>
      </c>
      <c r="D367" s="2">
        <f t="shared" ref="D367:N367" si="108">D$92*TAN($P$94/$P$92)</f>
        <v>0.72915132610680378</v>
      </c>
      <c r="E367" s="2">
        <f t="shared" si="108"/>
        <v>0.60688016211031226</v>
      </c>
      <c r="F367" s="2">
        <f t="shared" si="108"/>
        <v>0.8132365580452009</v>
      </c>
      <c r="G367" s="2">
        <f t="shared" si="108"/>
        <v>2.5663612692410034</v>
      </c>
      <c r="H367" s="2">
        <f t="shared" si="108"/>
        <v>4.0738009312849766</v>
      </c>
      <c r="I367" s="2">
        <f t="shared" si="108"/>
        <v>2.242590274234717</v>
      </c>
      <c r="J367" s="2">
        <f t="shared" si="108"/>
        <v>2.3730509398696031</v>
      </c>
      <c r="K367" s="2">
        <f t="shared" si="108"/>
        <v>4.4023332644531195</v>
      </c>
      <c r="L367" s="2">
        <f t="shared" si="108"/>
        <v>6.9658377307970092</v>
      </c>
      <c r="M367" s="2">
        <f t="shared" si="108"/>
        <v>7.483871322807067</v>
      </c>
      <c r="N367" s="2">
        <f t="shared" si="108"/>
        <v>3.1834306950176896</v>
      </c>
      <c r="O367" s="44">
        <f t="shared" si="105"/>
        <v>3.04598673341208</v>
      </c>
    </row>
    <row r="368" spans="1:19" x14ac:dyDescent="0.25">
      <c r="A368" s="133"/>
      <c r="B368" s="45" t="s">
        <v>177</v>
      </c>
      <c r="C368" s="46">
        <f t="shared" ref="C368:N368" si="109">ABS((C367-C364)/C364)</f>
        <v>0.91145049187430616</v>
      </c>
      <c r="D368" s="46">
        <f t="shared" si="109"/>
        <v>0.93316669788205286</v>
      </c>
      <c r="E368" s="46">
        <f t="shared" si="109"/>
        <v>0.93931198378896874</v>
      </c>
      <c r="F368" s="46">
        <f t="shared" si="109"/>
        <v>0.9259347397044444</v>
      </c>
      <c r="G368" s="46">
        <f t="shared" si="109"/>
        <v>0.85122543366718817</v>
      </c>
      <c r="H368" s="46">
        <f t="shared" si="109"/>
        <v>0.77279414772532196</v>
      </c>
      <c r="I368" s="46">
        <f t="shared" si="109"/>
        <v>0.85503618136815018</v>
      </c>
      <c r="J368" s="46">
        <f t="shared" si="109"/>
        <v>0.85468151011208793</v>
      </c>
      <c r="K368" s="46">
        <f t="shared" si="109"/>
        <v>0.78483219626328837</v>
      </c>
      <c r="L368" s="46">
        <f t="shared" si="109"/>
        <v>0.7012934077702826</v>
      </c>
      <c r="M368" s="46">
        <f t="shared" si="109"/>
        <v>0.692906388067006</v>
      </c>
      <c r="N368" s="46">
        <f t="shared" si="109"/>
        <v>0.8100578344261522</v>
      </c>
      <c r="O368" s="62">
        <f>AVERAGE(C368:N368)</f>
        <v>0.83605758438743738</v>
      </c>
    </row>
    <row r="369" spans="1:19" ht="15.75" thickBot="1" x14ac:dyDescent="0.3">
      <c r="A369" s="133"/>
      <c r="B369" s="45">
        <v>5</v>
      </c>
      <c r="C369" s="2">
        <f>C$92*ATAN($P$94/$P$92)</f>
        <v>1.1046443220498092</v>
      </c>
      <c r="D369" s="2">
        <f t="shared" ref="D369:N369" si="110">D$92*ATAN($P$94/$P$92)</f>
        <v>0.72478676726095881</v>
      </c>
      <c r="E369" s="2">
        <f t="shared" si="110"/>
        <v>0.60324749480920603</v>
      </c>
      <c r="F369" s="2">
        <f t="shared" si="110"/>
        <v>0.8083686812601002</v>
      </c>
      <c r="G369" s="2">
        <f t="shared" si="110"/>
        <v>2.5509995269273658</v>
      </c>
      <c r="H369" s="2">
        <f t="shared" si="110"/>
        <v>4.0494159466401749</v>
      </c>
      <c r="I369" s="2">
        <f t="shared" si="110"/>
        <v>2.2291665624912604</v>
      </c>
      <c r="J369" s="2">
        <f t="shared" si="110"/>
        <v>2.3588463158081616</v>
      </c>
      <c r="K369" s="2">
        <f t="shared" si="110"/>
        <v>4.3759817487885755</v>
      </c>
      <c r="L369" s="2">
        <f t="shared" si="110"/>
        <v>6.9241415730885647</v>
      </c>
      <c r="M369" s="2">
        <f t="shared" si="110"/>
        <v>7.4390743161863329</v>
      </c>
      <c r="N369" s="2">
        <f t="shared" si="110"/>
        <v>3.1643752944408843</v>
      </c>
      <c r="O369" s="44">
        <f t="shared" si="105"/>
        <v>3.0277540458126162</v>
      </c>
    </row>
    <row r="370" spans="1:19" x14ac:dyDescent="0.25">
      <c r="A370" s="133"/>
      <c r="B370" s="45" t="s">
        <v>177</v>
      </c>
      <c r="C370" s="46">
        <f t="shared" ref="C370:N370" si="111">ABS((C369-C364)/C364)</f>
        <v>0.9119805321075849</v>
      </c>
      <c r="D370" s="46">
        <f t="shared" si="111"/>
        <v>0.93356674910532</v>
      </c>
      <c r="E370" s="46">
        <f t="shared" si="111"/>
        <v>0.9396752505190793</v>
      </c>
      <c r="F370" s="46">
        <f t="shared" si="111"/>
        <v>0.92637808003095623</v>
      </c>
      <c r="G370" s="46">
        <f t="shared" si="111"/>
        <v>0.852115969453486</v>
      </c>
      <c r="H370" s="46">
        <f t="shared" si="111"/>
        <v>0.7741541580234147</v>
      </c>
      <c r="I370" s="46">
        <f t="shared" si="111"/>
        <v>0.85590390675557471</v>
      </c>
      <c r="J370" s="46">
        <f t="shared" si="111"/>
        <v>0.85555135849307029</v>
      </c>
      <c r="K370" s="46">
        <f t="shared" si="111"/>
        <v>0.78612014913056816</v>
      </c>
      <c r="L370" s="46">
        <f t="shared" si="111"/>
        <v>0.70308140767201688</v>
      </c>
      <c r="M370" s="46">
        <f t="shared" si="111"/>
        <v>0.69474459104692932</v>
      </c>
      <c r="N370" s="46">
        <f t="shared" si="111"/>
        <v>0.8111947915011406</v>
      </c>
      <c r="O370" s="62">
        <f>AVERAGE(C370:N370)</f>
        <v>0.83703891198659497</v>
      </c>
      <c r="Q370" s="47" t="s">
        <v>183</v>
      </c>
    </row>
    <row r="371" spans="1:19" ht="15.75" thickBot="1" x14ac:dyDescent="0.3">
      <c r="A371" s="133"/>
      <c r="B371" s="45" t="s">
        <v>184</v>
      </c>
      <c r="C371" s="2">
        <f>LN(C$94/C$92)/LN($P$94/$P$92)</f>
        <v>-3.087664483299388E-2</v>
      </c>
      <c r="D371" s="2">
        <f t="shared" ref="D371:N371" si="112">LN(D$94/D$92)/LN($P$94/$P$92)</f>
        <v>-0.15037535071353214</v>
      </c>
      <c r="E371" s="2">
        <f t="shared" si="112"/>
        <v>-0.19134159746004392</v>
      </c>
      <c r="F371" s="2">
        <f t="shared" si="112"/>
        <v>-0.10673768467336078</v>
      </c>
      <c r="G371" s="2">
        <f t="shared" si="112"/>
        <v>0.18949678400362263</v>
      </c>
      <c r="H371" s="2">
        <f t="shared" si="112"/>
        <v>0.36933256059072256</v>
      </c>
      <c r="I371" s="2">
        <f t="shared" si="112"/>
        <v>0.17847621010583981</v>
      </c>
      <c r="J371" s="2">
        <f t="shared" si="112"/>
        <v>0.1795140634565737</v>
      </c>
      <c r="K371" s="2">
        <f t="shared" si="112"/>
        <v>0.34621167739512687</v>
      </c>
      <c r="L371" s="2">
        <f t="shared" si="112"/>
        <v>0.48553759413103542</v>
      </c>
      <c r="M371" s="2">
        <f t="shared" si="112"/>
        <v>0.49729838015229305</v>
      </c>
      <c r="N371" s="2">
        <f t="shared" si="112"/>
        <v>0.29324998729669899</v>
      </c>
      <c r="O371" s="48">
        <f t="shared" si="105"/>
        <v>0.17164883162099853</v>
      </c>
      <c r="Q371" s="49">
        <v>0.34</v>
      </c>
    </row>
    <row r="372" spans="1:19" x14ac:dyDescent="0.25">
      <c r="A372" s="133"/>
      <c r="B372" s="45" t="s">
        <v>185</v>
      </c>
      <c r="C372" s="2">
        <f>C$92*($P$94/$P$92)^$O371</f>
        <v>7.7902533999139942</v>
      </c>
      <c r="D372" s="2">
        <f t="shared" ref="D372:N372" si="113">D$92*($P$94/$P$92)^$O371</f>
        <v>5.1113941973557369</v>
      </c>
      <c r="E372" s="2">
        <f t="shared" si="113"/>
        <v>4.2542660597816528</v>
      </c>
      <c r="F372" s="2">
        <f t="shared" si="113"/>
        <v>5.7008366782575406</v>
      </c>
      <c r="G372" s="2">
        <f t="shared" si="113"/>
        <v>17.990345255156996</v>
      </c>
      <c r="H372" s="2">
        <f t="shared" si="113"/>
        <v>28.557587013566469</v>
      </c>
      <c r="I372" s="2">
        <f t="shared" si="113"/>
        <v>15.720691308309732</v>
      </c>
      <c r="J372" s="2">
        <f t="shared" si="113"/>
        <v>16.635228339833482</v>
      </c>
      <c r="K372" s="2">
        <f t="shared" si="113"/>
        <v>30.860618224337955</v>
      </c>
      <c r="L372" s="2">
        <f t="shared" si="113"/>
        <v>48.830937121140423</v>
      </c>
      <c r="M372" s="2">
        <f t="shared" si="113"/>
        <v>52.46238343609604</v>
      </c>
      <c r="N372" s="2">
        <f t="shared" si="113"/>
        <v>22.316038659736488</v>
      </c>
      <c r="O372" s="44">
        <f t="shared" si="105"/>
        <v>21.352548307790542</v>
      </c>
    </row>
    <row r="373" spans="1:19" x14ac:dyDescent="0.25">
      <c r="A373" s="133"/>
      <c r="B373" s="45" t="s">
        <v>177</v>
      </c>
      <c r="C373" s="46">
        <f t="shared" ref="C373:N373" si="114">ABS((C372-C364)/C364)</f>
        <v>0.37926267729768975</v>
      </c>
      <c r="D373" s="46">
        <f t="shared" si="114"/>
        <v>0.53149457402788847</v>
      </c>
      <c r="E373" s="46">
        <f t="shared" si="114"/>
        <v>0.57457339402183472</v>
      </c>
      <c r="F373" s="46">
        <f t="shared" si="114"/>
        <v>0.48079811673428596</v>
      </c>
      <c r="G373" s="46">
        <f t="shared" si="114"/>
        <v>4.2918565516347568E-2</v>
      </c>
      <c r="H373" s="46">
        <f t="shared" si="114"/>
        <v>0.59272654844207862</v>
      </c>
      <c r="I373" s="46">
        <f t="shared" si="114"/>
        <v>1.6204997305089289E-2</v>
      </c>
      <c r="J373" s="46">
        <f t="shared" si="114"/>
        <v>1.8691263921217616E-2</v>
      </c>
      <c r="K373" s="46">
        <f t="shared" si="114"/>
        <v>0.50833911164897139</v>
      </c>
      <c r="L373" s="46">
        <f t="shared" si="114"/>
        <v>1.0939509914725738</v>
      </c>
      <c r="M373" s="46">
        <f t="shared" si="114"/>
        <v>1.1527444988139532</v>
      </c>
      <c r="N373" s="46">
        <f t="shared" si="114"/>
        <v>0.33150588661912211</v>
      </c>
      <c r="O373" s="62">
        <f>AVERAGE(C373:N373)</f>
        <v>0.47693421881842107</v>
      </c>
    </row>
    <row r="374" spans="1:19" x14ac:dyDescent="0.25">
      <c r="A374" s="133"/>
      <c r="B374" s="42" t="s">
        <v>186</v>
      </c>
      <c r="C374" s="4">
        <f t="shared" ref="C374:N374" si="115">C$92*($P$94/$P$92)^$Q371</f>
        <v>5.2408814259166139</v>
      </c>
      <c r="D374" s="4">
        <f t="shared" si="115"/>
        <v>3.4386828687440882</v>
      </c>
      <c r="E374" s="4">
        <f t="shared" si="115"/>
        <v>2.8620511848643169</v>
      </c>
      <c r="F374" s="4">
        <f t="shared" si="115"/>
        <v>3.8352294239355507</v>
      </c>
      <c r="G374" s="4">
        <f t="shared" si="115"/>
        <v>12.102978100124485</v>
      </c>
      <c r="H374" s="4">
        <f t="shared" si="115"/>
        <v>19.21207432739612</v>
      </c>
      <c r="I374" s="4">
        <f t="shared" si="115"/>
        <v>10.576071772093938</v>
      </c>
      <c r="J374" s="4">
        <f t="shared" si="115"/>
        <v>11.191325204270953</v>
      </c>
      <c r="K374" s="4">
        <f t="shared" si="115"/>
        <v>20.761435160250645</v>
      </c>
      <c r="L374" s="4">
        <f t="shared" si="115"/>
        <v>32.850940557480747</v>
      </c>
      <c r="M374" s="4">
        <f t="shared" si="115"/>
        <v>35.293990682329621</v>
      </c>
      <c r="N374" s="4">
        <f t="shared" si="115"/>
        <v>15.013081925312116</v>
      </c>
      <c r="O374" s="51">
        <f>AVERAGE(C374:N374)</f>
        <v>14.364895219393267</v>
      </c>
    </row>
    <row r="375" spans="1:19" ht="15.75" thickBot="1" x14ac:dyDescent="0.3">
      <c r="A375" s="134"/>
      <c r="B375" s="52" t="s">
        <v>177</v>
      </c>
      <c r="C375" s="53">
        <f t="shared" ref="C375:N375" si="116">ABS((C374-C364)/C364)</f>
        <v>0.58239988638114637</v>
      </c>
      <c r="D375" s="53">
        <f t="shared" si="116"/>
        <v>0.68481366922602305</v>
      </c>
      <c r="E375" s="53">
        <f t="shared" si="116"/>
        <v>0.71379488151356829</v>
      </c>
      <c r="F375" s="53">
        <f t="shared" si="116"/>
        <v>0.65070770273811018</v>
      </c>
      <c r="G375" s="53">
        <f t="shared" si="116"/>
        <v>0.29837808115220377</v>
      </c>
      <c r="H375" s="53">
        <f t="shared" si="116"/>
        <v>7.1504424283107673E-2</v>
      </c>
      <c r="I375" s="53">
        <f t="shared" si="116"/>
        <v>0.31634959456406353</v>
      </c>
      <c r="J375" s="53">
        <f t="shared" si="116"/>
        <v>0.31467696238389747</v>
      </c>
      <c r="K375" s="53">
        <f t="shared" si="116"/>
        <v>1.4732901283022699E-2</v>
      </c>
      <c r="L375" s="53">
        <f t="shared" si="116"/>
        <v>0.40870242527790512</v>
      </c>
      <c r="M375" s="53">
        <f t="shared" si="116"/>
        <v>0.44825567018176526</v>
      </c>
      <c r="N375" s="53">
        <f t="shared" si="116"/>
        <v>0.10423138870452775</v>
      </c>
      <c r="O375" s="63">
        <f>AVERAGE(C375:N375)</f>
        <v>0.3840456323074451</v>
      </c>
    </row>
    <row r="376" spans="1:19" x14ac:dyDescent="0.25">
      <c r="A376"/>
      <c r="B376" s="54"/>
      <c r="C376" s="55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x14ac:dyDescent="0.25">
      <c r="A377"/>
      <c r="B377" s="54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x14ac:dyDescent="0.25">
      <c r="A378"/>
      <c r="B378" s="54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x14ac:dyDescent="0.25">
      <c r="A379"/>
      <c r="B379" s="54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x14ac:dyDescent="0.25">
      <c r="A380"/>
      <c r="B380" s="54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x14ac:dyDescent="0.25">
      <c r="A381"/>
      <c r="B381" s="54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x14ac:dyDescent="0.25">
      <c r="A382"/>
      <c r="B382" s="54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x14ac:dyDescent="0.25">
      <c r="A383"/>
      <c r="B383" s="54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x14ac:dyDescent="0.25">
      <c r="A384"/>
      <c r="B384" s="5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 s="54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 s="54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 s="54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 s="54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 s="54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 s="54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 s="54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 s="54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 s="54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 s="5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ht="15.75" thickBot="1" x14ac:dyDescent="0.3"/>
    <row r="396" spans="1:19" x14ac:dyDescent="0.25">
      <c r="A396" s="41" t="s">
        <v>175</v>
      </c>
      <c r="B396" s="18" t="s">
        <v>176</v>
      </c>
      <c r="C396" s="22" t="s">
        <v>162</v>
      </c>
      <c r="D396" s="22" t="s">
        <v>163</v>
      </c>
      <c r="E396" s="22" t="s">
        <v>91</v>
      </c>
      <c r="F396" s="22" t="s">
        <v>164</v>
      </c>
      <c r="G396" s="22" t="s">
        <v>165</v>
      </c>
      <c r="H396" s="22" t="s">
        <v>166</v>
      </c>
      <c r="I396" s="22" t="s">
        <v>167</v>
      </c>
      <c r="J396" s="22" t="s">
        <v>168</v>
      </c>
      <c r="K396" s="22" t="s">
        <v>169</v>
      </c>
      <c r="L396" s="22" t="s">
        <v>170</v>
      </c>
      <c r="M396" s="22" t="s">
        <v>171</v>
      </c>
      <c r="N396" s="22" t="s">
        <v>172</v>
      </c>
      <c r="O396" s="23" t="s">
        <v>179</v>
      </c>
    </row>
    <row r="397" spans="1:19" x14ac:dyDescent="0.25">
      <c r="A397" s="132" t="s">
        <v>157</v>
      </c>
      <c r="B397" s="42" t="s">
        <v>182</v>
      </c>
      <c r="C397" s="43">
        <f>C$95</f>
        <v>10.6</v>
      </c>
      <c r="D397" s="43">
        <f t="shared" ref="D397:N397" si="117">D$95</f>
        <v>8.9909999999999997</v>
      </c>
      <c r="E397" s="43">
        <f t="shared" si="117"/>
        <v>8.4350000000000005</v>
      </c>
      <c r="F397" s="43">
        <f t="shared" si="117"/>
        <v>9.6579999999999995</v>
      </c>
      <c r="G397" s="43">
        <f t="shared" si="117"/>
        <v>15.37</v>
      </c>
      <c r="H397" s="43">
        <f t="shared" si="117"/>
        <v>16.420000000000002</v>
      </c>
      <c r="I397" s="43">
        <f t="shared" si="117"/>
        <v>14.19</v>
      </c>
      <c r="J397" s="43">
        <f t="shared" si="117"/>
        <v>15.09</v>
      </c>
      <c r="K397" s="43">
        <f t="shared" si="117"/>
        <v>19.55</v>
      </c>
      <c r="L397" s="43">
        <f t="shared" si="117"/>
        <v>23.05</v>
      </c>
      <c r="M397" s="43">
        <f t="shared" si="117"/>
        <v>22.68</v>
      </c>
      <c r="N397" s="43">
        <f t="shared" si="117"/>
        <v>16.54</v>
      </c>
      <c r="O397" s="44">
        <f t="shared" ref="O397:O405" si="118">AVERAGE(C397:N397)</f>
        <v>15.047833333333335</v>
      </c>
    </row>
    <row r="398" spans="1:19" x14ac:dyDescent="0.25">
      <c r="A398" s="133"/>
      <c r="B398" s="45">
        <v>3</v>
      </c>
      <c r="C398" s="2">
        <f>C$92*($P$95/$P$92)</f>
        <v>1.1484761904761904</v>
      </c>
      <c r="D398" s="2">
        <f t="shared" ref="D398:N398" si="119">D$92*($P$95/$P$92)</f>
        <v>0.75354603174603174</v>
      </c>
      <c r="E398" s="2">
        <f t="shared" si="119"/>
        <v>0.62718412698412696</v>
      </c>
      <c r="F398" s="2">
        <f t="shared" si="119"/>
        <v>0.84044444444444433</v>
      </c>
      <c r="G398" s="2">
        <f t="shared" si="119"/>
        <v>2.652222222222222</v>
      </c>
      <c r="H398" s="2">
        <f t="shared" si="119"/>
        <v>4.2100952380952377</v>
      </c>
      <c r="I398" s="2">
        <f t="shared" si="119"/>
        <v>2.3176190476190475</v>
      </c>
      <c r="J398" s="2">
        <f t="shared" si="119"/>
        <v>2.4524444444444446</v>
      </c>
      <c r="K398" s="2">
        <f t="shared" si="119"/>
        <v>4.5496190476190472</v>
      </c>
      <c r="L398" s="2">
        <f t="shared" si="119"/>
        <v>7.1988888888888889</v>
      </c>
      <c r="M398" s="2">
        <f t="shared" si="119"/>
        <v>7.7342539682539684</v>
      </c>
      <c r="N398" s="2">
        <f t="shared" si="119"/>
        <v>3.2899365079365079</v>
      </c>
      <c r="O398" s="44">
        <f t="shared" si="118"/>
        <v>3.14789417989418</v>
      </c>
    </row>
    <row r="399" spans="1:19" x14ac:dyDescent="0.25">
      <c r="A399" s="133"/>
      <c r="B399" s="45" t="s">
        <v>177</v>
      </c>
      <c r="C399" s="46">
        <f t="shared" ref="C399:N399" si="120">ABS((C398-C397)/C397)</f>
        <v>0.89165318957771789</v>
      </c>
      <c r="D399" s="46">
        <f t="shared" si="120"/>
        <v>0.91618885199132116</v>
      </c>
      <c r="E399" s="46">
        <f t="shared" si="120"/>
        <v>0.92564503533086817</v>
      </c>
      <c r="F399" s="46">
        <f t="shared" si="120"/>
        <v>0.9129794528427787</v>
      </c>
      <c r="G399" s="46">
        <f t="shared" si="120"/>
        <v>0.82744162509939989</v>
      </c>
      <c r="H399" s="46">
        <f t="shared" si="120"/>
        <v>0.74359955919030218</v>
      </c>
      <c r="I399" s="46">
        <f t="shared" si="120"/>
        <v>0.83667237155609253</v>
      </c>
      <c r="J399" s="46">
        <f t="shared" si="120"/>
        <v>0.83747883071938733</v>
      </c>
      <c r="K399" s="46">
        <f t="shared" si="120"/>
        <v>0.7672829131652662</v>
      </c>
      <c r="L399" s="46">
        <f t="shared" si="120"/>
        <v>0.68768377922390944</v>
      </c>
      <c r="M399" s="46">
        <f t="shared" si="120"/>
        <v>0.65898351109991316</v>
      </c>
      <c r="N399" s="46">
        <f t="shared" si="120"/>
        <v>0.80109210955643839</v>
      </c>
      <c r="O399" s="62">
        <f>AVERAGE(C399:N399)</f>
        <v>0.81722510244611646</v>
      </c>
    </row>
    <row r="400" spans="1:19" x14ac:dyDescent="0.25">
      <c r="A400" s="133"/>
      <c r="B400" s="45">
        <v>4</v>
      </c>
      <c r="C400" s="2">
        <f>C$92*TAN($P$95/$P$92)</f>
        <v>1.1521982973064215</v>
      </c>
      <c r="D400" s="2">
        <f t="shared" ref="D400:N400" si="121">D$92*TAN($P$95/$P$92)</f>
        <v>0.75598820586763238</v>
      </c>
      <c r="E400" s="2">
        <f t="shared" si="121"/>
        <v>0.62921677367042195</v>
      </c>
      <c r="F400" s="2">
        <f t="shared" si="121"/>
        <v>0.8431682484144678</v>
      </c>
      <c r="G400" s="2">
        <f t="shared" si="121"/>
        <v>2.6608178331112304</v>
      </c>
      <c r="H400" s="2">
        <f t="shared" si="121"/>
        <v>4.2237397736734117</v>
      </c>
      <c r="I400" s="2">
        <f t="shared" si="121"/>
        <v>2.3251302400656577</v>
      </c>
      <c r="J400" s="2">
        <f t="shared" si="121"/>
        <v>2.4603925937340212</v>
      </c>
      <c r="K400" s="2">
        <f t="shared" si="121"/>
        <v>4.5643639489696541</v>
      </c>
      <c r="L400" s="2">
        <f t="shared" si="121"/>
        <v>7.2222198327304836</v>
      </c>
      <c r="M400" s="2">
        <f t="shared" si="121"/>
        <v>7.7593199816033991</v>
      </c>
      <c r="N400" s="2">
        <f t="shared" si="121"/>
        <v>3.3005988927980865</v>
      </c>
      <c r="O400" s="44">
        <f t="shared" si="118"/>
        <v>3.1580962184954071</v>
      </c>
    </row>
    <row r="401" spans="1:19" x14ac:dyDescent="0.25">
      <c r="A401" s="133"/>
      <c r="B401" s="45" t="s">
        <v>177</v>
      </c>
      <c r="C401" s="46">
        <f t="shared" ref="C401:N401" si="122">ABS((C400-C397)/C397)</f>
        <v>0.89130204742392249</v>
      </c>
      <c r="D401" s="46">
        <f t="shared" si="122"/>
        <v>0.91591722768683881</v>
      </c>
      <c r="E401" s="46">
        <f t="shared" si="122"/>
        <v>0.92540405765614442</v>
      </c>
      <c r="F401" s="46">
        <f t="shared" si="122"/>
        <v>0.91269742716768809</v>
      </c>
      <c r="G401" s="46">
        <f t="shared" si="122"/>
        <v>0.82688237910792262</v>
      </c>
      <c r="H401" s="46">
        <f t="shared" si="122"/>
        <v>0.74276858869224049</v>
      </c>
      <c r="I401" s="46">
        <f t="shared" si="122"/>
        <v>0.83614304157394936</v>
      </c>
      <c r="J401" s="46">
        <f t="shared" si="122"/>
        <v>0.83695211439801054</v>
      </c>
      <c r="K401" s="46">
        <f t="shared" si="122"/>
        <v>0.76652869826242187</v>
      </c>
      <c r="L401" s="46">
        <f t="shared" si="122"/>
        <v>0.68667159077091178</v>
      </c>
      <c r="M401" s="46">
        <f t="shared" si="122"/>
        <v>0.65787830768944444</v>
      </c>
      <c r="N401" s="46">
        <f t="shared" si="122"/>
        <v>0.80044746718270332</v>
      </c>
      <c r="O401" s="62">
        <f>AVERAGE(C401:N401)</f>
        <v>0.81663274563434973</v>
      </c>
    </row>
    <row r="402" spans="1:19" ht="15.75" thickBot="1" x14ac:dyDescent="0.3">
      <c r="A402" s="133"/>
      <c r="B402" s="45">
        <v>5</v>
      </c>
      <c r="C402" s="2">
        <f>C$92*ATAN($P$95/$P$92)</f>
        <v>1.1447899014043761</v>
      </c>
      <c r="D402" s="2">
        <f t="shared" ref="D402:N402" si="123">D$92*ATAN($P$95/$P$92)</f>
        <v>0.75112735861639313</v>
      </c>
      <c r="E402" s="2">
        <f t="shared" si="123"/>
        <v>0.62517104041560323</v>
      </c>
      <c r="F402" s="2">
        <f t="shared" si="123"/>
        <v>0.83774685158469331</v>
      </c>
      <c r="G402" s="2">
        <f t="shared" si="123"/>
        <v>2.6437093267221883</v>
      </c>
      <c r="H402" s="2">
        <f t="shared" si="123"/>
        <v>4.1965820036057595</v>
      </c>
      <c r="I402" s="2">
        <f t="shared" si="123"/>
        <v>2.3101801352247695</v>
      </c>
      <c r="J402" s="2">
        <f t="shared" si="123"/>
        <v>2.4445727800340236</v>
      </c>
      <c r="K402" s="2">
        <f t="shared" si="123"/>
        <v>4.5350160361546106</v>
      </c>
      <c r="L402" s="2">
        <f t="shared" si="123"/>
        <v>7.1757824582459397</v>
      </c>
      <c r="M402" s="2">
        <f t="shared" si="123"/>
        <v>7.7094291646418096</v>
      </c>
      <c r="N402" s="2">
        <f t="shared" si="123"/>
        <v>3.2793767269878571</v>
      </c>
      <c r="O402" s="44">
        <f t="shared" si="118"/>
        <v>3.1377903153031688</v>
      </c>
    </row>
    <row r="403" spans="1:19" x14ac:dyDescent="0.25">
      <c r="A403" s="133"/>
      <c r="B403" s="45" t="s">
        <v>177</v>
      </c>
      <c r="C403" s="46">
        <f t="shared" ref="C403:N403" si="124">ABS((C402-C397)/C397)</f>
        <v>0.8920009526977003</v>
      </c>
      <c r="D403" s="46">
        <f t="shared" si="124"/>
        <v>0.91645786246063909</v>
      </c>
      <c r="E403" s="46">
        <f t="shared" si="124"/>
        <v>0.92588369408232329</v>
      </c>
      <c r="F403" s="46">
        <f t="shared" si="124"/>
        <v>0.91325876459052668</v>
      </c>
      <c r="G403" s="46">
        <f t="shared" si="124"/>
        <v>0.8279954894780619</v>
      </c>
      <c r="H403" s="46">
        <f t="shared" si="124"/>
        <v>0.74442253327614138</v>
      </c>
      <c r="I403" s="46">
        <f t="shared" si="124"/>
        <v>0.83719660780657013</v>
      </c>
      <c r="J403" s="46">
        <f t="shared" si="124"/>
        <v>0.83800047846030323</v>
      </c>
      <c r="K403" s="46">
        <f t="shared" si="124"/>
        <v>0.76802987027342151</v>
      </c>
      <c r="L403" s="46">
        <f t="shared" si="124"/>
        <v>0.68868622740798524</v>
      </c>
      <c r="M403" s="46">
        <f t="shared" si="124"/>
        <v>0.66007807916041406</v>
      </c>
      <c r="N403" s="46">
        <f t="shared" si="124"/>
        <v>0.80173054854970627</v>
      </c>
      <c r="O403" s="62">
        <f>AVERAGE(C403:N403)</f>
        <v>0.81781175902031611</v>
      </c>
      <c r="Q403" s="47" t="s">
        <v>183</v>
      </c>
    </row>
    <row r="404" spans="1:19" ht="15.75" thickBot="1" x14ac:dyDescent="0.3">
      <c r="A404" s="133"/>
      <c r="B404" s="45" t="s">
        <v>184</v>
      </c>
      <c r="C404" s="2">
        <f>LN(C$95/C$92)/LN($P$95/$P$92)</f>
        <v>4.1476774483316645E-2</v>
      </c>
      <c r="D404" s="2">
        <f t="shared" ref="D404:N404" si="125">LN(D$95/D$92)/LN($P$95/$P$92)</f>
        <v>-6.926801682308184E-2</v>
      </c>
      <c r="E404" s="2">
        <f t="shared" si="125"/>
        <v>-0.12090104402191695</v>
      </c>
      <c r="F404" s="2">
        <f t="shared" si="125"/>
        <v>-5.3060619560851258E-2</v>
      </c>
      <c r="G404" s="2">
        <f t="shared" si="125"/>
        <v>0.24220187511194169</v>
      </c>
      <c r="H404" s="2">
        <f t="shared" si="125"/>
        <v>0.41299776382937331</v>
      </c>
      <c r="I404" s="2">
        <f t="shared" si="125"/>
        <v>0.21849025780435505</v>
      </c>
      <c r="J404" s="2">
        <f t="shared" si="125"/>
        <v>0.2163553750100152</v>
      </c>
      <c r="K404" s="2">
        <f t="shared" si="125"/>
        <v>0.37119773066010359</v>
      </c>
      <c r="L404" s="2">
        <f t="shared" si="125"/>
        <v>0.49808229661028974</v>
      </c>
      <c r="M404" s="2">
        <f t="shared" si="125"/>
        <v>0.53599965203440147</v>
      </c>
      <c r="N404" s="2">
        <f t="shared" si="125"/>
        <v>0.30349194832952919</v>
      </c>
      <c r="O404" s="48">
        <f t="shared" si="118"/>
        <v>0.21642199945562302</v>
      </c>
      <c r="Q404" s="49">
        <v>0.37</v>
      </c>
    </row>
    <row r="405" spans="1:19" x14ac:dyDescent="0.25">
      <c r="A405" s="133"/>
      <c r="B405" s="45" t="s">
        <v>185</v>
      </c>
      <c r="C405" s="2">
        <f>C$92*($P$95/$P$92)^$O404</f>
        <v>7.0655336717742925</v>
      </c>
      <c r="D405" s="2">
        <f t="shared" ref="D405:N405" si="126">D$92*($P$95/$P$92)^$O404</f>
        <v>4.6358861460818988</v>
      </c>
      <c r="E405" s="2">
        <f t="shared" si="126"/>
        <v>3.8584958089303827</v>
      </c>
      <c r="F405" s="2">
        <f t="shared" si="126"/>
        <v>5.1704933639205182</v>
      </c>
      <c r="G405" s="2">
        <f t="shared" si="126"/>
        <v>16.316720861552458</v>
      </c>
      <c r="H405" s="2">
        <f t="shared" si="126"/>
        <v>25.900902354627611</v>
      </c>
      <c r="I405" s="2">
        <f t="shared" si="126"/>
        <v>14.258210622989253</v>
      </c>
      <c r="J405" s="2">
        <f t="shared" si="126"/>
        <v>15.087669160292663</v>
      </c>
      <c r="K405" s="2">
        <f t="shared" si="126"/>
        <v>27.989684802581451</v>
      </c>
      <c r="L405" s="2">
        <f t="shared" si="126"/>
        <v>44.288242338499529</v>
      </c>
      <c r="M405" s="2">
        <f t="shared" si="126"/>
        <v>47.581858720200657</v>
      </c>
      <c r="N405" s="2">
        <f t="shared" si="126"/>
        <v>20.239999198578801</v>
      </c>
      <c r="O405" s="44">
        <f t="shared" si="118"/>
        <v>19.366141420835792</v>
      </c>
    </row>
    <row r="406" spans="1:19" x14ac:dyDescent="0.25">
      <c r="A406" s="133"/>
      <c r="B406" s="45" t="s">
        <v>177</v>
      </c>
      <c r="C406" s="46">
        <f t="shared" ref="C406:N406" si="127">ABS((C405-C397)/C397)</f>
        <v>0.33344021964393467</v>
      </c>
      <c r="D406" s="46">
        <f t="shared" si="127"/>
        <v>0.48438592524948293</v>
      </c>
      <c r="E406" s="46">
        <f t="shared" si="127"/>
        <v>0.5425612556099132</v>
      </c>
      <c r="F406" s="46">
        <f t="shared" si="127"/>
        <v>0.46464139946981586</v>
      </c>
      <c r="G406" s="46">
        <f t="shared" si="127"/>
        <v>6.1595371603933559E-2</v>
      </c>
      <c r="H406" s="46">
        <f t="shared" si="127"/>
        <v>0.57739965618925748</v>
      </c>
      <c r="I406" s="46">
        <f t="shared" si="127"/>
        <v>4.8069501754230883E-3</v>
      </c>
      <c r="J406" s="46">
        <f t="shared" si="127"/>
        <v>1.544625385909319E-4</v>
      </c>
      <c r="K406" s="46">
        <f t="shared" si="127"/>
        <v>0.43169743235710739</v>
      </c>
      <c r="L406" s="46">
        <f t="shared" si="127"/>
        <v>0.92139879993490359</v>
      </c>
      <c r="M406" s="46">
        <f t="shared" si="127"/>
        <v>1.0979655520370659</v>
      </c>
      <c r="N406" s="46">
        <f t="shared" si="127"/>
        <v>0.22370007246546564</v>
      </c>
      <c r="O406" s="62">
        <f>AVERAGE(C406:N406)</f>
        <v>0.42864559143957442</v>
      </c>
    </row>
    <row r="407" spans="1:19" x14ac:dyDescent="0.25">
      <c r="A407" s="133"/>
      <c r="B407" s="42" t="s">
        <v>186</v>
      </c>
      <c r="C407" s="4">
        <f>C$92*($P$95/$P$92)^$Q404</f>
        <v>4.9487985779319228</v>
      </c>
      <c r="D407" s="4">
        <f t="shared" ref="D407:N407" si="128">D$92*($P$95/$P$92)^$Q404</f>
        <v>3.2470394782540475</v>
      </c>
      <c r="E407" s="4">
        <f t="shared" si="128"/>
        <v>2.7025444162090957</v>
      </c>
      <c r="F407" s="4">
        <f t="shared" si="128"/>
        <v>3.6214858488036517</v>
      </c>
      <c r="G407" s="4">
        <f t="shared" si="128"/>
        <v>11.42845944089677</v>
      </c>
      <c r="H407" s="4">
        <f t="shared" si="128"/>
        <v>18.141354170002369</v>
      </c>
      <c r="I407" s="4">
        <f t="shared" si="128"/>
        <v>9.9866500865721317</v>
      </c>
      <c r="J407" s="4">
        <f t="shared" si="128"/>
        <v>10.567614444050003</v>
      </c>
      <c r="K407" s="4">
        <f t="shared" si="128"/>
        <v>19.604366603067074</v>
      </c>
      <c r="L407" s="4">
        <f t="shared" si="128"/>
        <v>31.02010419671981</v>
      </c>
      <c r="M407" s="4">
        <f t="shared" si="128"/>
        <v>33.326999163639229</v>
      </c>
      <c r="N407" s="4">
        <f t="shared" si="128"/>
        <v>14.176378445609613</v>
      </c>
      <c r="O407" s="51">
        <f>AVERAGE(C407:N407)</f>
        <v>13.564316239312978</v>
      </c>
    </row>
    <row r="408" spans="1:19" ht="15.75" thickBot="1" x14ac:dyDescent="0.3">
      <c r="A408" s="134"/>
      <c r="B408" s="52" t="s">
        <v>177</v>
      </c>
      <c r="C408" s="53">
        <f t="shared" ref="C408:N408" si="129">ABS((C407-C397)/C397)</f>
        <v>0.53313220962906382</v>
      </c>
      <c r="D408" s="53">
        <f t="shared" si="129"/>
        <v>0.63885669244199228</v>
      </c>
      <c r="E408" s="53">
        <f t="shared" si="129"/>
        <v>0.67960350726626018</v>
      </c>
      <c r="F408" s="53">
        <f t="shared" si="129"/>
        <v>0.62502735050697333</v>
      </c>
      <c r="G408" s="53">
        <f t="shared" si="129"/>
        <v>0.25644375791172608</v>
      </c>
      <c r="H408" s="53">
        <f t="shared" si="129"/>
        <v>0.10483277527420021</v>
      </c>
      <c r="I408" s="53">
        <f t="shared" si="129"/>
        <v>0.2962191623275453</v>
      </c>
      <c r="J408" s="53">
        <f t="shared" si="129"/>
        <v>0.29969420516567241</v>
      </c>
      <c r="K408" s="53">
        <f t="shared" si="129"/>
        <v>2.780900412638032E-3</v>
      </c>
      <c r="L408" s="53">
        <f t="shared" si="129"/>
        <v>0.34577458554098955</v>
      </c>
      <c r="M408" s="53">
        <f t="shared" si="129"/>
        <v>0.46944440756786726</v>
      </c>
      <c r="N408" s="53">
        <f t="shared" si="129"/>
        <v>0.14290335879022892</v>
      </c>
      <c r="O408" s="63">
        <f>AVERAGE(C408:N408)</f>
        <v>0.36622607606959651</v>
      </c>
    </row>
    <row r="409" spans="1:19" x14ac:dyDescent="0.25">
      <c r="A409"/>
      <c r="B409" s="54"/>
      <c r="C409" s="55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x14ac:dyDescent="0.25">
      <c r="A410"/>
      <c r="B410" s="54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x14ac:dyDescent="0.25">
      <c r="A411"/>
      <c r="B411" s="54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x14ac:dyDescent="0.25">
      <c r="A412"/>
      <c r="B412" s="54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x14ac:dyDescent="0.25">
      <c r="A413"/>
      <c r="B413" s="54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x14ac:dyDescent="0.25">
      <c r="A414"/>
      <c r="B414" s="5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x14ac:dyDescent="0.25">
      <c r="A415"/>
      <c r="B415" s="54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x14ac:dyDescent="0.25">
      <c r="A416"/>
      <c r="B416" s="54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 s="54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 s="54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 s="54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 s="54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 s="54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 s="54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 s="54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 s="5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 s="54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 s="54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 s="54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ht="15.75" thickBot="1" x14ac:dyDescent="0.3"/>
    <row r="429" spans="1:19" x14ac:dyDescent="0.25">
      <c r="A429" s="41" t="s">
        <v>175</v>
      </c>
      <c r="B429" s="18" t="s">
        <v>176</v>
      </c>
      <c r="C429" s="22" t="s">
        <v>162</v>
      </c>
      <c r="D429" s="22" t="s">
        <v>163</v>
      </c>
      <c r="E429" s="22" t="s">
        <v>91</v>
      </c>
      <c r="F429" s="22" t="s">
        <v>164</v>
      </c>
      <c r="G429" s="22" t="s">
        <v>165</v>
      </c>
      <c r="H429" s="22" t="s">
        <v>166</v>
      </c>
      <c r="I429" s="22" t="s">
        <v>167</v>
      </c>
      <c r="J429" s="22" t="s">
        <v>168</v>
      </c>
      <c r="K429" s="22" t="s">
        <v>169</v>
      </c>
      <c r="L429" s="22" t="s">
        <v>170</v>
      </c>
      <c r="M429" s="22" t="s">
        <v>171</v>
      </c>
      <c r="N429" s="22" t="s">
        <v>172</v>
      </c>
      <c r="O429" s="23" t="s">
        <v>179</v>
      </c>
    </row>
    <row r="430" spans="1:19" x14ac:dyDescent="0.25">
      <c r="A430" s="132" t="s">
        <v>158</v>
      </c>
      <c r="B430" s="42" t="s">
        <v>182</v>
      </c>
      <c r="C430" s="43">
        <f>C$96</f>
        <v>6.8330000000000002</v>
      </c>
      <c r="D430" s="43">
        <f t="shared" ref="D430:N430" si="130">D$96</f>
        <v>5.58</v>
      </c>
      <c r="E430" s="43">
        <f t="shared" si="130"/>
        <v>4.9059999999999997</v>
      </c>
      <c r="F430" s="43">
        <f t="shared" si="130"/>
        <v>5.4740000000000002</v>
      </c>
      <c r="G430" s="43">
        <f t="shared" si="130"/>
        <v>9.6460000000000008</v>
      </c>
      <c r="H430" s="43">
        <f t="shared" si="130"/>
        <v>11.16</v>
      </c>
      <c r="I430" s="43">
        <f t="shared" si="130"/>
        <v>9.2430000000000003</v>
      </c>
      <c r="J430" s="43">
        <f t="shared" si="130"/>
        <v>10.39</v>
      </c>
      <c r="K430" s="43">
        <f t="shared" si="130"/>
        <v>13.63</v>
      </c>
      <c r="L430" s="43">
        <f t="shared" si="130"/>
        <v>16.72</v>
      </c>
      <c r="M430" s="43">
        <f t="shared" si="130"/>
        <v>16.07</v>
      </c>
      <c r="N430" s="43">
        <f t="shared" si="130"/>
        <v>9.6219999999999999</v>
      </c>
      <c r="O430" s="44">
        <f t="shared" ref="O430:O438" si="131">AVERAGE(C430:N430)</f>
        <v>9.9395000000000007</v>
      </c>
    </row>
    <row r="431" spans="1:19" x14ac:dyDescent="0.25">
      <c r="A431" s="133"/>
      <c r="B431" s="45">
        <v>3</v>
      </c>
      <c r="C431" s="2">
        <f>C$92*($P$96/$P$92)</f>
        <v>0.81620535714285714</v>
      </c>
      <c r="D431" s="2">
        <f t="shared" ref="D431:N431" si="132">D$92*($P$96/$P$92)</f>
        <v>0.53553422619047619</v>
      </c>
      <c r="E431" s="2">
        <f t="shared" si="132"/>
        <v>0.44573065476190477</v>
      </c>
      <c r="F431" s="2">
        <f t="shared" si="132"/>
        <v>0.59729166666666667</v>
      </c>
      <c r="G431" s="2">
        <f t="shared" si="132"/>
        <v>1.8848958333333332</v>
      </c>
      <c r="H431" s="2">
        <f t="shared" si="132"/>
        <v>2.9920535714285714</v>
      </c>
      <c r="I431" s="2">
        <f t="shared" si="132"/>
        <v>1.6470982142857145</v>
      </c>
      <c r="J431" s="2">
        <f t="shared" si="132"/>
        <v>1.7429166666666669</v>
      </c>
      <c r="K431" s="2">
        <f t="shared" si="132"/>
        <v>3.233348214285714</v>
      </c>
      <c r="L431" s="2">
        <f t="shared" si="132"/>
        <v>5.1161458333333334</v>
      </c>
      <c r="M431" s="2">
        <f t="shared" si="132"/>
        <v>5.4966220238095245</v>
      </c>
      <c r="N431" s="2">
        <f t="shared" si="132"/>
        <v>2.3381101190476192</v>
      </c>
      <c r="O431" s="44">
        <f t="shared" si="131"/>
        <v>2.2371626984126984</v>
      </c>
    </row>
    <row r="432" spans="1:19" x14ac:dyDescent="0.25">
      <c r="A432" s="133"/>
      <c r="B432" s="45" t="s">
        <v>177</v>
      </c>
      <c r="C432" s="46">
        <f t="shared" ref="C432:N432" si="133">ABS((C431-C430)/C430)</f>
        <v>0.88054948673454447</v>
      </c>
      <c r="D432" s="46">
        <f t="shared" si="133"/>
        <v>0.90402612433862428</v>
      </c>
      <c r="E432" s="46">
        <f t="shared" si="133"/>
        <v>0.90914581028090002</v>
      </c>
      <c r="F432" s="46">
        <f t="shared" si="133"/>
        <v>0.89088570210692963</v>
      </c>
      <c r="G432" s="46">
        <f t="shared" si="133"/>
        <v>0.80459300919206578</v>
      </c>
      <c r="H432" s="46">
        <f t="shared" si="133"/>
        <v>0.73189484126984139</v>
      </c>
      <c r="I432" s="46">
        <f t="shared" si="133"/>
        <v>0.82180047449034788</v>
      </c>
      <c r="J432" s="46">
        <f t="shared" si="133"/>
        <v>0.83225056143727949</v>
      </c>
      <c r="K432" s="46">
        <f t="shared" si="133"/>
        <v>0.76277709359605916</v>
      </c>
      <c r="L432" s="46">
        <f t="shared" si="133"/>
        <v>0.69401041666666663</v>
      </c>
      <c r="M432" s="46">
        <f t="shared" si="133"/>
        <v>0.65795755919044652</v>
      </c>
      <c r="N432" s="46">
        <f t="shared" si="133"/>
        <v>0.75700372905345881</v>
      </c>
      <c r="O432" s="62">
        <f>AVERAGE(C432:N432)</f>
        <v>0.80390790069643037</v>
      </c>
    </row>
    <row r="433" spans="1:19" x14ac:dyDescent="0.25">
      <c r="A433" s="133"/>
      <c r="B433" s="45">
        <v>4</v>
      </c>
      <c r="C433" s="2">
        <f>C$92*TAN($P$96/$P$92)</f>
        <v>0.81753883552175699</v>
      </c>
      <c r="D433" s="2">
        <f t="shared" ref="D433:N433" si="134">D$92*TAN($P$96/$P$92)</f>
        <v>0.53640915711997372</v>
      </c>
      <c r="E433" s="2">
        <f t="shared" si="134"/>
        <v>0.44645886879007352</v>
      </c>
      <c r="F433" s="2">
        <f t="shared" si="134"/>
        <v>0.59826749403220258</v>
      </c>
      <c r="G433" s="2">
        <f t="shared" si="134"/>
        <v>1.887975288544246</v>
      </c>
      <c r="H433" s="2">
        <f t="shared" si="134"/>
        <v>2.9969418494962095</v>
      </c>
      <c r="I433" s="2">
        <f t="shared" si="134"/>
        <v>1.6497891667984044</v>
      </c>
      <c r="J433" s="2">
        <f t="shared" si="134"/>
        <v>1.7457641629136407</v>
      </c>
      <c r="K433" s="2">
        <f t="shared" si="134"/>
        <v>3.2386307083265486</v>
      </c>
      <c r="L433" s="2">
        <f t="shared" si="134"/>
        <v>5.1245043546200968</v>
      </c>
      <c r="M433" s="2">
        <f t="shared" si="134"/>
        <v>5.5056021494134439</v>
      </c>
      <c r="N433" s="2">
        <f t="shared" si="134"/>
        <v>2.3419300146951447</v>
      </c>
      <c r="O433" s="44">
        <f t="shared" si="131"/>
        <v>2.2408176708559782</v>
      </c>
    </row>
    <row r="434" spans="1:19" x14ac:dyDescent="0.25">
      <c r="A434" s="133"/>
      <c r="B434" s="45" t="s">
        <v>177</v>
      </c>
      <c r="C434" s="46">
        <f t="shared" ref="C434:N434" si="135">ABS((C433-C430)/C430)</f>
        <v>0.88035433403750074</v>
      </c>
      <c r="D434" s="46">
        <f t="shared" si="135"/>
        <v>0.90386932668100828</v>
      </c>
      <c r="E434" s="46">
        <f t="shared" si="135"/>
        <v>0.90899737692823612</v>
      </c>
      <c r="F434" s="46">
        <f t="shared" si="135"/>
        <v>0.89070743623818005</v>
      </c>
      <c r="G434" s="46">
        <f t="shared" si="135"/>
        <v>0.80427376233213288</v>
      </c>
      <c r="H434" s="46">
        <f t="shared" si="135"/>
        <v>0.73145682352184505</v>
      </c>
      <c r="I434" s="46">
        <f t="shared" si="135"/>
        <v>0.82150934038749279</v>
      </c>
      <c r="J434" s="46">
        <f t="shared" si="135"/>
        <v>0.83197650020080449</v>
      </c>
      <c r="K434" s="46">
        <f t="shared" si="135"/>
        <v>0.76238952983664354</v>
      </c>
      <c r="L434" s="46">
        <f t="shared" si="135"/>
        <v>0.69351050510645351</v>
      </c>
      <c r="M434" s="46">
        <f t="shared" si="135"/>
        <v>0.65739874614726546</v>
      </c>
      <c r="N434" s="46">
        <f t="shared" si="135"/>
        <v>0.75660673303937387</v>
      </c>
      <c r="O434" s="62">
        <f>AVERAGE(C434:N434)</f>
        <v>0.80358753453807819</v>
      </c>
    </row>
    <row r="435" spans="1:19" ht="15.75" thickBot="1" x14ac:dyDescent="0.3">
      <c r="A435" s="133"/>
      <c r="B435" s="45">
        <v>5</v>
      </c>
      <c r="C435" s="2">
        <f>C$92*ATAN($P$96/$P$92)</f>
        <v>0.81487838050669448</v>
      </c>
      <c r="D435" s="2">
        <f t="shared" ref="D435:N435" si="136">D$92*ATAN($P$96/$P$92)</f>
        <v>0.53466356122877123</v>
      </c>
      <c r="E435" s="2">
        <f t="shared" si="136"/>
        <v>0.44500599134268759</v>
      </c>
      <c r="F435" s="2">
        <f t="shared" si="136"/>
        <v>0.5963205972174096</v>
      </c>
      <c r="G435" s="2">
        <f t="shared" si="136"/>
        <v>1.8818313928582191</v>
      </c>
      <c r="H435" s="2">
        <f t="shared" si="136"/>
        <v>2.9871891275129729</v>
      </c>
      <c r="I435" s="2">
        <f t="shared" si="136"/>
        <v>1.64442038225644</v>
      </c>
      <c r="J435" s="2">
        <f t="shared" si="136"/>
        <v>1.7400830541753924</v>
      </c>
      <c r="K435" s="2">
        <f t="shared" si="136"/>
        <v>3.2280914765059543</v>
      </c>
      <c r="L435" s="2">
        <f t="shared" si="136"/>
        <v>5.1078280663294526</v>
      </c>
      <c r="M435" s="2">
        <f t="shared" si="136"/>
        <v>5.4876856832922982</v>
      </c>
      <c r="N435" s="2">
        <f t="shared" si="136"/>
        <v>2.3343088483580803</v>
      </c>
      <c r="O435" s="44">
        <f t="shared" si="131"/>
        <v>2.2335255467986976</v>
      </c>
    </row>
    <row r="436" spans="1:19" x14ac:dyDescent="0.25">
      <c r="A436" s="133"/>
      <c r="B436" s="45" t="s">
        <v>177</v>
      </c>
      <c r="C436" s="46">
        <f t="shared" ref="C436:N436" si="137">ABS((C435-C430)/C430)</f>
        <v>0.88074368791062563</v>
      </c>
      <c r="D436" s="46">
        <f t="shared" si="137"/>
        <v>0.90418215748588326</v>
      </c>
      <c r="E436" s="46">
        <f t="shared" si="137"/>
        <v>0.90929351990568952</v>
      </c>
      <c r="F436" s="46">
        <f t="shared" si="137"/>
        <v>0.89106309879112</v>
      </c>
      <c r="G436" s="46">
        <f t="shared" si="137"/>
        <v>0.80491069947561489</v>
      </c>
      <c r="H436" s="46">
        <f t="shared" si="137"/>
        <v>0.73233072334113147</v>
      </c>
      <c r="I436" s="46">
        <f t="shared" si="137"/>
        <v>0.82209018908834364</v>
      </c>
      <c r="J436" s="46">
        <f t="shared" si="137"/>
        <v>0.83252328641237794</v>
      </c>
      <c r="K436" s="46">
        <f t="shared" si="137"/>
        <v>0.76316276768114788</v>
      </c>
      <c r="L436" s="46">
        <f t="shared" si="137"/>
        <v>0.69450789076976949</v>
      </c>
      <c r="M436" s="46">
        <f t="shared" si="137"/>
        <v>0.65851364758604247</v>
      </c>
      <c r="N436" s="46">
        <f t="shared" si="137"/>
        <v>0.75739878940364991</v>
      </c>
      <c r="O436" s="62">
        <f>AVERAGE(C436:N436)</f>
        <v>0.8042267048209496</v>
      </c>
      <c r="Q436" s="47" t="s">
        <v>183</v>
      </c>
    </row>
    <row r="437" spans="1:19" ht="15.75" thickBot="1" x14ac:dyDescent="0.3">
      <c r="A437" s="133"/>
      <c r="B437" s="45" t="s">
        <v>184</v>
      </c>
      <c r="C437" s="2">
        <f>LN(C$96/C$92)/LN($P$96/$P$92)</f>
        <v>0.20121629625789519</v>
      </c>
      <c r="D437" s="2">
        <f t="shared" ref="D437:N437" si="138">LN(D$96/D$92)/LN($P$96/$P$92)</f>
        <v>0.11895425296427872</v>
      </c>
      <c r="E437" s="2">
        <f t="shared" si="138"/>
        <v>9.8346045026902668E-2</v>
      </c>
      <c r="F437" s="2">
        <f t="shared" si="138"/>
        <v>0.16719281295049904</v>
      </c>
      <c r="G437" s="2">
        <f t="shared" si="138"/>
        <v>0.38623955037550695</v>
      </c>
      <c r="H437" s="2">
        <f t="shared" si="138"/>
        <v>0.50514240895875362</v>
      </c>
      <c r="I437" s="2">
        <f t="shared" si="138"/>
        <v>0.35158660823161347</v>
      </c>
      <c r="J437" s="2">
        <f t="shared" si="138"/>
        <v>0.32886859785335609</v>
      </c>
      <c r="K437" s="2">
        <f t="shared" si="138"/>
        <v>0.45913716089753714</v>
      </c>
      <c r="L437" s="2">
        <f t="shared" si="138"/>
        <v>0.55482897695759437</v>
      </c>
      <c r="M437" s="2">
        <f t="shared" si="138"/>
        <v>0.59670082976955008</v>
      </c>
      <c r="N437" s="2">
        <f t="shared" si="138"/>
        <v>0.46817658339683565</v>
      </c>
      <c r="O437" s="48">
        <f t="shared" si="131"/>
        <v>0.35303251030336025</v>
      </c>
      <c r="Q437" s="49">
        <v>0.46</v>
      </c>
    </row>
    <row r="438" spans="1:19" x14ac:dyDescent="0.25">
      <c r="A438" s="133"/>
      <c r="B438" s="45" t="s">
        <v>185</v>
      </c>
      <c r="C438" s="2">
        <f>C$92*($P$96/$P$92)^$O437</f>
        <v>4.5627060269933013</v>
      </c>
      <c r="D438" s="2">
        <f t="shared" ref="D438:N438" si="139">D$92*($P$96/$P$92)^$O437</f>
        <v>2.9937138002303092</v>
      </c>
      <c r="E438" s="2">
        <f t="shared" si="139"/>
        <v>2.4916988440469843</v>
      </c>
      <c r="F438" s="2">
        <f t="shared" si="139"/>
        <v>3.3389468269513958</v>
      </c>
      <c r="G438" s="2">
        <f t="shared" si="139"/>
        <v>10.536840396526946</v>
      </c>
      <c r="H438" s="2">
        <f t="shared" si="139"/>
        <v>16.726012325173386</v>
      </c>
      <c r="I438" s="2">
        <f t="shared" si="139"/>
        <v>9.20751730382967</v>
      </c>
      <c r="J438" s="2">
        <f t="shared" si="139"/>
        <v>9.7431563147106317</v>
      </c>
      <c r="K438" s="2">
        <f t="shared" si="139"/>
        <v>18.074884286880916</v>
      </c>
      <c r="L438" s="2">
        <f t="shared" si="139"/>
        <v>28.599995362001714</v>
      </c>
      <c r="M438" s="2">
        <f t="shared" si="139"/>
        <v>30.726912310317356</v>
      </c>
      <c r="N438" s="2">
        <f t="shared" si="139"/>
        <v>13.070373820255874</v>
      </c>
      <c r="O438" s="44">
        <f t="shared" si="131"/>
        <v>12.50606313482654</v>
      </c>
    </row>
    <row r="439" spans="1:19" x14ac:dyDescent="0.25">
      <c r="A439" s="133"/>
      <c r="B439" s="45" t="s">
        <v>177</v>
      </c>
      <c r="C439" s="46">
        <f t="shared" ref="C439:N439" si="140">ABS((C438-C430)/C430)</f>
        <v>0.33225434992048863</v>
      </c>
      <c r="D439" s="46">
        <f t="shared" si="140"/>
        <v>0.46349215049636039</v>
      </c>
      <c r="E439" s="46">
        <f t="shared" si="140"/>
        <v>0.49211193557949767</v>
      </c>
      <c r="F439" s="46">
        <f t="shared" si="140"/>
        <v>0.39003528919411845</v>
      </c>
      <c r="G439" s="46">
        <f t="shared" si="140"/>
        <v>9.2353348178202913E-2</v>
      </c>
      <c r="H439" s="46">
        <f t="shared" si="140"/>
        <v>0.49874662411947901</v>
      </c>
      <c r="I439" s="46">
        <f t="shared" si="140"/>
        <v>3.8388722460597517E-3</v>
      </c>
      <c r="J439" s="46">
        <f t="shared" si="140"/>
        <v>6.2256370095223182E-2</v>
      </c>
      <c r="K439" s="46">
        <f t="shared" si="140"/>
        <v>0.32611036587534226</v>
      </c>
      <c r="L439" s="46">
        <f t="shared" si="140"/>
        <v>0.71052603839723183</v>
      </c>
      <c r="M439" s="46">
        <f t="shared" si="140"/>
        <v>0.91206672746218764</v>
      </c>
      <c r="N439" s="46">
        <f t="shared" si="140"/>
        <v>0.35838430890208628</v>
      </c>
      <c r="O439" s="62">
        <f>AVERAGE(C439:N439)</f>
        <v>0.38684803170552312</v>
      </c>
    </row>
    <row r="440" spans="1:19" x14ac:dyDescent="0.25">
      <c r="A440" s="133"/>
      <c r="B440" s="42" t="s">
        <v>186</v>
      </c>
      <c r="C440" s="4">
        <f>C$92*($P$96/$P$92)^$Q437</f>
        <v>3.432780267461589</v>
      </c>
      <c r="D440" s="4">
        <f t="shared" ref="D440:N440" si="141">D$92*($P$96/$P$92)^$Q437</f>
        <v>2.2523392037663572</v>
      </c>
      <c r="E440" s="4">
        <f t="shared" si="141"/>
        <v>1.8746451280662133</v>
      </c>
      <c r="F440" s="4">
        <f t="shared" si="141"/>
        <v>2.5120774193763471</v>
      </c>
      <c r="G440" s="4">
        <f t="shared" si="141"/>
        <v>7.9274574299991283</v>
      </c>
      <c r="H440" s="4">
        <f t="shared" si="141"/>
        <v>12.583919438046854</v>
      </c>
      <c r="I440" s="4">
        <f t="shared" si="141"/>
        <v>6.9273329304816134</v>
      </c>
      <c r="J440" s="4">
        <f t="shared" si="141"/>
        <v>7.3303242729342593</v>
      </c>
      <c r="K440" s="4">
        <f t="shared" si="141"/>
        <v>13.598751650792567</v>
      </c>
      <c r="L440" s="4">
        <f t="shared" si="141"/>
        <v>21.517384452854781</v>
      </c>
      <c r="M440" s="4">
        <f t="shared" si="141"/>
        <v>23.117583652082804</v>
      </c>
      <c r="N440" s="4">
        <f t="shared" si="141"/>
        <v>9.8335770643736868</v>
      </c>
      <c r="O440" s="51">
        <f>AVERAGE(C440:N440)</f>
        <v>9.4090144091863497</v>
      </c>
    </row>
    <row r="441" spans="1:19" ht="15.75" thickBot="1" x14ac:dyDescent="0.3">
      <c r="A441" s="134"/>
      <c r="B441" s="52" t="s">
        <v>177</v>
      </c>
      <c r="C441" s="53">
        <f t="shared" ref="C441:N441" si="142">ABS((C440-C430)/C430)</f>
        <v>0.49761740561077289</v>
      </c>
      <c r="D441" s="53">
        <f t="shared" si="142"/>
        <v>0.59635498140387866</v>
      </c>
      <c r="E441" s="53">
        <f t="shared" si="142"/>
        <v>0.61788725477655659</v>
      </c>
      <c r="F441" s="53">
        <f t="shared" si="142"/>
        <v>0.54108925477231518</v>
      </c>
      <c r="G441" s="53">
        <f t="shared" si="142"/>
        <v>0.17816116213983749</v>
      </c>
      <c r="H441" s="53">
        <f t="shared" si="142"/>
        <v>0.12759134749523779</v>
      </c>
      <c r="I441" s="53">
        <f t="shared" si="142"/>
        <v>0.25053197766075808</v>
      </c>
      <c r="J441" s="53">
        <f t="shared" si="142"/>
        <v>0.29448274562711657</v>
      </c>
      <c r="K441" s="53">
        <f t="shared" si="142"/>
        <v>2.2926154957765401E-3</v>
      </c>
      <c r="L441" s="53">
        <f t="shared" si="142"/>
        <v>0.2869249074673913</v>
      </c>
      <c r="M441" s="53">
        <f t="shared" si="142"/>
        <v>0.43855529882282535</v>
      </c>
      <c r="N441" s="53">
        <f t="shared" si="142"/>
        <v>2.1988886341060793E-2</v>
      </c>
      <c r="O441" s="63">
        <f>AVERAGE(C441:N441)</f>
        <v>0.3211231531344606</v>
      </c>
    </row>
    <row r="442" spans="1:19" x14ac:dyDescent="0.25">
      <c r="A442"/>
      <c r="B442" s="54"/>
      <c r="C442" s="55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x14ac:dyDescent="0.25">
      <c r="A443"/>
      <c r="B443" s="54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x14ac:dyDescent="0.25">
      <c r="A444"/>
      <c r="B444" s="5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x14ac:dyDescent="0.25">
      <c r="A445"/>
      <c r="B445" s="54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x14ac:dyDescent="0.25">
      <c r="A446"/>
      <c r="B446" s="54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x14ac:dyDescent="0.25">
      <c r="A447"/>
      <c r="B447" s="54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x14ac:dyDescent="0.25">
      <c r="A448"/>
      <c r="B448" s="54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x14ac:dyDescent="0.25">
      <c r="A449"/>
      <c r="B449" s="54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 s="54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 s="54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 s="54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 s="54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 s="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 s="54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 s="54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 s="54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 s="54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 s="54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 s="54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</sheetData>
  <mergeCells count="13">
    <mergeCell ref="A199:A210"/>
    <mergeCell ref="A83:O83"/>
    <mergeCell ref="P83:P84"/>
    <mergeCell ref="A100:A111"/>
    <mergeCell ref="A133:A144"/>
    <mergeCell ref="A166:A177"/>
    <mergeCell ref="A430:A441"/>
    <mergeCell ref="A232:A243"/>
    <mergeCell ref="A265:A276"/>
    <mergeCell ref="A298:A309"/>
    <mergeCell ref="A331:A342"/>
    <mergeCell ref="A364:A375"/>
    <mergeCell ref="A397:A408"/>
  </mergeCells>
  <pageMargins left="0.7" right="0.7" top="0.75" bottom="0.75" header="0.3" footer="0.3"/>
  <pageSetup orientation="portrait" horizontalDpi="300" verticalDpi="0" copies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AREA DE DRENAJE</vt:lpstr>
      <vt:lpstr>GRACIAS A DIOS HDA</vt:lpstr>
      <vt:lpstr>RIONUEVO</vt:lpstr>
      <vt:lpstr>MAGANGUE ESPERANZA</vt:lpstr>
      <vt:lpstr>LA MINA</vt:lpstr>
      <vt:lpstr>LAS FLORES</vt:lpstr>
      <vt:lpstr>PTE SALGUERO</vt:lpstr>
      <vt:lpstr>CANTACLARO</vt:lpstr>
      <vt:lpstr>PTE CANOAS</vt:lpstr>
      <vt:lpstr>CALAMAR</vt:lpstr>
      <vt:lpstr>PTO RICO HDA</vt:lpstr>
      <vt:lpstr>FUNDACION</vt:lpstr>
      <vt:lpstr>GANADERIA CARIBE</vt:lpstr>
      <vt:lpstr>TABLA DE RESUMEN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PEREZ</dc:creator>
  <cp:lastModifiedBy>ESOS</cp:lastModifiedBy>
  <dcterms:created xsi:type="dcterms:W3CDTF">2015-03-22T16:20:50Z</dcterms:created>
  <dcterms:modified xsi:type="dcterms:W3CDTF">2015-07-13T20:06:59Z</dcterms:modified>
</cp:coreProperties>
</file>