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drawings/drawing7.xml" ContentType="application/vnd.openxmlformats-officedocument.drawing+xml"/>
  <Override PartName="/xl/charts/chart8.xml" ContentType="application/vnd.openxmlformats-officedocument.drawingml.chart+xml"/>
  <Override PartName="/xl/drawings/drawing8.xml" ContentType="application/vnd.openxmlformats-officedocument.drawing+xml"/>
  <Override PartName="/xl/charts/chart9.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xml"/>
  <Override PartName="/xl/charts/chart11.xml" ContentType="application/vnd.openxmlformats-officedocument.drawingml.chart+xml"/>
  <Override PartName="/xl/drawings/drawing11.xml" ContentType="application/vnd.openxmlformats-officedocument.drawing+xml"/>
  <Override PartName="/xl/charts/chart12.xml" ContentType="application/vnd.openxmlformats-officedocument.drawingml.chart+xml"/>
  <Override PartName="/xl/drawings/drawing12.xml" ContentType="application/vnd.openxmlformats-officedocument.drawing+xml"/>
  <Override PartName="/xl/charts/chart13.xml" ContentType="application/vnd.openxmlformats-officedocument.drawingml.chart+xml"/>
  <Override PartName="/xl/drawings/drawing13.xml" ContentType="application/vnd.openxmlformats-officedocument.drawing+xml"/>
  <Override PartName="/xl/charts/chart14.xml" ContentType="application/vnd.openxmlformats-officedocument.drawingml.chart+xml"/>
  <Override PartName="/xl/drawings/drawing14.xml" ContentType="application/vnd.openxmlformats-officedocument.drawing+xml"/>
  <Override PartName="/xl/charts/chart1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Override PartName="/xl/charts/colors2.xml" ContentType="application/vnd.ms-office.chartcolorstyle+xml"/>
  <Override PartName="/xl/charts/style2.xml" ContentType="application/vnd.ms-office.chartstyle+xml"/>
  <Override PartName="/xl/charts/colors3.xml" ContentType="application/vnd.ms-office.chartcolorstyle+xml"/>
  <Override PartName="/xl/charts/style3.xml" ContentType="application/vnd.ms-office.chartstyle+xml"/>
  <Override PartName="/xl/charts/colors4.xml" ContentType="application/vnd.ms-office.chartcolorstyle+xml"/>
  <Override PartName="/xl/charts/style4.xml" ContentType="application/vnd.ms-office.chartstyle+xml"/>
  <Override PartName="/xl/charts/colors5.xml" ContentType="application/vnd.ms-office.chartcolorstyle+xml"/>
  <Override PartName="/xl/charts/style5.xml" ContentType="application/vnd.ms-office.chartstyle+xml"/>
  <Override PartName="/xl/charts/colors6.xml" ContentType="application/vnd.ms-office.chartcolorstyle+xml"/>
  <Override PartName="/xl/charts/style6.xml" ContentType="application/vnd.ms-office.chartstyle+xml"/>
  <Override PartName="/xl/charts/colors7.xml" ContentType="application/vnd.ms-office.chartcolorstyle+xml"/>
  <Override PartName="/xl/charts/style7.xml" ContentType="application/vnd.ms-office.chartstyle+xml"/>
  <Override PartName="/xl/charts/colors8.xml" ContentType="application/vnd.ms-office.chartcolorstyle+xml"/>
  <Override PartName="/xl/charts/style8.xml" ContentType="application/vnd.ms-office.chartstyle+xml"/>
  <Override PartName="/xl/charts/colors9.xml" ContentType="application/vnd.ms-office.chartcolorstyle+xml"/>
  <Override PartName="/xl/charts/style9.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20115" windowHeight="8010"/>
  </bookViews>
  <sheets>
    <sheet name="Hoja1" sheetId="1" r:id="rId1"/>
    <sheet name="Edad y Sexo " sheetId="12" r:id="rId2"/>
    <sheet name="Niveles de Formación1 " sheetId="2" r:id="rId3"/>
    <sheet name="Actividades 2" sheetId="3" r:id="rId4"/>
    <sheet name="Con quien hacen las actividade3" sheetId="4" r:id="rId5"/>
    <sheet name="Actividades Musicales y tiempo4" sheetId="5" r:id="rId6"/>
    <sheet name="Influencia en gusto musical sin" sheetId="6" r:id="rId7"/>
    <sheet name="Persona mas influyente 6" sheetId="8" r:id="rId8"/>
    <sheet name="Afirmaciones de la música 7" sheetId="7" r:id="rId9"/>
    <sheet name="Compaginar Musicalmente 8" sheetId="9" r:id="rId10"/>
    <sheet name="Formación Musical 9 y 10 " sheetId="10" r:id="rId11"/>
    <sheet name="Que escucha 11" sheetId="11" r:id="rId12"/>
    <sheet name="Frecuencia con la que lo esc12" sheetId="13" r:id="rId13"/>
    <sheet name="Medio Escuha13" sheetId="14" r:id="rId14"/>
    <sheet name="Con quien esucha14" sheetId="15" r:id="rId15"/>
  </sheets>
  <definedNames>
    <definedName name="_xlnm._FilterDatabase" localSheetId="0" hidden="1">'Niveles de Formación1 '!$A$28:$N$32</definedName>
  </definedNames>
  <calcPr calcId="152511"/>
</workbook>
</file>

<file path=xl/calcChain.xml><?xml version="1.0" encoding="utf-8"?>
<calcChain xmlns="http://schemas.openxmlformats.org/spreadsheetml/2006/main">
  <c r="C41" i="2" l="1"/>
  <c r="D41" i="2"/>
  <c r="E41" i="2"/>
  <c r="F41" i="2"/>
  <c r="G41" i="2"/>
  <c r="H41" i="2"/>
  <c r="I41" i="2"/>
  <c r="J41" i="2"/>
  <c r="K41" i="2"/>
  <c r="L41" i="2"/>
  <c r="M41" i="2"/>
  <c r="N41" i="2"/>
  <c r="B41" i="2"/>
  <c r="C40" i="2"/>
  <c r="D40" i="2"/>
  <c r="E40" i="2"/>
  <c r="F40" i="2"/>
  <c r="G40" i="2"/>
  <c r="H40" i="2"/>
  <c r="I40" i="2"/>
  <c r="J40" i="2"/>
  <c r="K40" i="2"/>
  <c r="L40" i="2"/>
  <c r="M40" i="2"/>
  <c r="N40" i="2"/>
  <c r="C39" i="2"/>
  <c r="D39" i="2"/>
  <c r="E39" i="2"/>
  <c r="F39" i="2"/>
  <c r="G39" i="2"/>
  <c r="H39" i="2"/>
  <c r="I39" i="2"/>
  <c r="J39" i="2"/>
  <c r="K39" i="2"/>
  <c r="L39" i="2"/>
  <c r="M39" i="2"/>
  <c r="N39" i="2"/>
  <c r="C38" i="2"/>
  <c r="D38" i="2"/>
  <c r="E38" i="2"/>
  <c r="F38" i="2"/>
  <c r="G38" i="2"/>
  <c r="H38" i="2"/>
  <c r="I38" i="2"/>
  <c r="J38" i="2"/>
  <c r="K38" i="2"/>
  <c r="L38" i="2"/>
  <c r="M38" i="2"/>
  <c r="N38" i="2"/>
  <c r="C37" i="2"/>
  <c r="D37" i="2"/>
  <c r="E37" i="2"/>
  <c r="F37" i="2"/>
  <c r="G37" i="2"/>
  <c r="H37" i="2"/>
  <c r="I37" i="2"/>
  <c r="J37" i="2"/>
  <c r="K37" i="2"/>
  <c r="L37" i="2"/>
  <c r="M37" i="2"/>
  <c r="N37" i="2"/>
  <c r="B37" i="2"/>
  <c r="B38" i="2"/>
  <c r="B39" i="2"/>
  <c r="B40" i="2"/>
  <c r="H36" i="2"/>
  <c r="I36" i="2"/>
  <c r="J36" i="2"/>
  <c r="K36" i="2"/>
  <c r="L36" i="2"/>
  <c r="M36" i="2"/>
  <c r="N36" i="2"/>
  <c r="C36" i="2"/>
  <c r="D36" i="2"/>
  <c r="E36" i="2"/>
  <c r="F36" i="2"/>
  <c r="G36" i="2"/>
  <c r="B36" i="2"/>
  <c r="B29" i="2"/>
  <c r="B30" i="2"/>
  <c r="B31" i="2"/>
  <c r="B32" i="2"/>
  <c r="B33" i="2"/>
  <c r="B34" i="2"/>
  <c r="D4" i="14" l="1"/>
  <c r="E4" i="14"/>
  <c r="F4" i="14"/>
  <c r="G4" i="14"/>
  <c r="C4" i="14"/>
  <c r="F15" i="12"/>
  <c r="D4" i="15" l="1"/>
  <c r="E4" i="15"/>
  <c r="F4" i="15"/>
  <c r="C4" i="15"/>
  <c r="T33" i="13"/>
  <c r="C33" i="13"/>
  <c r="D33" i="13"/>
  <c r="E33" i="13"/>
  <c r="F33" i="13"/>
  <c r="G33" i="13"/>
  <c r="H33" i="13"/>
  <c r="I33" i="13"/>
  <c r="J33" i="13"/>
  <c r="K33" i="13"/>
  <c r="L33" i="13"/>
  <c r="M33" i="13"/>
  <c r="N33" i="13"/>
  <c r="O33" i="13"/>
  <c r="P33" i="13"/>
  <c r="Q33" i="13"/>
  <c r="R33" i="13"/>
  <c r="S33" i="13"/>
  <c r="C32" i="13"/>
  <c r="D32" i="13"/>
  <c r="E32" i="13"/>
  <c r="F32" i="13"/>
  <c r="G32" i="13"/>
  <c r="H32" i="13"/>
  <c r="I32" i="13"/>
  <c r="J32" i="13"/>
  <c r="K32" i="13"/>
  <c r="L32" i="13"/>
  <c r="M32" i="13"/>
  <c r="N32" i="13"/>
  <c r="O32" i="13"/>
  <c r="P32" i="13"/>
  <c r="Q32" i="13"/>
  <c r="R32" i="13"/>
  <c r="S32" i="13"/>
  <c r="T32" i="13"/>
  <c r="B33" i="13"/>
  <c r="B32" i="13"/>
  <c r="C32" i="11"/>
  <c r="D32" i="11"/>
  <c r="E32" i="11"/>
  <c r="F32" i="11"/>
  <c r="G32" i="11"/>
  <c r="H32" i="11"/>
  <c r="I32" i="11"/>
  <c r="J32" i="11"/>
  <c r="K32" i="11"/>
  <c r="L32" i="11"/>
  <c r="M32" i="11"/>
  <c r="N32" i="11"/>
  <c r="P32" i="11"/>
  <c r="Q32" i="11"/>
  <c r="R32" i="11"/>
  <c r="S32" i="11"/>
  <c r="T32" i="11"/>
  <c r="C31" i="11"/>
  <c r="D31" i="11"/>
  <c r="E31" i="11"/>
  <c r="F31" i="11"/>
  <c r="G31" i="11"/>
  <c r="H31" i="11"/>
  <c r="I31" i="11"/>
  <c r="J31" i="11"/>
  <c r="K31" i="11"/>
  <c r="L31" i="11"/>
  <c r="M31" i="11"/>
  <c r="N31" i="11"/>
  <c r="O31" i="11"/>
  <c r="P31" i="11"/>
  <c r="Q31" i="11"/>
  <c r="R31" i="11"/>
  <c r="S31" i="11"/>
  <c r="T31" i="11"/>
  <c r="B32" i="11"/>
  <c r="B31" i="11"/>
  <c r="B31" i="10"/>
  <c r="B31" i="9"/>
  <c r="C32" i="7"/>
  <c r="D32" i="7"/>
  <c r="E32" i="7"/>
  <c r="F32" i="7"/>
  <c r="G32" i="7"/>
  <c r="H32" i="7"/>
  <c r="B32" i="7"/>
  <c r="C31" i="7"/>
  <c r="D31" i="7"/>
  <c r="E31" i="7"/>
  <c r="F31" i="7"/>
  <c r="G31" i="7"/>
  <c r="H31" i="7"/>
  <c r="I31" i="7"/>
  <c r="B31" i="7"/>
  <c r="I29" i="7"/>
  <c r="D11" i="8"/>
  <c r="C31" i="6"/>
  <c r="D31" i="6"/>
  <c r="E31" i="6"/>
  <c r="F31" i="6"/>
  <c r="G31" i="6"/>
  <c r="H31" i="6"/>
  <c r="I31" i="6"/>
  <c r="B31" i="6"/>
  <c r="C30" i="6"/>
  <c r="C37" i="5"/>
  <c r="D37" i="5"/>
  <c r="E37" i="5"/>
  <c r="F37" i="5"/>
  <c r="G37" i="5"/>
  <c r="H37" i="5"/>
  <c r="I37" i="5"/>
  <c r="J37" i="5"/>
  <c r="K37" i="5"/>
  <c r="B37" i="5"/>
  <c r="C36" i="5"/>
  <c r="D36" i="5"/>
  <c r="E36" i="5"/>
  <c r="F36" i="5"/>
  <c r="G36" i="5"/>
  <c r="H36" i="5"/>
  <c r="I36" i="5"/>
  <c r="J36" i="5"/>
  <c r="K36" i="5"/>
  <c r="B36" i="5"/>
  <c r="E35" i="4"/>
  <c r="F35" i="4"/>
  <c r="G35" i="4"/>
  <c r="H35" i="4"/>
  <c r="J35" i="4"/>
  <c r="L35" i="4"/>
  <c r="N35" i="4"/>
  <c r="O35" i="4"/>
  <c r="P35" i="4"/>
  <c r="Q35" i="4"/>
  <c r="R35" i="4"/>
  <c r="C35" i="4"/>
  <c r="C34" i="4"/>
  <c r="D34" i="4"/>
  <c r="E34" i="4"/>
  <c r="F34" i="4"/>
  <c r="G34" i="4"/>
  <c r="H34" i="4"/>
  <c r="I34" i="4"/>
  <c r="J34" i="4"/>
  <c r="K34" i="4"/>
  <c r="L34" i="4"/>
  <c r="M34" i="4"/>
  <c r="N34" i="4"/>
  <c r="O34" i="4"/>
  <c r="P34" i="4"/>
  <c r="Q34" i="4"/>
  <c r="R34" i="4"/>
  <c r="C31" i="4"/>
  <c r="D31" i="4"/>
  <c r="E31" i="4"/>
  <c r="F31" i="4"/>
  <c r="G31" i="4"/>
  <c r="H31" i="4"/>
  <c r="I31" i="4"/>
  <c r="J31" i="4"/>
  <c r="K31" i="4"/>
  <c r="L31" i="4"/>
  <c r="M31" i="4"/>
  <c r="N31" i="4"/>
  <c r="O31" i="4"/>
  <c r="P31" i="4"/>
  <c r="R31" i="4"/>
  <c r="C30" i="4"/>
  <c r="D30" i="4"/>
  <c r="E30" i="4"/>
  <c r="F30" i="4"/>
  <c r="G30" i="4"/>
  <c r="H30" i="4"/>
  <c r="J30" i="4"/>
  <c r="K30" i="4"/>
  <c r="L30" i="4"/>
  <c r="M30" i="4"/>
  <c r="N30" i="4"/>
  <c r="O30" i="4"/>
  <c r="P30" i="4"/>
  <c r="Q30" i="4"/>
  <c r="R30" i="4"/>
  <c r="C33" i="4"/>
  <c r="D33" i="4"/>
  <c r="E33" i="4"/>
  <c r="F33" i="4"/>
  <c r="G33" i="4"/>
  <c r="H33" i="4"/>
  <c r="I33" i="4"/>
  <c r="J33" i="4"/>
  <c r="K33" i="4"/>
  <c r="L33" i="4"/>
  <c r="M33" i="4"/>
  <c r="N33" i="4"/>
  <c r="O33" i="4"/>
  <c r="P33" i="4"/>
  <c r="Q33" i="4"/>
  <c r="R33" i="4"/>
  <c r="B33" i="4"/>
  <c r="B34" i="4"/>
  <c r="B35" i="4"/>
  <c r="C33" i="3"/>
  <c r="D33" i="3"/>
  <c r="E33" i="3"/>
  <c r="F33" i="3"/>
  <c r="G33" i="3"/>
  <c r="H33" i="3"/>
  <c r="I33" i="3"/>
  <c r="J33" i="3"/>
  <c r="K33" i="3"/>
  <c r="M33" i="3"/>
  <c r="N33" i="3"/>
  <c r="O33" i="3"/>
  <c r="C32" i="3"/>
  <c r="D32" i="3"/>
  <c r="E32" i="3"/>
  <c r="F32" i="3"/>
  <c r="G32" i="3"/>
  <c r="H32" i="3"/>
  <c r="I32" i="3"/>
  <c r="J32" i="3"/>
  <c r="K32" i="3"/>
  <c r="L32" i="3"/>
  <c r="M32" i="3"/>
  <c r="N32" i="3"/>
  <c r="O32" i="3"/>
  <c r="P32" i="3"/>
  <c r="Q32" i="3"/>
  <c r="R32" i="3"/>
  <c r="B32" i="3"/>
  <c r="C30" i="2"/>
  <c r="C34" i="2" s="1"/>
  <c r="C32" i="2"/>
  <c r="D32" i="2"/>
  <c r="E32" i="2"/>
  <c r="F32" i="2"/>
  <c r="G32" i="2"/>
  <c r="H32" i="2"/>
  <c r="I32" i="2"/>
  <c r="J32" i="2"/>
  <c r="K32" i="2"/>
  <c r="L32" i="2"/>
  <c r="M32" i="2"/>
  <c r="N32" i="2"/>
  <c r="C31" i="2"/>
  <c r="D31" i="2"/>
  <c r="E31" i="2"/>
  <c r="F31" i="2"/>
  <c r="G31" i="2"/>
  <c r="H31" i="2"/>
  <c r="I31" i="2"/>
  <c r="J31" i="2"/>
  <c r="K31" i="2"/>
  <c r="L31" i="2"/>
  <c r="M31" i="2"/>
  <c r="N31" i="2"/>
  <c r="D30" i="2"/>
  <c r="E30" i="2"/>
  <c r="F30" i="2"/>
  <c r="G30" i="2"/>
  <c r="H30" i="2"/>
  <c r="I30" i="2"/>
  <c r="J30" i="2"/>
  <c r="K30" i="2"/>
  <c r="L30" i="2"/>
  <c r="M30" i="2"/>
  <c r="N30" i="2"/>
  <c r="D29" i="2"/>
  <c r="D34" i="2" s="1"/>
  <c r="E29" i="2"/>
  <c r="E34" i="2" s="1"/>
  <c r="F29" i="2"/>
  <c r="F34" i="2" s="1"/>
  <c r="G29" i="2"/>
  <c r="H29" i="2"/>
  <c r="H34" i="2" s="1"/>
  <c r="I29" i="2"/>
  <c r="I34" i="2" s="1"/>
  <c r="J29" i="2"/>
  <c r="J34" i="2" s="1"/>
  <c r="K29" i="2"/>
  <c r="K34" i="2" s="1"/>
  <c r="L29" i="2"/>
  <c r="L34" i="2" s="1"/>
  <c r="M29" i="2"/>
  <c r="M34" i="2" s="1"/>
  <c r="N29" i="2"/>
  <c r="N34" i="2" s="1"/>
  <c r="C33" i="2"/>
  <c r="D33" i="2"/>
  <c r="E33" i="2"/>
  <c r="F33" i="2"/>
  <c r="G33" i="2"/>
  <c r="H33" i="2"/>
  <c r="I33" i="2"/>
  <c r="J33" i="2"/>
  <c r="K33" i="2"/>
  <c r="L33" i="2"/>
  <c r="M33" i="2"/>
  <c r="N33" i="2"/>
  <c r="G34" i="2" l="1"/>
  <c r="C28" i="12"/>
  <c r="C31" i="13" l="1"/>
  <c r="D31" i="13"/>
  <c r="E31" i="13"/>
  <c r="F31" i="13"/>
  <c r="G31" i="13"/>
  <c r="H31" i="13"/>
  <c r="I31" i="13"/>
  <c r="J31" i="13"/>
  <c r="K31" i="13"/>
  <c r="L31" i="13"/>
  <c r="M31" i="13"/>
  <c r="N31" i="13"/>
  <c r="O31" i="13"/>
  <c r="P31" i="13"/>
  <c r="Q31" i="13"/>
  <c r="R31" i="13"/>
  <c r="S31" i="13"/>
  <c r="T31" i="13"/>
  <c r="B31" i="13"/>
  <c r="C30" i="13"/>
  <c r="D30" i="13"/>
  <c r="E30" i="13"/>
  <c r="F30" i="13"/>
  <c r="G30" i="13"/>
  <c r="H30" i="13"/>
  <c r="I30" i="13"/>
  <c r="J30" i="13"/>
  <c r="K30" i="13"/>
  <c r="L30" i="13"/>
  <c r="M30" i="13"/>
  <c r="N30" i="13"/>
  <c r="O30" i="13"/>
  <c r="P30" i="13"/>
  <c r="Q30" i="13"/>
  <c r="R30" i="13"/>
  <c r="S30" i="13"/>
  <c r="T30" i="13"/>
  <c r="B30" i="13"/>
  <c r="C29" i="13"/>
  <c r="D29" i="13"/>
  <c r="E29" i="13"/>
  <c r="F29" i="13"/>
  <c r="G29" i="13"/>
  <c r="H29" i="13"/>
  <c r="I29" i="13"/>
  <c r="J29" i="13"/>
  <c r="K29" i="13"/>
  <c r="L29" i="13"/>
  <c r="M29" i="13"/>
  <c r="N29" i="13"/>
  <c r="O29" i="13"/>
  <c r="P29" i="13"/>
  <c r="Q29" i="13"/>
  <c r="R29" i="13"/>
  <c r="S29" i="13"/>
  <c r="T29" i="13"/>
  <c r="B29" i="13"/>
  <c r="C30" i="11"/>
  <c r="D30" i="11"/>
  <c r="E30" i="11"/>
  <c r="F30" i="11"/>
  <c r="G30" i="11"/>
  <c r="H30" i="11"/>
  <c r="I30" i="11"/>
  <c r="J30" i="11"/>
  <c r="K30" i="11"/>
  <c r="L30" i="11"/>
  <c r="M30" i="11"/>
  <c r="N30" i="11"/>
  <c r="O30" i="11"/>
  <c r="P30" i="11"/>
  <c r="Q30" i="11"/>
  <c r="R30" i="11"/>
  <c r="S30" i="11"/>
  <c r="T30" i="11"/>
  <c r="C29" i="11"/>
  <c r="D29" i="11"/>
  <c r="E29" i="11"/>
  <c r="F29" i="11"/>
  <c r="G29" i="11"/>
  <c r="H29" i="11"/>
  <c r="I29" i="11"/>
  <c r="J29" i="11"/>
  <c r="K29" i="11"/>
  <c r="L29" i="11"/>
  <c r="M29" i="11"/>
  <c r="N29" i="11"/>
  <c r="O29" i="11"/>
  <c r="P29" i="11"/>
  <c r="Q29" i="11"/>
  <c r="R29" i="11"/>
  <c r="S29" i="11"/>
  <c r="T29" i="11"/>
  <c r="B30" i="11"/>
  <c r="B29" i="11"/>
  <c r="B30" i="10"/>
  <c r="B30" i="9"/>
  <c r="B29" i="9"/>
  <c r="C30" i="7"/>
  <c r="D30" i="7"/>
  <c r="E30" i="7"/>
  <c r="F30" i="7"/>
  <c r="G30" i="7"/>
  <c r="H30" i="7"/>
  <c r="I30" i="7"/>
  <c r="I32" i="7" s="1"/>
  <c r="B30" i="7"/>
  <c r="C29" i="7"/>
  <c r="D29" i="7"/>
  <c r="E29" i="7"/>
  <c r="F29" i="7"/>
  <c r="G29" i="7"/>
  <c r="H29" i="7"/>
  <c r="B29" i="7"/>
  <c r="D30" i="6"/>
  <c r="B30" i="6"/>
  <c r="I30" i="6"/>
  <c r="I29" i="6"/>
  <c r="E30" i="6"/>
  <c r="H29" i="6"/>
  <c r="H30" i="6"/>
  <c r="G30" i="6"/>
  <c r="G29" i="6"/>
  <c r="F30" i="6"/>
  <c r="F29" i="6"/>
  <c r="E29" i="6"/>
  <c r="D29" i="6"/>
  <c r="C29" i="6"/>
  <c r="B29" i="6"/>
  <c r="C35" i="5"/>
  <c r="D35" i="5"/>
  <c r="E35" i="5"/>
  <c r="F35" i="5"/>
  <c r="G35" i="5"/>
  <c r="H35" i="5"/>
  <c r="I35" i="5"/>
  <c r="J35" i="5"/>
  <c r="K35" i="5"/>
  <c r="B35" i="5"/>
  <c r="C34" i="5"/>
  <c r="D34" i="5"/>
  <c r="E34" i="5"/>
  <c r="F34" i="5"/>
  <c r="G34" i="5"/>
  <c r="H34" i="5"/>
  <c r="I34" i="5"/>
  <c r="J34" i="5"/>
  <c r="K34" i="5"/>
  <c r="B34" i="5"/>
  <c r="C33" i="5"/>
  <c r="D33" i="5"/>
  <c r="E33" i="5"/>
  <c r="F33" i="5"/>
  <c r="G33" i="5"/>
  <c r="H33" i="5"/>
  <c r="I33" i="5"/>
  <c r="J33" i="5"/>
  <c r="K33" i="5"/>
  <c r="B33" i="5"/>
  <c r="C32" i="5"/>
  <c r="D32" i="5"/>
  <c r="E32" i="5"/>
  <c r="F32" i="5"/>
  <c r="G32" i="5"/>
  <c r="H32" i="5"/>
  <c r="I32" i="5"/>
  <c r="J32" i="5"/>
  <c r="K32" i="5"/>
  <c r="B32" i="5"/>
  <c r="C31" i="5"/>
  <c r="D31" i="5"/>
  <c r="E31" i="5"/>
  <c r="F31" i="5"/>
  <c r="G31" i="5"/>
  <c r="H31" i="5"/>
  <c r="I31" i="5"/>
  <c r="J31" i="5"/>
  <c r="K31" i="5"/>
  <c r="B31" i="5"/>
  <c r="C29" i="5"/>
  <c r="D29" i="5"/>
  <c r="E29" i="5"/>
  <c r="F29" i="5"/>
  <c r="G29" i="5"/>
  <c r="H29" i="5"/>
  <c r="I29" i="5"/>
  <c r="J29" i="5"/>
  <c r="K29" i="5"/>
  <c r="B29" i="5"/>
  <c r="C30" i="5"/>
  <c r="D30" i="5"/>
  <c r="E30" i="5"/>
  <c r="F30" i="5"/>
  <c r="G30" i="5"/>
  <c r="H30" i="5"/>
  <c r="I30" i="5"/>
  <c r="J30" i="5"/>
  <c r="K30" i="5"/>
  <c r="B30" i="5"/>
  <c r="C32" i="4"/>
  <c r="D32" i="4"/>
  <c r="E32" i="4"/>
  <c r="F32" i="4"/>
  <c r="G32" i="4"/>
  <c r="H32" i="4"/>
  <c r="I32" i="4"/>
  <c r="J32" i="4"/>
  <c r="K32" i="4"/>
  <c r="L32" i="4"/>
  <c r="M32" i="4"/>
  <c r="N32" i="4"/>
  <c r="O32" i="4"/>
  <c r="P32" i="4"/>
  <c r="Q32" i="4"/>
  <c r="R32" i="4"/>
  <c r="B32" i="4"/>
  <c r="C29" i="4"/>
  <c r="D29" i="4"/>
  <c r="D35" i="4" s="1"/>
  <c r="E29" i="4"/>
  <c r="F29" i="4"/>
  <c r="G29" i="4"/>
  <c r="H29" i="4"/>
  <c r="I29" i="4"/>
  <c r="J29" i="4"/>
  <c r="K29" i="4"/>
  <c r="L29" i="4"/>
  <c r="M29" i="4"/>
  <c r="M35" i="4" s="1"/>
  <c r="N29" i="4"/>
  <c r="O29" i="4"/>
  <c r="P29" i="4"/>
  <c r="Q29" i="4"/>
  <c r="R29" i="4"/>
  <c r="B31" i="4"/>
  <c r="B30" i="4"/>
  <c r="B29" i="4"/>
  <c r="C31" i="3"/>
  <c r="D31" i="3"/>
  <c r="E31" i="3"/>
  <c r="F31" i="3"/>
  <c r="G31" i="3"/>
  <c r="H31" i="3"/>
  <c r="I31" i="3"/>
  <c r="J31" i="3"/>
  <c r="K31" i="3"/>
  <c r="L31" i="3"/>
  <c r="M31" i="3"/>
  <c r="N31" i="3"/>
  <c r="O31" i="3"/>
  <c r="P31" i="3"/>
  <c r="Q31" i="3"/>
  <c r="R31" i="3"/>
  <c r="B31" i="3"/>
  <c r="C30" i="3"/>
  <c r="D30" i="3"/>
  <c r="E30" i="3"/>
  <c r="F30" i="3"/>
  <c r="G30" i="3"/>
  <c r="H30" i="3"/>
  <c r="I30" i="3"/>
  <c r="J30" i="3"/>
  <c r="K30" i="3"/>
  <c r="L30" i="3"/>
  <c r="M30" i="3"/>
  <c r="N30" i="3"/>
  <c r="O30" i="3"/>
  <c r="P30" i="3"/>
  <c r="Q30" i="3"/>
  <c r="R30" i="3"/>
  <c r="B30" i="3"/>
  <c r="C29" i="3"/>
  <c r="D29" i="3"/>
  <c r="E29" i="3"/>
  <c r="F29" i="3"/>
  <c r="G29" i="3"/>
  <c r="H29" i="3"/>
  <c r="I29" i="3"/>
  <c r="J29" i="3"/>
  <c r="K29" i="3"/>
  <c r="L29" i="3"/>
  <c r="M29" i="3"/>
  <c r="N29" i="3"/>
  <c r="O29" i="3"/>
  <c r="P29" i="3"/>
  <c r="P33" i="3" s="1"/>
  <c r="Q29" i="3"/>
  <c r="Q33" i="3" s="1"/>
  <c r="R29" i="3"/>
  <c r="R33" i="3" s="1"/>
  <c r="B29" i="3"/>
  <c r="O32" i="11" l="1"/>
  <c r="K35" i="4"/>
  <c r="I35" i="4"/>
  <c r="B33" i="3"/>
  <c r="L33" i="3"/>
</calcChain>
</file>

<file path=xl/sharedStrings.xml><?xml version="1.0" encoding="utf-8"?>
<sst xmlns="http://schemas.openxmlformats.org/spreadsheetml/2006/main" count="6061" uniqueCount="254">
  <si>
    <t>Marca temporal</t>
  </si>
  <si>
    <t>8. ¿Es determinante para usted que las personas que hacen parte de su vida tengan un gusto musical similar al suyo?</t>
  </si>
  <si>
    <t>¿Por qué?</t>
  </si>
  <si>
    <t>9. Cuenta con alguna formación musical</t>
  </si>
  <si>
    <t>10. Si su respuesta a la anterior pregunta fue sí. ¿Cómo adquirió la misma?</t>
  </si>
  <si>
    <t>6. ¿Cual es la persona o las personas que mas han influido en su gusto musical y porque?</t>
  </si>
  <si>
    <t>Edad:</t>
  </si>
  <si>
    <t>Sexo:</t>
  </si>
  <si>
    <t>12. Normalmente cuando escucha música que herramienta emplea:</t>
  </si>
  <si>
    <t>13. A continuación se le presenta una serie de opciones en relación a las posibles personas con quienes escucha frecuentemente música , de acuerdo con esto seleccione cuales :</t>
  </si>
  <si>
    <t>Terminado</t>
  </si>
  <si>
    <t>Iniciado</t>
  </si>
  <si>
    <t>En proceso</t>
  </si>
  <si>
    <t>Solo</t>
  </si>
  <si>
    <t>Noche</t>
  </si>
  <si>
    <t>En compañía</t>
  </si>
  <si>
    <t>Amigos</t>
  </si>
  <si>
    <t>Tarde</t>
  </si>
  <si>
    <t>A diario</t>
  </si>
  <si>
    <t>1 o 2 veces por semana</t>
  </si>
  <si>
    <t>Cada tres meses</t>
  </si>
  <si>
    <t>Si</t>
  </si>
  <si>
    <t>No</t>
  </si>
  <si>
    <t>para compaginar</t>
  </si>
  <si>
    <t>con clases particulares</t>
  </si>
  <si>
    <t>Si lo escucha</t>
  </si>
  <si>
    <t>No lo escucha</t>
  </si>
  <si>
    <t>Mañana</t>
  </si>
  <si>
    <t>cursos particulares</t>
  </si>
  <si>
    <t>M</t>
  </si>
  <si>
    <t>Internet, MP3, Celular</t>
  </si>
  <si>
    <t>Amigos, Solo</t>
  </si>
  <si>
    <t>Algunas veces</t>
  </si>
  <si>
    <t>Nunca</t>
  </si>
  <si>
    <t>Familiares</t>
  </si>
  <si>
    <t>1 o 2 veces por mes</t>
  </si>
  <si>
    <t>1 vez por año</t>
  </si>
  <si>
    <t>Cada seis meses</t>
  </si>
  <si>
    <t>Es lo que tiene más afinidad conmigo</t>
  </si>
  <si>
    <t>Internet, MP3</t>
  </si>
  <si>
    <t>Casualmente todas las personas que me rodean en su mayoría son Músicos o amigos que escuchan gustos similares a los míos, no me gusta por ejemplo salir con amigos que escuchen rap por que imponen su genero sobre el de los demas y me molesta la falta de respeto, entonces para evitar esas cosas evito digamos salir con amigos que escuchen RAP</t>
  </si>
  <si>
    <t>Universidad y desde niño, Empírico y luego académico de formaciones musicales.</t>
  </si>
  <si>
    <t>Internet, MP3, Celular, CD´S, Televisor Smarth Tv</t>
  </si>
  <si>
    <t>Amigos, Solo, Familia, Pareja</t>
  </si>
  <si>
    <t>La música al igual que los gustos es personal y no define los limitantes para la inter-relación con los demás</t>
  </si>
  <si>
    <t>Internet, Celular, CD´S</t>
  </si>
  <si>
    <t>Amigos, Familia, Pareja</t>
  </si>
  <si>
    <t>Pareja</t>
  </si>
  <si>
    <t>Desconocidos</t>
  </si>
  <si>
    <t>somos mundos, somos gente y somos diferentes</t>
  </si>
  <si>
    <t>Por que tenemos cosas en comun y compartimos con ello</t>
  </si>
  <si>
    <t>Internet, Celular</t>
  </si>
  <si>
    <t>Abandonado</t>
  </si>
  <si>
    <t>Es muy entretenido hablar quizás de un álbum o una obra de cualquier banda o artista, según el genero que se escuche.</t>
  </si>
  <si>
    <t>Principalmente empirico, pero ya que tenemos la ayuda de la tecnología, miraba muchos tutoriales musicales en youtube o en las paginas de algún músico profesional.</t>
  </si>
  <si>
    <t>Internet, Celular, CD´S, Cassetes</t>
  </si>
  <si>
    <t>Amigos, Pareja</t>
  </si>
  <si>
    <t>Cada uno es independiente de tener sus propios gustos.</t>
  </si>
  <si>
    <t>Familia, y cuando adquirí nivel, me metí a cursos gratuitos de formación con el distrito.</t>
  </si>
  <si>
    <t>Amigos, Solo, Familia</t>
  </si>
  <si>
    <t>Nos podríamos entender mucho mejor</t>
  </si>
  <si>
    <t>Por un amigo. soy vocal gracias a èl</t>
  </si>
  <si>
    <t>Amigos, Solo, Pareja</t>
  </si>
  <si>
    <t>porque siempre es bueno debatir</t>
  </si>
  <si>
    <t>Autodidacta</t>
  </si>
  <si>
    <t>La gente en general</t>
  </si>
  <si>
    <t>Internet, MP3, Celular, CD´S</t>
  </si>
  <si>
    <t>No todos pueden aceptar o gurtar mis géneros musicales</t>
  </si>
  <si>
    <t>Dan watson, Jaime hanks, phil bozeman, alex koehler....por su técnica vocal y la banda en las que están me gustan mucho</t>
  </si>
  <si>
    <t>Solo, Familia</t>
  </si>
  <si>
    <t>Porque se puede convivir más con esas personas</t>
  </si>
  <si>
    <t>No es esencial</t>
  </si>
  <si>
    <t>Colegio y empírico</t>
  </si>
  <si>
    <t>Mamá, por serlo todo en mi vida</t>
  </si>
  <si>
    <t>practica</t>
  </si>
  <si>
    <t>Celular</t>
  </si>
  <si>
    <t>Nos entendemos en muchos aspectos</t>
  </si>
  <si>
    <t>Celular, CD´S</t>
  </si>
  <si>
    <t>Si bien es importante para mi vida la música y mis gustos, puedo compartir con otras personas con gustos diferentes y aprender nuevas cosas de ellos.</t>
  </si>
  <si>
    <t>Clases particulares y estudios formales</t>
  </si>
  <si>
    <t>Amigos. Son las personas con las que frecuentemente suelo compartir nuevas bandas o artistas, ademas de comentar con ellos mis gustos músicales</t>
  </si>
  <si>
    <t>Los gustos musicales no definen al 100% el como es una persona ni rigen su forma de pensar, partiendo de la base de que todos somos diferentes no considero necesario que mi circulo de amigos este rodeado de los mismos gustos.</t>
  </si>
  <si>
    <t>universidad/amigos</t>
  </si>
  <si>
    <t>Mi mejor amigo, porque somos proclives a disfrutar de un mismo estilo de composición en las canciones.</t>
  </si>
  <si>
    <t>Internet</t>
  </si>
  <si>
    <t>De esa manera aprendo y conozco un poco más.</t>
  </si>
  <si>
    <t>de manera empírica y en institutos educativos.</t>
  </si>
  <si>
    <t>Mis papás, siempre les ha gustado la música y crecí escuchando lo que ellos oían.</t>
  </si>
  <si>
    <t>iPod</t>
  </si>
  <si>
    <t>No se.</t>
  </si>
  <si>
    <t>Estudiando en una Academia.</t>
  </si>
  <si>
    <t>Padre, porque a el le gusta mucho.</t>
  </si>
  <si>
    <t>El género que alguien escucha es muy influyente en su personalidad pero soy muy amplio en cuestión a generos, por lo que no me molesta convivir con alguien que escucha Justin Bieber</t>
  </si>
  <si>
    <t>Pues conseguí cupo en el conservatorio de Ibagué y estudie 2 años</t>
  </si>
  <si>
    <t>Mi mejor amigo, porque eles quien más confío y hasta ahora nos hemos entendido muy bien en los gustos musicales</t>
  </si>
  <si>
    <t>Internet, CD´S</t>
  </si>
  <si>
    <t>Cada quien tiene sus gustos musicales y no lo definen como persona buena o mala</t>
  </si>
  <si>
    <t>Empiricamente</t>
  </si>
  <si>
    <t>puedo compartir con personas de diferentes características uno aprende mas asi</t>
  </si>
  <si>
    <t>Me es indiferente que escuchen o como se vistan o de que tipo de cultura religion o raza vengan todos son iguales para mi y me aportan de la misma manera</t>
  </si>
  <si>
    <t xml:space="preserve">Sena 
Clases independientes
</t>
  </si>
  <si>
    <t>Hans pineda verdugo conoce mucho el medio 
Juan tallo en 1998 el importaba musica con su hermano</t>
  </si>
  <si>
    <t xml:space="preserve">Primaria </t>
  </si>
  <si>
    <t>Secundaria</t>
  </si>
  <si>
    <t>Educación Técnica</t>
  </si>
  <si>
    <t xml:space="preserve">Educación Tecnológica </t>
  </si>
  <si>
    <t>Pre grado profesional</t>
  </si>
  <si>
    <t xml:space="preserve">Especialización </t>
  </si>
  <si>
    <t>Posgrado</t>
  </si>
  <si>
    <t>Ingles</t>
  </si>
  <si>
    <t>Otro Idioma</t>
  </si>
  <si>
    <t>Conservatorio</t>
  </si>
  <si>
    <t>Taller de Música</t>
  </si>
  <si>
    <t>Cursos Virtuales</t>
  </si>
  <si>
    <t>Otros ¿Cual?</t>
  </si>
  <si>
    <t xml:space="preserve">Terminado </t>
  </si>
  <si>
    <t>Chatear</t>
  </si>
  <si>
    <t>Navegar</t>
  </si>
  <si>
    <t>Oír la Radio</t>
  </si>
  <si>
    <t>Escuchar CD´S</t>
  </si>
  <si>
    <t>Ver televisión</t>
  </si>
  <si>
    <t>Jugar video-juegos</t>
  </si>
  <si>
    <t>Leer</t>
  </si>
  <si>
    <t xml:space="preserve">Salir con amigos </t>
  </si>
  <si>
    <t>Ir a Discotecas</t>
  </si>
  <si>
    <t xml:space="preserve">Ir a cine </t>
  </si>
  <si>
    <t>Viajar</t>
  </si>
  <si>
    <t>Ensayar instrumento</t>
  </si>
  <si>
    <t>Trabajar en la parte Vocal</t>
  </si>
  <si>
    <t xml:space="preserve">Curso de Música </t>
  </si>
  <si>
    <t xml:space="preserve">Estudiar </t>
  </si>
  <si>
    <t xml:space="preserve">Trabajar </t>
  </si>
  <si>
    <t xml:space="preserve">Curso Online </t>
  </si>
  <si>
    <t xml:space="preserve">En compañía </t>
  </si>
  <si>
    <t xml:space="preserve">Amigos </t>
  </si>
  <si>
    <t xml:space="preserve">Desconcidos </t>
  </si>
  <si>
    <t>Descargar Música</t>
  </si>
  <si>
    <t>Ir a conciertos</t>
  </si>
  <si>
    <t>Comprar CD´S</t>
  </si>
  <si>
    <t>Participar en eventos musicales</t>
  </si>
  <si>
    <t>Enseñar Música</t>
  </si>
  <si>
    <t>Tocar un Instrumento</t>
  </si>
  <si>
    <t>Cantar</t>
  </si>
  <si>
    <t>Bailar</t>
  </si>
  <si>
    <t xml:space="preserve">Diseñar maquetas de Sonido </t>
  </si>
  <si>
    <t>Componer Canciones</t>
  </si>
  <si>
    <t>Familia</t>
  </si>
  <si>
    <t xml:space="preserve">Desconocidos </t>
  </si>
  <si>
    <t>Profesores</t>
  </si>
  <si>
    <t>Compañeros de Estudio</t>
  </si>
  <si>
    <t>Modas</t>
  </si>
  <si>
    <t xml:space="preserve">Otros </t>
  </si>
  <si>
    <t>La música le sirve de compañía</t>
  </si>
  <si>
    <t xml:space="preserve">La música consigue modificar su estado de animo </t>
  </si>
  <si>
    <t xml:space="preserve">Con la música recuerda situaciones o personas </t>
  </si>
  <si>
    <t>Le gusta música porque sea comercial</t>
  </si>
  <si>
    <t>Es muy importante para que le gusta la música, que la pueda compartir con la gente</t>
  </si>
  <si>
    <t xml:space="preserve">Es importante que la música sea cantada en un idioma que entienda </t>
  </si>
  <si>
    <t xml:space="preserve">Habitualmente elige música que concuerde con su estado de animo </t>
  </si>
  <si>
    <t>amigos, muestran opciones musicales</t>
  </si>
  <si>
    <t>amigos y artistas muestran opciones de arte</t>
  </si>
  <si>
    <t>Amigos, En los generos y bandas</t>
  </si>
  <si>
    <t>Madre y amigos motivándome a seguir escuchando música y hacerla por medio de las situaciones que nos pasan como todo las vivencias que se tienen con esas personas una canción para cada momento.</t>
  </si>
  <si>
    <t>Amigos, Compartiendo música conmigo</t>
  </si>
  <si>
    <t>Compañeros de colegio, Compartiendo gustos.</t>
  </si>
  <si>
    <t>Padres, En inculcarme y tener cultuta</t>
  </si>
  <si>
    <t>Amigos, En el poder descubrir cual es el genero ideal para escuchar y componer.</t>
  </si>
  <si>
    <t>Amigos, Uno se permea de sus gustos. O incluso la crítica destructiva en un punto lo forma a uno.</t>
  </si>
  <si>
    <t>Profesor, En el sentido de ayuda a conocer sus idealismos.</t>
  </si>
  <si>
    <t xml:space="preserve">Familia, En aprender a valorar las cosas que se ganan y entender que la música es una parte fundamental </t>
  </si>
  <si>
    <t xml:space="preserve">Profesor, poniendo música en las integraciones del salón </t>
  </si>
  <si>
    <t xml:space="preserve">Profesora, siempre nos decía que escucharamos música con sentido </t>
  </si>
  <si>
    <t>Amigos, siempre que nos reuniamos a tomar compartian su música</t>
  </si>
  <si>
    <t xml:space="preserve">Hermano, siempre ponía música y me decía que no escuchara la basura de música que todo el mundo </t>
  </si>
  <si>
    <t xml:space="preserve">mi hermano,  me gustaba como sonaba la música y el sentido que tenía </t>
  </si>
  <si>
    <t xml:space="preserve">Amigos, compartiendo lo que conocían </t>
  </si>
  <si>
    <t xml:space="preserve">Rock´n´roll Clásico </t>
  </si>
  <si>
    <t xml:space="preserve">Blues, Soul, Funk </t>
  </si>
  <si>
    <t xml:space="preserve">Heavy, Hard Rock </t>
  </si>
  <si>
    <t>Metal</t>
  </si>
  <si>
    <t xml:space="preserve">Rock Alternativo </t>
  </si>
  <si>
    <t>Indie-Rock</t>
  </si>
  <si>
    <t>Posthardcore</t>
  </si>
  <si>
    <t>Metalcore</t>
  </si>
  <si>
    <t>Punk</t>
  </si>
  <si>
    <t>Pop</t>
  </si>
  <si>
    <t>Merengue</t>
  </si>
  <si>
    <t>Hip-Hop</t>
  </si>
  <si>
    <t>Salsa</t>
  </si>
  <si>
    <t xml:space="preserve">Música Étnica </t>
  </si>
  <si>
    <t xml:space="preserve">Música Popular </t>
  </si>
  <si>
    <t>Electronica</t>
  </si>
  <si>
    <t>Jazz</t>
  </si>
  <si>
    <t>Reggaetón</t>
  </si>
  <si>
    <t xml:space="preserve">Reggae </t>
  </si>
  <si>
    <t>Marca Temporal</t>
  </si>
  <si>
    <t xml:space="preserve">Marca Temporal </t>
  </si>
  <si>
    <t xml:space="preserve">Internet </t>
  </si>
  <si>
    <t>13. Normalmente cuando escucha música que herramienta emplea:</t>
  </si>
  <si>
    <t>14. A continuación se le presenta una serie de opciones en relación a las posibles personas con quienes escucha frecuentemente música , de acuerdo con esto seleccione cuales :</t>
  </si>
  <si>
    <t xml:space="preserve">Proceso </t>
  </si>
  <si>
    <t xml:space="preserve">Abandonado </t>
  </si>
  <si>
    <t xml:space="preserve">Iniciado </t>
  </si>
  <si>
    <t xml:space="preserve">Nivel de formación/Cantidad de personas </t>
  </si>
  <si>
    <t xml:space="preserve">Actividad </t>
  </si>
  <si>
    <t xml:space="preserve">Noche </t>
  </si>
  <si>
    <t xml:space="preserve">Actividades/Personas </t>
  </si>
  <si>
    <t xml:space="preserve">Familiares </t>
  </si>
  <si>
    <t xml:space="preserve">Actividad/Frecuencia </t>
  </si>
  <si>
    <t xml:space="preserve">Influencia/Personas </t>
  </si>
  <si>
    <t xml:space="preserve">Si </t>
  </si>
  <si>
    <t xml:space="preserve">No </t>
  </si>
  <si>
    <t xml:space="preserve">Compañeros de colegio </t>
  </si>
  <si>
    <t>Padres</t>
  </si>
  <si>
    <t>Hermanos</t>
  </si>
  <si>
    <t xml:space="preserve">Familia </t>
  </si>
  <si>
    <t>Cantantes</t>
  </si>
  <si>
    <t>Pápa</t>
  </si>
  <si>
    <t>Mamá</t>
  </si>
  <si>
    <t xml:space="preserve">Influencia </t>
  </si>
  <si>
    <t xml:space="preserve">Cantidad </t>
  </si>
  <si>
    <t xml:space="preserve">La música/Vida </t>
  </si>
  <si>
    <t xml:space="preserve">Vida Social </t>
  </si>
  <si>
    <t xml:space="preserve">Formación Musical </t>
  </si>
  <si>
    <t>Cantidad</t>
  </si>
  <si>
    <t>Genero Musical</t>
  </si>
  <si>
    <t xml:space="preserve">Si lo escucha </t>
  </si>
  <si>
    <t xml:space="preserve">No lo escucha </t>
  </si>
  <si>
    <t>Algunas Veces</t>
  </si>
  <si>
    <t xml:space="preserve">Nunca </t>
  </si>
  <si>
    <t xml:space="preserve">Genero/Frecuencia </t>
  </si>
  <si>
    <t xml:space="preserve">Pareja </t>
  </si>
  <si>
    <t>MP3</t>
  </si>
  <si>
    <t>CD'S</t>
  </si>
  <si>
    <t xml:space="preserve">Solo </t>
  </si>
  <si>
    <t>Edad</t>
  </si>
  <si>
    <t>14 años</t>
  </si>
  <si>
    <t>16 años</t>
  </si>
  <si>
    <t xml:space="preserve">17 años </t>
  </si>
  <si>
    <t xml:space="preserve">18 años </t>
  </si>
  <si>
    <t xml:space="preserve">19 años </t>
  </si>
  <si>
    <t xml:space="preserve">21 años </t>
  </si>
  <si>
    <t xml:space="preserve">20 años </t>
  </si>
  <si>
    <t xml:space="preserve">22 años </t>
  </si>
  <si>
    <t xml:space="preserve">23 años </t>
  </si>
  <si>
    <t xml:space="preserve">24 años </t>
  </si>
  <si>
    <t xml:space="preserve">25 años </t>
  </si>
  <si>
    <t xml:space="preserve">27 años </t>
  </si>
  <si>
    <t xml:space="preserve">35 años </t>
  </si>
  <si>
    <t xml:space="preserve">Sin Respuesta </t>
  </si>
  <si>
    <t>SR</t>
  </si>
  <si>
    <t>Total</t>
  </si>
  <si>
    <t>Sin respuesta</t>
  </si>
  <si>
    <t xml:space="preserve">Total </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</si>
</sst>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sz val="11"/>
      <color theme="0"/>
      <name val="Calibri"/>
      <family val="2"/>
      <scheme val="minor"/>
    </font>
    <font>
      <sz val="10"/>
      <color theme="1"/>
      <name val="Arial"/>
      <family val="2"/>
    </font>
    <font>
      <sz val="10"/>
      <color theme="0"/>
      <name val="Arial"/>
      <family val="2"/>
    </font>
    <font>
      <sz val="10"/>
      <name val="Arial"/>
      <family val="2"/>
    </font>
  </fonts>
  <fills count="34">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00B050"/>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6"/>
        <bgColor indexed="64"/>
      </patternFill>
    </fill>
    <fill>
      <patternFill patternType="solid">
        <fgColor theme="8"/>
        <bgColor indexed="64"/>
      </patternFill>
    </fill>
    <fill>
      <patternFill patternType="solid">
        <fgColor theme="6" tint="-0.249977111117893"/>
        <bgColor indexed="64"/>
      </patternFill>
    </fill>
    <fill>
      <patternFill patternType="solid">
        <fgColor theme="4" tint="0.59999389629810485"/>
        <bgColor indexed="64"/>
      </patternFill>
    </fill>
    <fill>
      <patternFill patternType="solid">
        <fgColor theme="8" tint="-0.249977111117893"/>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theme="1"/>
        <bgColor indexed="64"/>
      </patternFill>
    </fill>
    <fill>
      <patternFill patternType="solid">
        <fgColor theme="0" tint="-0.34998626667073579"/>
        <bgColor indexed="64"/>
      </patternFill>
    </fill>
    <fill>
      <patternFill patternType="solid">
        <fgColor theme="2" tint="-0.89999084444715716"/>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7" tint="-0.249977111117893"/>
        <bgColor indexed="64"/>
      </patternFill>
    </fill>
    <fill>
      <patternFill patternType="solid">
        <fgColor theme="5" tint="-0.249977111117893"/>
        <bgColor indexed="64"/>
      </patternFill>
    </fill>
  </fills>
  <borders count="15">
    <border>
      <left/>
      <right/>
      <top/>
      <bottom/>
      <diagonal/>
    </border>
    <border>
      <left style="medium">
        <color rgb="FFCCCCCC"/>
      </left>
      <right style="medium">
        <color rgb="FFCCCCCC"/>
      </right>
      <top style="medium">
        <color rgb="FFCCCCCC"/>
      </top>
      <bottom style="medium">
        <color rgb="FFCCCCCC"/>
      </bottom>
      <diagonal/>
    </border>
    <border>
      <left/>
      <right style="medium">
        <color rgb="FFCCCCCC"/>
      </right>
      <top style="medium">
        <color rgb="FFCCCCCC"/>
      </top>
      <bottom style="medium">
        <color rgb="FFCCCCCC"/>
      </bottom>
      <diagonal/>
    </border>
    <border>
      <left/>
      <right style="thick">
        <color indexed="64"/>
      </right>
      <top style="medium">
        <color rgb="FFCCCCCC"/>
      </top>
      <bottom style="medium">
        <color rgb="FFCCCCCC"/>
      </bottom>
      <diagonal/>
    </border>
    <border>
      <left style="thin">
        <color indexed="64"/>
      </left>
      <right style="thin">
        <color indexed="64"/>
      </right>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bottom style="thin">
        <color indexed="64"/>
      </bottom>
      <diagonal/>
    </border>
    <border>
      <left style="thin">
        <color indexed="64"/>
      </left>
      <right/>
      <top/>
      <bottom/>
      <diagonal/>
    </border>
    <border>
      <left/>
      <right/>
      <top/>
      <bottom style="thick">
        <color theme="0"/>
      </bottom>
      <diagonal/>
    </border>
    <border>
      <left style="thick">
        <color indexed="64"/>
      </left>
      <right/>
      <top style="thick">
        <color indexed="64"/>
      </top>
      <bottom style="thick">
        <color indexed="64"/>
      </bottom>
      <diagonal/>
    </border>
    <border>
      <left style="thick">
        <color indexed="64"/>
      </left>
      <right style="thick">
        <color indexed="64"/>
      </right>
      <top style="thick">
        <color indexed="64"/>
      </top>
      <bottom/>
      <diagonal/>
    </border>
    <border>
      <left style="medium">
        <color rgb="FFCCCCCC"/>
      </left>
      <right style="medium">
        <color rgb="FFCCCCCC"/>
      </right>
      <top/>
      <bottom/>
      <diagonal/>
    </border>
    <border>
      <left style="thin">
        <color indexed="64"/>
      </left>
      <right style="thin">
        <color indexed="64"/>
      </right>
      <top style="thin">
        <color indexed="64"/>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s>
  <cellStyleXfs count="1">
    <xf numFmtId="0" fontId="0" fillId="0" borderId="0"/>
  </cellStyleXfs>
  <cellXfs count="124">
    <xf numFmtId="0" fontId="0" fillId="0" borderId="0" xfId="0"/>
    <xf numFmtId="0" fontId="2" fillId="0" borderId="1" xfId="0" applyFont="1" applyBorder="1" applyAlignment="1">
      <alignment vertical="top" wrapText="1"/>
    </xf>
    <xf numFmtId="0" fontId="0" fillId="0" borderId="0" xfId="0" applyAlignment="1">
      <alignment vertical="top" wrapText="1"/>
    </xf>
    <xf numFmtId="0" fontId="2" fillId="4" borderId="1" xfId="0" applyFont="1" applyFill="1" applyBorder="1" applyAlignment="1">
      <alignment vertical="top" wrapText="1"/>
    </xf>
    <xf numFmtId="0" fontId="2" fillId="5" borderId="1" xfId="0" applyFont="1" applyFill="1" applyBorder="1" applyAlignment="1">
      <alignment vertical="top" wrapText="1"/>
    </xf>
    <xf numFmtId="0" fontId="2" fillId="11" borderId="1" xfId="0" applyFont="1" applyFill="1" applyBorder="1" applyAlignment="1">
      <alignment vertical="top" wrapText="1"/>
    </xf>
    <xf numFmtId="0" fontId="2" fillId="12" borderId="1" xfId="0" applyFont="1" applyFill="1" applyBorder="1" applyAlignment="1">
      <alignment vertical="top" wrapText="1"/>
    </xf>
    <xf numFmtId="0" fontId="2" fillId="14" borderId="1" xfId="0" applyFont="1" applyFill="1" applyBorder="1" applyAlignment="1">
      <alignment vertical="top" wrapText="1"/>
    </xf>
    <xf numFmtId="0" fontId="2" fillId="18" borderId="1" xfId="0" applyFont="1" applyFill="1" applyBorder="1" applyAlignment="1">
      <alignment vertical="top" wrapText="1"/>
    </xf>
    <xf numFmtId="0" fontId="2" fillId="19" borderId="1" xfId="0" applyFont="1" applyFill="1" applyBorder="1" applyAlignment="1">
      <alignment vertical="top" wrapText="1"/>
    </xf>
    <xf numFmtId="0" fontId="2" fillId="22" borderId="1" xfId="0" applyFont="1" applyFill="1" applyBorder="1" applyAlignment="1">
      <alignment vertical="top" wrapText="1"/>
    </xf>
    <xf numFmtId="0" fontId="2" fillId="23" borderId="1" xfId="0" applyFont="1" applyFill="1" applyBorder="1" applyAlignment="1">
      <alignment vertical="top" wrapText="1"/>
    </xf>
    <xf numFmtId="0" fontId="0" fillId="21" borderId="0" xfId="0" applyFill="1"/>
    <xf numFmtId="0" fontId="0" fillId="7" borderId="0" xfId="0" applyFill="1"/>
    <xf numFmtId="0" fontId="2" fillId="24" borderId="1" xfId="0" applyFont="1" applyFill="1" applyBorder="1" applyAlignment="1">
      <alignment vertical="top" wrapText="1"/>
    </xf>
    <xf numFmtId="0" fontId="0" fillId="24" borderId="0" xfId="0" applyFill="1"/>
    <xf numFmtId="0" fontId="2" fillId="28" borderId="1" xfId="0" applyFont="1" applyFill="1" applyBorder="1" applyAlignment="1">
      <alignment vertical="top" wrapText="1"/>
    </xf>
    <xf numFmtId="0" fontId="2" fillId="0" borderId="2" xfId="0" applyFont="1" applyBorder="1" applyAlignment="1">
      <alignment vertical="top" wrapText="1"/>
    </xf>
    <xf numFmtId="0" fontId="2" fillId="0" borderId="3" xfId="0" applyFont="1" applyBorder="1" applyAlignment="1">
      <alignment vertical="top" wrapText="1"/>
    </xf>
    <xf numFmtId="22" fontId="2" fillId="0" borderId="0" xfId="0" applyNumberFormat="1" applyFont="1" applyBorder="1" applyAlignment="1">
      <alignment horizontal="right" vertical="top" wrapText="1"/>
    </xf>
    <xf numFmtId="0" fontId="2" fillId="6" borderId="0" xfId="0" applyFont="1" applyFill="1" applyBorder="1" applyAlignment="1">
      <alignment vertical="top" wrapText="1"/>
    </xf>
    <xf numFmtId="0" fontId="2" fillId="8" borderId="0" xfId="0" applyFont="1" applyFill="1" applyBorder="1" applyAlignment="1">
      <alignment vertical="top" wrapText="1"/>
    </xf>
    <xf numFmtId="0" fontId="2" fillId="12" borderId="0" xfId="0" applyFont="1" applyFill="1" applyBorder="1" applyAlignment="1">
      <alignment vertical="top" wrapText="1"/>
    </xf>
    <xf numFmtId="0" fontId="2" fillId="14" borderId="0" xfId="0" applyFont="1" applyFill="1" applyBorder="1" applyAlignment="1">
      <alignment vertical="top" wrapText="1"/>
    </xf>
    <xf numFmtId="0" fontId="2" fillId="16" borderId="0" xfId="0" applyFont="1" applyFill="1" applyBorder="1" applyAlignment="1">
      <alignment vertical="top" wrapText="1"/>
    </xf>
    <xf numFmtId="0" fontId="2" fillId="18" borderId="0" xfId="0" applyFont="1" applyFill="1" applyBorder="1" applyAlignment="1">
      <alignment vertical="top" wrapText="1"/>
    </xf>
    <xf numFmtId="0" fontId="2" fillId="20" borderId="0" xfId="0" applyFont="1" applyFill="1" applyBorder="1" applyAlignment="1">
      <alignment vertical="top" wrapText="1"/>
    </xf>
    <xf numFmtId="0" fontId="2" fillId="17" borderId="0" xfId="0" applyFont="1" applyFill="1" applyBorder="1" applyAlignment="1">
      <alignment vertical="top" wrapText="1"/>
    </xf>
    <xf numFmtId="0" fontId="2" fillId="25" borderId="0" xfId="0" applyFont="1" applyFill="1" applyBorder="1" applyAlignment="1">
      <alignment wrapText="1"/>
    </xf>
    <xf numFmtId="0" fontId="0" fillId="25" borderId="0" xfId="0" applyFill="1" applyBorder="1"/>
    <xf numFmtId="0" fontId="2" fillId="26" borderId="0" xfId="0" applyFont="1" applyFill="1" applyBorder="1" applyAlignment="1">
      <alignment vertical="top" wrapText="1"/>
    </xf>
    <xf numFmtId="0" fontId="2" fillId="2" borderId="0" xfId="0" applyFont="1" applyFill="1" applyBorder="1" applyAlignment="1">
      <alignment vertical="top" wrapText="1"/>
    </xf>
    <xf numFmtId="0" fontId="2" fillId="0" borderId="0" xfId="0" applyFont="1" applyBorder="1" applyAlignment="1">
      <alignment vertical="top" wrapText="1"/>
    </xf>
    <xf numFmtId="0" fontId="0" fillId="14" borderId="0" xfId="0" applyFill="1"/>
    <xf numFmtId="0" fontId="4" fillId="22" borderId="4" xfId="0" applyFont="1" applyFill="1" applyBorder="1" applyAlignment="1">
      <alignment vertical="top" wrapText="1"/>
    </xf>
    <xf numFmtId="0" fontId="2" fillId="5" borderId="4" xfId="0" applyFont="1" applyFill="1" applyBorder="1" applyAlignment="1">
      <alignment vertical="top" wrapText="1"/>
    </xf>
    <xf numFmtId="0" fontId="1" fillId="27" borderId="0" xfId="0" applyFont="1" applyFill="1"/>
    <xf numFmtId="0" fontId="3" fillId="29" borderId="6" xfId="0" applyFont="1" applyFill="1" applyBorder="1" applyAlignment="1">
      <alignment vertical="top" wrapText="1"/>
    </xf>
    <xf numFmtId="0" fontId="2" fillId="12" borderId="5" xfId="0" applyFont="1" applyFill="1" applyBorder="1" applyAlignment="1">
      <alignment vertical="top" wrapText="1"/>
    </xf>
    <xf numFmtId="0" fontId="2" fillId="10" borderId="5" xfId="0" applyFont="1" applyFill="1" applyBorder="1" applyAlignment="1">
      <alignment vertical="top" wrapText="1"/>
    </xf>
    <xf numFmtId="22" fontId="2" fillId="10" borderId="5" xfId="0" applyNumberFormat="1" applyFont="1" applyFill="1" applyBorder="1" applyAlignment="1">
      <alignment horizontal="right" vertical="top" wrapText="1"/>
    </xf>
    <xf numFmtId="0" fontId="2" fillId="14" borderId="5" xfId="0" applyFont="1" applyFill="1" applyBorder="1" applyAlignment="1">
      <alignment vertical="top" wrapText="1"/>
    </xf>
    <xf numFmtId="0" fontId="2" fillId="6" borderId="6" xfId="0" applyFont="1" applyFill="1" applyBorder="1" applyAlignment="1">
      <alignment vertical="top" wrapText="1"/>
    </xf>
    <xf numFmtId="0" fontId="2" fillId="0" borderId="5" xfId="0" applyFont="1" applyBorder="1" applyAlignment="1">
      <alignment vertical="top" wrapText="1"/>
    </xf>
    <xf numFmtId="22" fontId="2" fillId="0" borderId="5" xfId="0" applyNumberFormat="1" applyFont="1" applyBorder="1" applyAlignment="1">
      <alignment horizontal="right" vertical="top" wrapText="1"/>
    </xf>
    <xf numFmtId="0" fontId="2" fillId="18" borderId="5" xfId="0" applyFont="1" applyFill="1" applyBorder="1" applyAlignment="1">
      <alignment vertical="top" wrapText="1"/>
    </xf>
    <xf numFmtId="0" fontId="2" fillId="19" borderId="5" xfId="0" applyFont="1" applyFill="1" applyBorder="1" applyAlignment="1">
      <alignment vertical="top" wrapText="1"/>
    </xf>
    <xf numFmtId="22" fontId="2" fillId="19" borderId="5" xfId="0" applyNumberFormat="1" applyFont="1" applyFill="1" applyBorder="1" applyAlignment="1">
      <alignment horizontal="right" vertical="top" wrapText="1"/>
    </xf>
    <xf numFmtId="0" fontId="2" fillId="5" borderId="6" xfId="0" applyFont="1" applyFill="1" applyBorder="1" applyAlignment="1">
      <alignment vertical="top" wrapText="1"/>
    </xf>
    <xf numFmtId="0" fontId="2" fillId="13" borderId="5" xfId="0" applyFont="1" applyFill="1" applyBorder="1" applyAlignment="1">
      <alignment vertical="top" wrapText="1"/>
    </xf>
    <xf numFmtId="22" fontId="2" fillId="13" borderId="5" xfId="0" applyNumberFormat="1" applyFont="1" applyFill="1" applyBorder="1" applyAlignment="1">
      <alignment horizontal="right" vertical="top" wrapText="1"/>
    </xf>
    <xf numFmtId="0" fontId="2" fillId="13" borderId="5" xfId="0" applyFont="1" applyFill="1" applyBorder="1" applyAlignment="1">
      <alignment wrapText="1"/>
    </xf>
    <xf numFmtId="0" fontId="2" fillId="26" borderId="5" xfId="0" applyFont="1" applyFill="1" applyBorder="1" applyAlignment="1">
      <alignment vertical="top" wrapText="1"/>
    </xf>
    <xf numFmtId="0" fontId="2" fillId="22" borderId="5" xfId="0" applyFont="1" applyFill="1" applyBorder="1" applyAlignment="1">
      <alignment vertical="top" wrapText="1"/>
    </xf>
    <xf numFmtId="0" fontId="0" fillId="13" borderId="5" xfId="0" applyFill="1" applyBorder="1" applyAlignment="1">
      <alignment vertical="top" wrapText="1"/>
    </xf>
    <xf numFmtId="0" fontId="2" fillId="2" borderId="5" xfId="0" applyFont="1" applyFill="1" applyBorder="1" applyAlignment="1">
      <alignment vertical="top" wrapText="1"/>
    </xf>
    <xf numFmtId="0" fontId="2" fillId="3" borderId="5" xfId="0" applyFont="1" applyFill="1" applyBorder="1" applyAlignment="1">
      <alignment vertical="top" wrapText="1"/>
    </xf>
    <xf numFmtId="0" fontId="2" fillId="4" borderId="5" xfId="0" applyFont="1" applyFill="1" applyBorder="1" applyAlignment="1">
      <alignment vertical="top" wrapText="1"/>
    </xf>
    <xf numFmtId="0" fontId="2" fillId="6" borderId="5" xfId="0" applyFont="1" applyFill="1" applyBorder="1" applyAlignment="1">
      <alignment vertical="top" wrapText="1"/>
    </xf>
    <xf numFmtId="0" fontId="2" fillId="5" borderId="5" xfId="0" applyFont="1" applyFill="1" applyBorder="1" applyAlignment="1">
      <alignment vertical="top" wrapText="1"/>
    </xf>
    <xf numFmtId="0" fontId="2" fillId="8" borderId="5" xfId="0" applyFont="1" applyFill="1" applyBorder="1" applyAlignment="1">
      <alignment vertical="top" wrapText="1"/>
    </xf>
    <xf numFmtId="0" fontId="2" fillId="16" borderId="5" xfId="0" applyFont="1" applyFill="1" applyBorder="1" applyAlignment="1">
      <alignment vertical="top" wrapText="1"/>
    </xf>
    <xf numFmtId="0" fontId="2" fillId="20" borderId="5" xfId="0" applyFont="1" applyFill="1" applyBorder="1" applyAlignment="1">
      <alignment vertical="top" wrapText="1"/>
    </xf>
    <xf numFmtId="0" fontId="2" fillId="17" borderId="5" xfId="0" applyFont="1" applyFill="1" applyBorder="1" applyAlignment="1">
      <alignment vertical="top" wrapText="1"/>
    </xf>
    <xf numFmtId="0" fontId="2" fillId="25" borderId="5" xfId="0" applyFont="1" applyFill="1" applyBorder="1" applyAlignment="1">
      <alignment vertical="top" wrapText="1"/>
    </xf>
    <xf numFmtId="0" fontId="2" fillId="5" borderId="5" xfId="0" applyFont="1" applyFill="1" applyBorder="1" applyAlignment="1">
      <alignment wrapText="1"/>
    </xf>
    <xf numFmtId="0" fontId="0" fillId="5" borderId="5" xfId="0" applyFill="1" applyBorder="1" applyAlignment="1">
      <alignment vertical="top" wrapText="1"/>
    </xf>
    <xf numFmtId="0" fontId="2" fillId="2" borderId="5" xfId="0" applyFont="1" applyFill="1" applyBorder="1" applyAlignment="1">
      <alignment horizontal="right" vertical="top" wrapText="1"/>
    </xf>
    <xf numFmtId="0" fontId="2" fillId="25" borderId="5" xfId="0" applyFont="1" applyFill="1" applyBorder="1" applyAlignment="1">
      <alignment wrapText="1"/>
    </xf>
    <xf numFmtId="0" fontId="0" fillId="25" borderId="5" xfId="0" applyFill="1" applyBorder="1"/>
    <xf numFmtId="0" fontId="2" fillId="31" borderId="5" xfId="0" applyFont="1" applyFill="1" applyBorder="1" applyAlignment="1">
      <alignment vertical="top" wrapText="1"/>
    </xf>
    <xf numFmtId="22" fontId="2" fillId="31" borderId="5" xfId="0" applyNumberFormat="1" applyFont="1" applyFill="1" applyBorder="1" applyAlignment="1">
      <alignment horizontal="right" vertical="top" wrapText="1"/>
    </xf>
    <xf numFmtId="0" fontId="2" fillId="15" borderId="5" xfId="0" applyFont="1" applyFill="1" applyBorder="1" applyAlignment="1">
      <alignment vertical="top" wrapText="1"/>
    </xf>
    <xf numFmtId="22" fontId="2" fillId="15" borderId="5" xfId="0" applyNumberFormat="1" applyFont="1" applyFill="1" applyBorder="1" applyAlignment="1">
      <alignment horizontal="right" vertical="top" wrapText="1"/>
    </xf>
    <xf numFmtId="0" fontId="4" fillId="18" borderId="5" xfId="0" applyFont="1" applyFill="1" applyBorder="1"/>
    <xf numFmtId="0" fontId="4" fillId="12" borderId="5" xfId="0" applyFont="1" applyFill="1" applyBorder="1" applyAlignment="1">
      <alignment vertical="top" wrapText="1"/>
    </xf>
    <xf numFmtId="0" fontId="1" fillId="27" borderId="0" xfId="0" applyFont="1" applyFill="1" applyBorder="1"/>
    <xf numFmtId="0" fontId="2" fillId="5" borderId="7" xfId="0" applyFont="1" applyFill="1" applyBorder="1" applyAlignment="1">
      <alignment vertical="top" wrapText="1"/>
    </xf>
    <xf numFmtId="0" fontId="1" fillId="27" borderId="5" xfId="0" applyFont="1" applyFill="1" applyBorder="1"/>
    <xf numFmtId="0" fontId="0" fillId="0" borderId="8" xfId="0" applyBorder="1"/>
    <xf numFmtId="0" fontId="4" fillId="18" borderId="9" xfId="0" applyFont="1" applyFill="1" applyBorder="1" applyAlignment="1">
      <alignment horizontal="center" vertical="center" wrapText="1"/>
    </xf>
    <xf numFmtId="0" fontId="4" fillId="18" borderId="10" xfId="0" applyFont="1" applyFill="1" applyBorder="1" applyAlignment="1">
      <alignment vertical="top" wrapText="1"/>
    </xf>
    <xf numFmtId="0" fontId="2" fillId="21" borderId="5" xfId="0" applyFont="1" applyFill="1" applyBorder="1" applyAlignment="1">
      <alignment vertical="top" wrapText="1"/>
    </xf>
    <xf numFmtId="0" fontId="0" fillId="12" borderId="0" xfId="0" applyFill="1"/>
    <xf numFmtId="0" fontId="0" fillId="18" borderId="0" xfId="0" applyFill="1"/>
    <xf numFmtId="0" fontId="0" fillId="30" borderId="0" xfId="0" applyFill="1"/>
    <xf numFmtId="0" fontId="2" fillId="31" borderId="10" xfId="0" applyFont="1" applyFill="1" applyBorder="1" applyAlignment="1">
      <alignment vertical="top" wrapText="1"/>
    </xf>
    <xf numFmtId="0" fontId="2" fillId="30" borderId="0" xfId="0" applyFont="1" applyFill="1" applyBorder="1" applyAlignment="1">
      <alignment vertical="top" wrapText="1"/>
    </xf>
    <xf numFmtId="0" fontId="2" fillId="30" borderId="1" xfId="0" applyFont="1" applyFill="1" applyBorder="1" applyAlignment="1">
      <alignment vertical="top" wrapText="1"/>
    </xf>
    <xf numFmtId="22" fontId="2" fillId="23" borderId="1" xfId="0" applyNumberFormat="1" applyFont="1" applyFill="1" applyBorder="1" applyAlignment="1">
      <alignment horizontal="right" vertical="top" wrapText="1"/>
    </xf>
    <xf numFmtId="0" fontId="0" fillId="9" borderId="5" xfId="0" applyFill="1" applyBorder="1"/>
    <xf numFmtId="0" fontId="0" fillId="9" borderId="5" xfId="0" applyFill="1" applyBorder="1" applyAlignment="1">
      <alignment wrapText="1"/>
    </xf>
    <xf numFmtId="0" fontId="0" fillId="19" borderId="5" xfId="0" applyFill="1" applyBorder="1"/>
    <xf numFmtId="0" fontId="0" fillId="22" borderId="0" xfId="0" applyFill="1"/>
    <xf numFmtId="22" fontId="2" fillId="16" borderId="1" xfId="0" applyNumberFormat="1" applyFont="1" applyFill="1" applyBorder="1" applyAlignment="1">
      <alignment horizontal="right" vertical="top" wrapText="1"/>
    </xf>
    <xf numFmtId="22" fontId="2" fillId="28" borderId="1" xfId="0" applyNumberFormat="1" applyFont="1" applyFill="1" applyBorder="1" applyAlignment="1">
      <alignment horizontal="right" vertical="top" wrapText="1"/>
    </xf>
    <xf numFmtId="0" fontId="0" fillId="4" borderId="0" xfId="0" applyFill="1"/>
    <xf numFmtId="0" fontId="2" fillId="4" borderId="11" xfId="0" applyFont="1" applyFill="1" applyBorder="1" applyAlignment="1">
      <alignment vertical="top" wrapText="1"/>
    </xf>
    <xf numFmtId="22" fontId="2" fillId="11" borderId="1" xfId="0" applyNumberFormat="1" applyFont="1" applyFill="1" applyBorder="1" applyAlignment="1">
      <alignment horizontal="right" vertical="top" wrapText="1"/>
    </xf>
    <xf numFmtId="0" fontId="2" fillId="14" borderId="11" xfId="0" applyFont="1" applyFill="1" applyBorder="1" applyAlignment="1">
      <alignment vertical="top" wrapText="1"/>
    </xf>
    <xf numFmtId="22" fontId="2" fillId="4" borderId="1" xfId="0" applyNumberFormat="1" applyFont="1" applyFill="1" applyBorder="1" applyAlignment="1">
      <alignment horizontal="right" vertical="top" wrapText="1"/>
    </xf>
    <xf numFmtId="0" fontId="2" fillId="12" borderId="1" xfId="0" applyFont="1" applyFill="1" applyBorder="1" applyAlignment="1">
      <alignment wrapText="1"/>
    </xf>
    <xf numFmtId="22" fontId="2" fillId="18" borderId="1" xfId="0" applyNumberFormat="1" applyFont="1" applyFill="1" applyBorder="1" applyAlignment="1">
      <alignment horizontal="right" vertical="top" wrapText="1"/>
    </xf>
    <xf numFmtId="0" fontId="0" fillId="16" borderId="0" xfId="0" applyFill="1"/>
    <xf numFmtId="0" fontId="0" fillId="22" borderId="0" xfId="0" applyFill="1" applyAlignment="1">
      <alignment horizontal="center" vertical="center"/>
    </xf>
    <xf numFmtId="22" fontId="2" fillId="22" borderId="1" xfId="0" applyNumberFormat="1" applyFont="1" applyFill="1" applyBorder="1" applyAlignment="1">
      <alignment horizontal="right" vertical="top" wrapText="1"/>
    </xf>
    <xf numFmtId="0" fontId="2" fillId="31" borderId="1" xfId="0" applyFont="1" applyFill="1" applyBorder="1" applyAlignment="1">
      <alignment horizontal="center" vertical="top" wrapText="1"/>
    </xf>
    <xf numFmtId="0" fontId="0" fillId="31" borderId="0" xfId="0" applyFill="1" applyAlignment="1">
      <alignment horizontal="center"/>
    </xf>
    <xf numFmtId="0" fontId="2" fillId="14" borderId="1" xfId="0" applyFont="1" applyFill="1" applyBorder="1" applyAlignment="1">
      <alignment horizontal="center" vertical="top" wrapText="1"/>
    </xf>
    <xf numFmtId="0" fontId="2" fillId="24" borderId="1" xfId="0" applyFont="1" applyFill="1" applyBorder="1" applyAlignment="1">
      <alignment horizontal="center" vertical="top" wrapText="1"/>
    </xf>
    <xf numFmtId="22" fontId="2" fillId="14" borderId="1" xfId="0" applyNumberFormat="1" applyFont="1" applyFill="1" applyBorder="1" applyAlignment="1">
      <alignment horizontal="center" vertical="top" wrapText="1"/>
    </xf>
    <xf numFmtId="0" fontId="0" fillId="32" borderId="12" xfId="0" applyFill="1" applyBorder="1" applyAlignment="1">
      <alignment horizontal="center"/>
    </xf>
    <xf numFmtId="0" fontId="0" fillId="28" borderId="12" xfId="0" applyFill="1" applyBorder="1" applyAlignment="1">
      <alignment horizontal="center"/>
    </xf>
    <xf numFmtId="0" fontId="4" fillId="18" borderId="13" xfId="0" applyFont="1" applyFill="1" applyBorder="1" applyAlignment="1">
      <alignment horizontal="center" vertical="center" wrapText="1"/>
    </xf>
    <xf numFmtId="0" fontId="0" fillId="30" borderId="0" xfId="0" applyFill="1" applyBorder="1"/>
    <xf numFmtId="0" fontId="4" fillId="25" borderId="12" xfId="0" applyFont="1" applyFill="1" applyBorder="1"/>
    <xf numFmtId="0" fontId="0" fillId="25" borderId="12" xfId="0" applyFill="1" applyBorder="1"/>
    <xf numFmtId="0" fontId="0" fillId="24" borderId="0" xfId="0" applyFill="1" applyBorder="1"/>
    <xf numFmtId="0" fontId="0" fillId="33" borderId="0" xfId="0" applyFill="1"/>
    <xf numFmtId="0" fontId="0" fillId="14" borderId="0" xfId="0" applyFill="1" applyBorder="1"/>
    <xf numFmtId="0" fontId="0" fillId="22" borderId="0" xfId="0" applyFill="1" applyBorder="1"/>
    <xf numFmtId="0" fontId="0" fillId="32" borderId="4" xfId="0" applyFill="1" applyBorder="1" applyAlignment="1">
      <alignment horizontal="center"/>
    </xf>
    <xf numFmtId="0" fontId="0" fillId="28" borderId="14" xfId="0" applyFill="1" applyBorder="1"/>
    <xf numFmtId="0" fontId="2" fillId="3" borderId="1" xfId="0" applyFont="1" applyFill="1"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US"/>
              <a:t>Edad</a:t>
            </a:r>
            <a:r>
              <a:rPr lang="en-US" baseline="0"/>
              <a:t> </a:t>
            </a:r>
            <a:endParaRPr lang="en-US"/>
          </a:p>
        </c:rich>
      </c:tx>
      <c:overlay val="0"/>
      <c:spPr>
        <a:noFill/>
        <a:ln>
          <a:noFill/>
        </a:ln>
        <a:effectLst/>
      </c:spPr>
    </c:title>
    <c:autoTitleDeleted val="0"/>
    <c:plotArea>
      <c:layout/>
      <c:barChart>
        <c:barDir val="col"/>
        <c:grouping val="clustered"/>
        <c:varyColors val="0"/>
        <c:ser>
          <c:idx val="0"/>
          <c:order val="0"/>
          <c:tx>
            <c:strRef>
              <c:f>'Edad y Sexo '!$F$1</c:f>
              <c:strCache>
                <c:ptCount val="1"/>
                <c:pt idx="0">
                  <c:v>Cantidad</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'Edad y Sexo '!$E$2:$E$14</c:f>
              <c:strCache>
                <c:ptCount val="13"/>
                <c:pt idx="0">
                  <c:v>14 años</c:v>
                </c:pt>
                <c:pt idx="1">
                  <c:v>16 años</c:v>
                </c:pt>
                <c:pt idx="2">
                  <c:v>17 años </c:v>
                </c:pt>
                <c:pt idx="3">
                  <c:v>18 años </c:v>
                </c:pt>
                <c:pt idx="4">
                  <c:v>19 años </c:v>
                </c:pt>
                <c:pt idx="5">
                  <c:v>20 años </c:v>
                </c:pt>
                <c:pt idx="6">
                  <c:v>21 años </c:v>
                </c:pt>
                <c:pt idx="7">
                  <c:v>22 años </c:v>
                </c:pt>
                <c:pt idx="8">
                  <c:v>23 años </c:v>
                </c:pt>
                <c:pt idx="9">
                  <c:v>24 años </c:v>
                </c:pt>
                <c:pt idx="10">
                  <c:v>25 años </c:v>
                </c:pt>
                <c:pt idx="11">
                  <c:v>27 años </c:v>
                </c:pt>
                <c:pt idx="12">
                  <c:v>35 años </c:v>
                </c:pt>
              </c:strCache>
            </c:strRef>
          </c:cat>
          <c:val>
            <c:numRef>
              <c:f>'Edad y Sexo '!$F$2:$F$14</c:f>
              <c:numCache>
                <c:formatCode>General</c:formatCode>
                <c:ptCount val="13"/>
                <c:pt idx="0">
                  <c:v>1</c:v>
                </c:pt>
                <c:pt idx="1">
                  <c:v>1</c:v>
                </c:pt>
                <c:pt idx="2">
                  <c:v>1</c:v>
                </c:pt>
                <c:pt idx="3">
                  <c:v>4</c:v>
                </c:pt>
                <c:pt idx="4">
                  <c:v>1</c:v>
                </c:pt>
                <c:pt idx="5">
                  <c:v>5</c:v>
                </c:pt>
                <c:pt idx="6">
                  <c:v>3</c:v>
                </c:pt>
                <c:pt idx="7">
                  <c:v>2</c:v>
                </c:pt>
                <c:pt idx="8">
                  <c:v>2</c:v>
                </c:pt>
                <c:pt idx="9">
                  <c:v>1</c:v>
                </c:pt>
                <c:pt idx="10">
                  <c:v>1</c:v>
                </c:pt>
                <c:pt idx="11">
                  <c:v>3</c:v>
                </c:pt>
                <c:pt idx="12">
                  <c:v>1</c:v>
                </c:pt>
              </c:numCache>
            </c:numRef>
          </c:val>
        </c:ser>
        <c:dLbls>
          <c:showLegendKey val="0"/>
          <c:showVal val="0"/>
          <c:showCatName val="0"/>
          <c:showSerName val="0"/>
          <c:showPercent val="0"/>
          <c:showBubbleSize val="0"/>
        </c:dLbls>
        <c:gapWidth val="100"/>
        <c:axId val="184508800"/>
        <c:axId val="184510336"/>
      </c:barChart>
      <c:catAx>
        <c:axId val="184508800"/>
        <c:scaling>
          <c:orientation val="minMax"/>
        </c:scaling>
        <c:delete val="0"/>
        <c:axPos val="b"/>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crossAx val="184510336"/>
        <c:crosses val="autoZero"/>
        <c:auto val="1"/>
        <c:lblAlgn val="ctr"/>
        <c:lblOffset val="100"/>
        <c:noMultiLvlLbl val="0"/>
      </c:catAx>
      <c:valAx>
        <c:axId val="184510336"/>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crossAx val="184508800"/>
        <c:crosses val="autoZero"/>
        <c:crossBetween val="between"/>
      </c:valAx>
      <c:spPr>
        <a:solidFill>
          <a:schemeClr val="bg1"/>
        </a:solidFill>
        <a:ln>
          <a:noFill/>
        </a:ln>
        <a:effectLst/>
      </c:spPr>
    </c:plotArea>
    <c:legend>
      <c:legendPos val="r"/>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a:pPr>
            <a:r>
              <a:rPr lang="en-US"/>
              <a:t>Vida Social/Música  </a:t>
            </a:r>
          </a:p>
        </c:rich>
      </c:tx>
      <c:overlay val="0"/>
    </c:title>
    <c:autoTitleDeleted val="0"/>
    <c:plotArea>
      <c:layout/>
      <c:pieChart>
        <c:varyColors val="1"/>
        <c:ser>
          <c:idx val="0"/>
          <c:order val="0"/>
          <c:tx>
            <c:strRef>
              <c:f>'Compaginar Musicalmente 8'!$B$28</c:f>
              <c:strCache>
                <c:ptCount val="1"/>
                <c:pt idx="0">
                  <c:v>Influencia </c:v>
                </c:pt>
              </c:strCache>
            </c:strRef>
          </c:tx>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'Compaginar Musicalmente 8'!$A$29:$A$30</c:f>
              <c:strCache>
                <c:ptCount val="2"/>
                <c:pt idx="0">
                  <c:v>Si </c:v>
                </c:pt>
                <c:pt idx="1">
                  <c:v>No </c:v>
                </c:pt>
              </c:strCache>
            </c:strRef>
          </c:cat>
          <c:val>
            <c:numRef>
              <c:f>'Compaginar Musicalmente 8'!$B$29:$B$30</c:f>
              <c:numCache>
                <c:formatCode>General</c:formatCode>
                <c:ptCount val="2"/>
                <c:pt idx="0">
                  <c:v>9</c:v>
                </c:pt>
                <c:pt idx="1">
                  <c:v>17</c:v>
                </c:pt>
              </c:numCache>
            </c:numRef>
          </c:val>
        </c:ser>
        <c:dLbls>
          <c:showLegendKey val="0"/>
          <c:showVal val="0"/>
          <c:showCatName val="0"/>
          <c:showSerName val="0"/>
          <c:showPercent val="1"/>
          <c:showBubbleSize val="0"/>
          <c:showLeaderLines val="1"/>
        </c:dLbls>
        <c:firstSliceAng val="0"/>
      </c:pieChart>
    </c:plotArea>
    <c:legend>
      <c:legendPos val="r"/>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8"/>
    </mc:Choice>
    <mc:Fallback>
      <c:style val="28"/>
    </mc:Fallback>
  </mc:AlternateContent>
  <c:chart>
    <c:title>
      <c:tx>
        <c:rich>
          <a:bodyPr/>
          <a:lstStyle/>
          <a:p>
            <a:pPr>
              <a:defRPr/>
            </a:pPr>
            <a:r>
              <a:rPr lang="en-US"/>
              <a:t>Formación Musical </a:t>
            </a:r>
          </a:p>
        </c:rich>
      </c:tx>
      <c:overlay val="0"/>
    </c:title>
    <c:autoTitleDeleted val="0"/>
    <c:plotArea>
      <c:layout/>
      <c:pieChart>
        <c:varyColors val="1"/>
        <c:ser>
          <c:idx val="0"/>
          <c:order val="0"/>
          <c:tx>
            <c:strRef>
              <c:f>'Formación Musical 9 y 10 '!$B$28</c:f>
              <c:strCache>
                <c:ptCount val="1"/>
                <c:pt idx="0">
                  <c:v>Cantidad</c:v>
                </c:pt>
              </c:strCache>
            </c:strRef>
          </c:tx>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'Formación Musical 9 y 10 '!$A$29:$A$30</c:f>
              <c:strCache>
                <c:ptCount val="2"/>
                <c:pt idx="0">
                  <c:v>Si </c:v>
                </c:pt>
                <c:pt idx="1">
                  <c:v>No </c:v>
                </c:pt>
              </c:strCache>
            </c:strRef>
          </c:cat>
          <c:val>
            <c:numRef>
              <c:f>'Formación Musical 9 y 10 '!$B$29:$B$30</c:f>
              <c:numCache>
                <c:formatCode>General</c:formatCode>
                <c:ptCount val="2"/>
                <c:pt idx="0">
                  <c:v>16</c:v>
                </c:pt>
                <c:pt idx="1">
                  <c:v>10</c:v>
                </c:pt>
              </c:numCache>
            </c:numRef>
          </c:val>
        </c:ser>
        <c:dLbls>
          <c:showLegendKey val="0"/>
          <c:showVal val="0"/>
          <c:showCatName val="0"/>
          <c:showSerName val="0"/>
          <c:showPercent val="1"/>
          <c:showBubbleSize val="0"/>
          <c:showLeaderLines val="1"/>
        </c:dLbls>
        <c:firstSliceAng val="0"/>
      </c:pieChart>
    </c:plotArea>
    <c:legend>
      <c:legendPos val="r"/>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Genero Musical/Gusto</a:t>
            </a:r>
          </a:p>
        </c:rich>
      </c:tx>
      <c:overlay val="0"/>
      <c:spPr>
        <a:noFill/>
        <a:ln>
          <a:noFill/>
        </a:ln>
        <a:effectLst/>
      </c:spPr>
    </c:title>
    <c:autoTitleDeleted val="0"/>
    <c:plotArea>
      <c:layout/>
      <c:barChart>
        <c:barDir val="col"/>
        <c:grouping val="clustered"/>
        <c:varyColors val="0"/>
        <c:ser>
          <c:idx val="0"/>
          <c:order val="0"/>
          <c:tx>
            <c:strRef>
              <c:f>'Que escucha 11'!$A$29</c:f>
              <c:strCache>
                <c:ptCount val="1"/>
                <c:pt idx="0">
                  <c:v>Si lo escucha </c:v>
                </c:pt>
              </c:strCache>
            </c:strRef>
          </c:tx>
          <c:spPr>
            <a:solidFill>
              <a:schemeClr val="accent1"/>
            </a:solidFill>
            <a:ln>
              <a:noFill/>
            </a:ln>
            <a:effectLst/>
          </c:spPr>
          <c:invertIfNegative val="0"/>
          <c:cat>
            <c:strRef>
              <c:f>'Que escucha 11'!$B$28:$T$28</c:f>
              <c:strCache>
                <c:ptCount val="19"/>
                <c:pt idx="0">
                  <c:v>Rock´n´roll Clásico </c:v>
                </c:pt>
                <c:pt idx="1">
                  <c:v>Blues, Soul, Funk </c:v>
                </c:pt>
                <c:pt idx="2">
                  <c:v>Heavy, Hard Rock </c:v>
                </c:pt>
                <c:pt idx="3">
                  <c:v>Metal</c:v>
                </c:pt>
                <c:pt idx="4">
                  <c:v>Rock Alternativo </c:v>
                </c:pt>
                <c:pt idx="5">
                  <c:v>Indie-Rock</c:v>
                </c:pt>
                <c:pt idx="6">
                  <c:v>Posthardcore</c:v>
                </c:pt>
                <c:pt idx="7">
                  <c:v>Metalcore</c:v>
                </c:pt>
                <c:pt idx="8">
                  <c:v>Punk</c:v>
                </c:pt>
                <c:pt idx="9">
                  <c:v>Pop</c:v>
                </c:pt>
                <c:pt idx="10">
                  <c:v>Merengue</c:v>
                </c:pt>
                <c:pt idx="11">
                  <c:v>Hip-Hop</c:v>
                </c:pt>
                <c:pt idx="12">
                  <c:v>Salsa</c:v>
                </c:pt>
                <c:pt idx="13">
                  <c:v>Música Étnica </c:v>
                </c:pt>
                <c:pt idx="14">
                  <c:v>Música Popular </c:v>
                </c:pt>
                <c:pt idx="15">
                  <c:v>Electronica</c:v>
                </c:pt>
                <c:pt idx="16">
                  <c:v>Jazz</c:v>
                </c:pt>
                <c:pt idx="17">
                  <c:v>Reggaetón</c:v>
                </c:pt>
                <c:pt idx="18">
                  <c:v>Reggae </c:v>
                </c:pt>
              </c:strCache>
            </c:strRef>
          </c:cat>
          <c:val>
            <c:numRef>
              <c:f>'Que escucha 11'!$B$29:$T$29</c:f>
              <c:numCache>
                <c:formatCode>General</c:formatCode>
                <c:ptCount val="19"/>
                <c:pt idx="0">
                  <c:v>18</c:v>
                </c:pt>
                <c:pt idx="1">
                  <c:v>14</c:v>
                </c:pt>
                <c:pt idx="2">
                  <c:v>21</c:v>
                </c:pt>
                <c:pt idx="3">
                  <c:v>23</c:v>
                </c:pt>
                <c:pt idx="4">
                  <c:v>24</c:v>
                </c:pt>
                <c:pt idx="5">
                  <c:v>18</c:v>
                </c:pt>
                <c:pt idx="6">
                  <c:v>24</c:v>
                </c:pt>
                <c:pt idx="7">
                  <c:v>24</c:v>
                </c:pt>
                <c:pt idx="8">
                  <c:v>15</c:v>
                </c:pt>
                <c:pt idx="9">
                  <c:v>14</c:v>
                </c:pt>
                <c:pt idx="10">
                  <c:v>9</c:v>
                </c:pt>
                <c:pt idx="11">
                  <c:v>10</c:v>
                </c:pt>
                <c:pt idx="12">
                  <c:v>9</c:v>
                </c:pt>
                <c:pt idx="13">
                  <c:v>4</c:v>
                </c:pt>
                <c:pt idx="14">
                  <c:v>4</c:v>
                </c:pt>
                <c:pt idx="15">
                  <c:v>18</c:v>
                </c:pt>
                <c:pt idx="16">
                  <c:v>12</c:v>
                </c:pt>
                <c:pt idx="17">
                  <c:v>6</c:v>
                </c:pt>
                <c:pt idx="18">
                  <c:v>8</c:v>
                </c:pt>
              </c:numCache>
            </c:numRef>
          </c:val>
        </c:ser>
        <c:ser>
          <c:idx val="1"/>
          <c:order val="1"/>
          <c:tx>
            <c:strRef>
              <c:f>'Que escucha 11'!$A$30</c:f>
              <c:strCache>
                <c:ptCount val="1"/>
                <c:pt idx="0">
                  <c:v>No lo escucha </c:v>
                </c:pt>
              </c:strCache>
            </c:strRef>
          </c:tx>
          <c:spPr>
            <a:solidFill>
              <a:schemeClr val="accent2"/>
            </a:solidFill>
            <a:ln>
              <a:noFill/>
            </a:ln>
            <a:effectLst/>
          </c:spPr>
          <c:invertIfNegative val="0"/>
          <c:cat>
            <c:strRef>
              <c:f>'Que escucha 11'!$B$28:$T$28</c:f>
              <c:strCache>
                <c:ptCount val="19"/>
                <c:pt idx="0">
                  <c:v>Rock´n´roll Clásico </c:v>
                </c:pt>
                <c:pt idx="1">
                  <c:v>Blues, Soul, Funk </c:v>
                </c:pt>
                <c:pt idx="2">
                  <c:v>Heavy, Hard Rock </c:v>
                </c:pt>
                <c:pt idx="3">
                  <c:v>Metal</c:v>
                </c:pt>
                <c:pt idx="4">
                  <c:v>Rock Alternativo </c:v>
                </c:pt>
                <c:pt idx="5">
                  <c:v>Indie-Rock</c:v>
                </c:pt>
                <c:pt idx="6">
                  <c:v>Posthardcore</c:v>
                </c:pt>
                <c:pt idx="7">
                  <c:v>Metalcore</c:v>
                </c:pt>
                <c:pt idx="8">
                  <c:v>Punk</c:v>
                </c:pt>
                <c:pt idx="9">
                  <c:v>Pop</c:v>
                </c:pt>
                <c:pt idx="10">
                  <c:v>Merengue</c:v>
                </c:pt>
                <c:pt idx="11">
                  <c:v>Hip-Hop</c:v>
                </c:pt>
                <c:pt idx="12">
                  <c:v>Salsa</c:v>
                </c:pt>
                <c:pt idx="13">
                  <c:v>Música Étnica </c:v>
                </c:pt>
                <c:pt idx="14">
                  <c:v>Música Popular </c:v>
                </c:pt>
                <c:pt idx="15">
                  <c:v>Electronica</c:v>
                </c:pt>
                <c:pt idx="16">
                  <c:v>Jazz</c:v>
                </c:pt>
                <c:pt idx="17">
                  <c:v>Reggaetón</c:v>
                </c:pt>
                <c:pt idx="18">
                  <c:v>Reggae </c:v>
                </c:pt>
              </c:strCache>
            </c:strRef>
          </c:cat>
          <c:val>
            <c:numRef>
              <c:f>'Que escucha 11'!$B$30:$T$30</c:f>
              <c:numCache>
                <c:formatCode>General</c:formatCode>
                <c:ptCount val="19"/>
                <c:pt idx="0">
                  <c:v>8</c:v>
                </c:pt>
                <c:pt idx="1">
                  <c:v>11</c:v>
                </c:pt>
                <c:pt idx="2">
                  <c:v>5</c:v>
                </c:pt>
                <c:pt idx="3">
                  <c:v>3</c:v>
                </c:pt>
                <c:pt idx="4">
                  <c:v>2</c:v>
                </c:pt>
                <c:pt idx="5">
                  <c:v>7</c:v>
                </c:pt>
                <c:pt idx="6">
                  <c:v>1</c:v>
                </c:pt>
                <c:pt idx="7">
                  <c:v>1</c:v>
                </c:pt>
                <c:pt idx="8">
                  <c:v>10</c:v>
                </c:pt>
                <c:pt idx="9">
                  <c:v>11</c:v>
                </c:pt>
                <c:pt idx="10">
                  <c:v>17</c:v>
                </c:pt>
                <c:pt idx="11">
                  <c:v>15</c:v>
                </c:pt>
                <c:pt idx="12">
                  <c:v>16</c:v>
                </c:pt>
                <c:pt idx="13">
                  <c:v>19</c:v>
                </c:pt>
                <c:pt idx="14">
                  <c:v>21</c:v>
                </c:pt>
                <c:pt idx="15">
                  <c:v>8</c:v>
                </c:pt>
                <c:pt idx="16">
                  <c:v>13</c:v>
                </c:pt>
                <c:pt idx="17">
                  <c:v>19</c:v>
                </c:pt>
                <c:pt idx="18">
                  <c:v>16</c:v>
                </c:pt>
              </c:numCache>
            </c:numRef>
          </c:val>
        </c:ser>
        <c:ser>
          <c:idx val="2"/>
          <c:order val="2"/>
          <c:tx>
            <c:strRef>
              <c:f>'Que escucha 11'!$A$31</c:f>
              <c:strCache>
                <c:ptCount val="1"/>
                <c:pt idx="0">
                  <c:v>Sin respuesta</c:v>
                </c:pt>
              </c:strCache>
            </c:strRef>
          </c:tx>
          <c:spPr>
            <a:solidFill>
              <a:schemeClr val="accent3"/>
            </a:solidFill>
            <a:ln>
              <a:noFill/>
            </a:ln>
            <a:effectLst/>
          </c:spPr>
          <c:invertIfNegative val="0"/>
          <c:cat>
            <c:strRef>
              <c:f>'Que escucha 11'!$B$28:$T$28</c:f>
              <c:strCache>
                <c:ptCount val="19"/>
                <c:pt idx="0">
                  <c:v>Rock´n´roll Clásico </c:v>
                </c:pt>
                <c:pt idx="1">
                  <c:v>Blues, Soul, Funk </c:v>
                </c:pt>
                <c:pt idx="2">
                  <c:v>Heavy, Hard Rock </c:v>
                </c:pt>
                <c:pt idx="3">
                  <c:v>Metal</c:v>
                </c:pt>
                <c:pt idx="4">
                  <c:v>Rock Alternativo </c:v>
                </c:pt>
                <c:pt idx="5">
                  <c:v>Indie-Rock</c:v>
                </c:pt>
                <c:pt idx="6">
                  <c:v>Posthardcore</c:v>
                </c:pt>
                <c:pt idx="7">
                  <c:v>Metalcore</c:v>
                </c:pt>
                <c:pt idx="8">
                  <c:v>Punk</c:v>
                </c:pt>
                <c:pt idx="9">
                  <c:v>Pop</c:v>
                </c:pt>
                <c:pt idx="10">
                  <c:v>Merengue</c:v>
                </c:pt>
                <c:pt idx="11">
                  <c:v>Hip-Hop</c:v>
                </c:pt>
                <c:pt idx="12">
                  <c:v>Salsa</c:v>
                </c:pt>
                <c:pt idx="13">
                  <c:v>Música Étnica </c:v>
                </c:pt>
                <c:pt idx="14">
                  <c:v>Música Popular </c:v>
                </c:pt>
                <c:pt idx="15">
                  <c:v>Electronica</c:v>
                </c:pt>
                <c:pt idx="16">
                  <c:v>Jazz</c:v>
                </c:pt>
                <c:pt idx="17">
                  <c:v>Reggaetón</c:v>
                </c:pt>
                <c:pt idx="18">
                  <c:v>Reggae </c:v>
                </c:pt>
              </c:strCache>
            </c:strRef>
          </c:cat>
          <c:val>
            <c:numRef>
              <c:f>'Que escucha 11'!$B$31:$T$31</c:f>
              <c:numCache>
                <c:formatCode>General</c:formatCode>
                <c:ptCount val="19"/>
                <c:pt idx="0">
                  <c:v>0</c:v>
                </c:pt>
                <c:pt idx="1">
                  <c:v>1</c:v>
                </c:pt>
                <c:pt idx="2">
                  <c:v>0</c:v>
                </c:pt>
                <c:pt idx="3">
                  <c:v>0</c:v>
                </c:pt>
                <c:pt idx="4">
                  <c:v>0</c:v>
                </c:pt>
                <c:pt idx="5">
                  <c:v>1</c:v>
                </c:pt>
                <c:pt idx="6">
                  <c:v>1</c:v>
                </c:pt>
                <c:pt idx="7">
                  <c:v>1</c:v>
                </c:pt>
                <c:pt idx="8">
                  <c:v>1</c:v>
                </c:pt>
                <c:pt idx="9">
                  <c:v>1</c:v>
                </c:pt>
                <c:pt idx="10">
                  <c:v>0</c:v>
                </c:pt>
                <c:pt idx="11">
                  <c:v>1</c:v>
                </c:pt>
                <c:pt idx="12">
                  <c:v>1</c:v>
                </c:pt>
                <c:pt idx="13">
                  <c:v>3</c:v>
                </c:pt>
                <c:pt idx="14">
                  <c:v>1</c:v>
                </c:pt>
                <c:pt idx="15">
                  <c:v>0</c:v>
                </c:pt>
                <c:pt idx="16">
                  <c:v>1</c:v>
                </c:pt>
                <c:pt idx="17">
                  <c:v>1</c:v>
                </c:pt>
                <c:pt idx="18">
                  <c:v>2</c:v>
                </c:pt>
              </c:numCache>
            </c:numRef>
          </c:val>
        </c:ser>
        <c:dLbls>
          <c:showLegendKey val="0"/>
          <c:showVal val="0"/>
          <c:showCatName val="0"/>
          <c:showSerName val="0"/>
          <c:showPercent val="0"/>
          <c:showBubbleSize val="0"/>
        </c:dLbls>
        <c:gapWidth val="150"/>
        <c:axId val="186795904"/>
        <c:axId val="186797440"/>
      </c:barChart>
      <c:catAx>
        <c:axId val="186795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6797440"/>
        <c:crosses val="autoZero"/>
        <c:auto val="1"/>
        <c:lblAlgn val="ctr"/>
        <c:lblOffset val="100"/>
        <c:noMultiLvlLbl val="0"/>
      </c:catAx>
      <c:valAx>
        <c:axId val="18679744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a:t>
                </a:r>
                <a:r>
                  <a:rPr lang="es-CO" baseline="0"/>
                  <a:t> de personas </a:t>
                </a:r>
                <a:endParaRPr lang="es-CO"/>
              </a:p>
            </c:rich>
          </c:tx>
          <c:layout>
            <c:manualLayout>
              <c:xMode val="edge"/>
              <c:yMode val="edge"/>
              <c:x val="2.7010435850214856E-2"/>
              <c:y val="0.2861696205969968"/>
            </c:manualLayout>
          </c:layout>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679590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Genero</a:t>
            </a:r>
            <a:r>
              <a:rPr lang="es-CO" baseline="0"/>
              <a:t> Musical/ Frecuencia</a:t>
            </a:r>
            <a:endParaRPr lang="es-CO"/>
          </a:p>
        </c:rich>
      </c:tx>
      <c:overlay val="0"/>
      <c:spPr>
        <a:noFill/>
        <a:ln>
          <a:noFill/>
        </a:ln>
        <a:effectLst/>
      </c:spPr>
    </c:title>
    <c:autoTitleDeleted val="0"/>
    <c:plotArea>
      <c:layout/>
      <c:barChart>
        <c:barDir val="col"/>
        <c:grouping val="clustered"/>
        <c:varyColors val="0"/>
        <c:ser>
          <c:idx val="0"/>
          <c:order val="0"/>
          <c:tx>
            <c:strRef>
              <c:f>'Frecuencia con la que lo esc12'!$A$29</c:f>
              <c:strCache>
                <c:ptCount val="1"/>
                <c:pt idx="0">
                  <c:v>A diario</c:v>
                </c:pt>
              </c:strCache>
            </c:strRef>
          </c:tx>
          <c:spPr>
            <a:solidFill>
              <a:schemeClr val="accent1"/>
            </a:solidFill>
            <a:ln>
              <a:noFill/>
            </a:ln>
            <a:effectLst/>
          </c:spPr>
          <c:invertIfNegative val="0"/>
          <c:cat>
            <c:strRef>
              <c:f>'Frecuencia con la que lo esc12'!$B$28:$T$28</c:f>
              <c:strCache>
                <c:ptCount val="19"/>
                <c:pt idx="0">
                  <c:v>Rock´n´roll Clásico </c:v>
                </c:pt>
                <c:pt idx="1">
                  <c:v>Blues, Soul, Funk </c:v>
                </c:pt>
                <c:pt idx="2">
                  <c:v>Heavy, Hard Rock </c:v>
                </c:pt>
                <c:pt idx="3">
                  <c:v>Metal</c:v>
                </c:pt>
                <c:pt idx="4">
                  <c:v>Rock Alternativo </c:v>
                </c:pt>
                <c:pt idx="5">
                  <c:v>Indie-Rock</c:v>
                </c:pt>
                <c:pt idx="6">
                  <c:v>Posthardcore</c:v>
                </c:pt>
                <c:pt idx="7">
                  <c:v>Metalcore</c:v>
                </c:pt>
                <c:pt idx="8">
                  <c:v>Punk</c:v>
                </c:pt>
                <c:pt idx="9">
                  <c:v>Pop</c:v>
                </c:pt>
                <c:pt idx="10">
                  <c:v>Merengue</c:v>
                </c:pt>
                <c:pt idx="11">
                  <c:v>Hip-Hop</c:v>
                </c:pt>
                <c:pt idx="12">
                  <c:v>Salsa</c:v>
                </c:pt>
                <c:pt idx="13">
                  <c:v>Música Étnica </c:v>
                </c:pt>
                <c:pt idx="14">
                  <c:v>Música Popular </c:v>
                </c:pt>
                <c:pt idx="15">
                  <c:v>Electronica</c:v>
                </c:pt>
                <c:pt idx="16">
                  <c:v>Jazz</c:v>
                </c:pt>
                <c:pt idx="17">
                  <c:v>Reggaetón</c:v>
                </c:pt>
                <c:pt idx="18">
                  <c:v>Reggae </c:v>
                </c:pt>
              </c:strCache>
            </c:strRef>
          </c:cat>
          <c:val>
            <c:numRef>
              <c:f>'Frecuencia con la que lo esc12'!$B$29:$T$29</c:f>
              <c:numCache>
                <c:formatCode>General</c:formatCode>
                <c:ptCount val="19"/>
                <c:pt idx="0">
                  <c:v>7</c:v>
                </c:pt>
                <c:pt idx="1">
                  <c:v>6</c:v>
                </c:pt>
                <c:pt idx="2">
                  <c:v>9</c:v>
                </c:pt>
                <c:pt idx="3">
                  <c:v>16</c:v>
                </c:pt>
                <c:pt idx="4">
                  <c:v>16</c:v>
                </c:pt>
                <c:pt idx="5">
                  <c:v>8</c:v>
                </c:pt>
                <c:pt idx="6">
                  <c:v>19</c:v>
                </c:pt>
                <c:pt idx="7">
                  <c:v>20</c:v>
                </c:pt>
                <c:pt idx="8">
                  <c:v>7</c:v>
                </c:pt>
                <c:pt idx="9">
                  <c:v>5</c:v>
                </c:pt>
                <c:pt idx="10">
                  <c:v>3</c:v>
                </c:pt>
                <c:pt idx="11">
                  <c:v>2</c:v>
                </c:pt>
                <c:pt idx="12">
                  <c:v>3</c:v>
                </c:pt>
                <c:pt idx="13">
                  <c:v>0</c:v>
                </c:pt>
                <c:pt idx="14">
                  <c:v>0</c:v>
                </c:pt>
                <c:pt idx="15">
                  <c:v>9</c:v>
                </c:pt>
                <c:pt idx="16">
                  <c:v>4</c:v>
                </c:pt>
                <c:pt idx="17">
                  <c:v>1</c:v>
                </c:pt>
                <c:pt idx="18">
                  <c:v>3</c:v>
                </c:pt>
              </c:numCache>
            </c:numRef>
          </c:val>
        </c:ser>
        <c:ser>
          <c:idx val="1"/>
          <c:order val="1"/>
          <c:tx>
            <c:strRef>
              <c:f>'Frecuencia con la que lo esc12'!$A$30</c:f>
              <c:strCache>
                <c:ptCount val="1"/>
                <c:pt idx="0">
                  <c:v>Algunas Veces</c:v>
                </c:pt>
              </c:strCache>
            </c:strRef>
          </c:tx>
          <c:spPr>
            <a:solidFill>
              <a:schemeClr val="accent2"/>
            </a:solidFill>
            <a:ln>
              <a:noFill/>
            </a:ln>
            <a:effectLst/>
          </c:spPr>
          <c:invertIfNegative val="0"/>
          <c:cat>
            <c:strRef>
              <c:f>'Frecuencia con la que lo esc12'!$B$28:$T$28</c:f>
              <c:strCache>
                <c:ptCount val="19"/>
                <c:pt idx="0">
                  <c:v>Rock´n´roll Clásico </c:v>
                </c:pt>
                <c:pt idx="1">
                  <c:v>Blues, Soul, Funk </c:v>
                </c:pt>
                <c:pt idx="2">
                  <c:v>Heavy, Hard Rock </c:v>
                </c:pt>
                <c:pt idx="3">
                  <c:v>Metal</c:v>
                </c:pt>
                <c:pt idx="4">
                  <c:v>Rock Alternativo </c:v>
                </c:pt>
                <c:pt idx="5">
                  <c:v>Indie-Rock</c:v>
                </c:pt>
                <c:pt idx="6">
                  <c:v>Posthardcore</c:v>
                </c:pt>
                <c:pt idx="7">
                  <c:v>Metalcore</c:v>
                </c:pt>
                <c:pt idx="8">
                  <c:v>Punk</c:v>
                </c:pt>
                <c:pt idx="9">
                  <c:v>Pop</c:v>
                </c:pt>
                <c:pt idx="10">
                  <c:v>Merengue</c:v>
                </c:pt>
                <c:pt idx="11">
                  <c:v>Hip-Hop</c:v>
                </c:pt>
                <c:pt idx="12">
                  <c:v>Salsa</c:v>
                </c:pt>
                <c:pt idx="13">
                  <c:v>Música Étnica </c:v>
                </c:pt>
                <c:pt idx="14">
                  <c:v>Música Popular </c:v>
                </c:pt>
                <c:pt idx="15">
                  <c:v>Electronica</c:v>
                </c:pt>
                <c:pt idx="16">
                  <c:v>Jazz</c:v>
                </c:pt>
                <c:pt idx="17">
                  <c:v>Reggaetón</c:v>
                </c:pt>
                <c:pt idx="18">
                  <c:v>Reggae </c:v>
                </c:pt>
              </c:strCache>
            </c:strRef>
          </c:cat>
          <c:val>
            <c:numRef>
              <c:f>'Frecuencia con la que lo esc12'!$B$30:$T$30</c:f>
              <c:numCache>
                <c:formatCode>General</c:formatCode>
                <c:ptCount val="19"/>
                <c:pt idx="0">
                  <c:v>12</c:v>
                </c:pt>
                <c:pt idx="1">
                  <c:v>8</c:v>
                </c:pt>
                <c:pt idx="2">
                  <c:v>13</c:v>
                </c:pt>
                <c:pt idx="3">
                  <c:v>7</c:v>
                </c:pt>
                <c:pt idx="4">
                  <c:v>8</c:v>
                </c:pt>
                <c:pt idx="5">
                  <c:v>13</c:v>
                </c:pt>
                <c:pt idx="6">
                  <c:v>5</c:v>
                </c:pt>
                <c:pt idx="7">
                  <c:v>4</c:v>
                </c:pt>
                <c:pt idx="8">
                  <c:v>13</c:v>
                </c:pt>
                <c:pt idx="9">
                  <c:v>11</c:v>
                </c:pt>
                <c:pt idx="10">
                  <c:v>6</c:v>
                </c:pt>
                <c:pt idx="11">
                  <c:v>10</c:v>
                </c:pt>
                <c:pt idx="12">
                  <c:v>8</c:v>
                </c:pt>
                <c:pt idx="13">
                  <c:v>6</c:v>
                </c:pt>
                <c:pt idx="14">
                  <c:v>7</c:v>
                </c:pt>
                <c:pt idx="15">
                  <c:v>10</c:v>
                </c:pt>
                <c:pt idx="16">
                  <c:v>8</c:v>
                </c:pt>
                <c:pt idx="17">
                  <c:v>4</c:v>
                </c:pt>
                <c:pt idx="18">
                  <c:v>4</c:v>
                </c:pt>
              </c:numCache>
            </c:numRef>
          </c:val>
        </c:ser>
        <c:ser>
          <c:idx val="2"/>
          <c:order val="2"/>
          <c:tx>
            <c:strRef>
              <c:f>'Frecuencia con la que lo esc12'!$A$31</c:f>
              <c:strCache>
                <c:ptCount val="1"/>
                <c:pt idx="0">
                  <c:v>Nunca </c:v>
                </c:pt>
              </c:strCache>
            </c:strRef>
          </c:tx>
          <c:spPr>
            <a:solidFill>
              <a:schemeClr val="accent3"/>
            </a:solidFill>
            <a:ln>
              <a:noFill/>
            </a:ln>
            <a:effectLst/>
          </c:spPr>
          <c:invertIfNegative val="0"/>
          <c:cat>
            <c:strRef>
              <c:f>'Frecuencia con la que lo esc12'!$B$28:$T$28</c:f>
              <c:strCache>
                <c:ptCount val="19"/>
                <c:pt idx="0">
                  <c:v>Rock´n´roll Clásico </c:v>
                </c:pt>
                <c:pt idx="1">
                  <c:v>Blues, Soul, Funk </c:v>
                </c:pt>
                <c:pt idx="2">
                  <c:v>Heavy, Hard Rock </c:v>
                </c:pt>
                <c:pt idx="3">
                  <c:v>Metal</c:v>
                </c:pt>
                <c:pt idx="4">
                  <c:v>Rock Alternativo </c:v>
                </c:pt>
                <c:pt idx="5">
                  <c:v>Indie-Rock</c:v>
                </c:pt>
                <c:pt idx="6">
                  <c:v>Posthardcore</c:v>
                </c:pt>
                <c:pt idx="7">
                  <c:v>Metalcore</c:v>
                </c:pt>
                <c:pt idx="8">
                  <c:v>Punk</c:v>
                </c:pt>
                <c:pt idx="9">
                  <c:v>Pop</c:v>
                </c:pt>
                <c:pt idx="10">
                  <c:v>Merengue</c:v>
                </c:pt>
                <c:pt idx="11">
                  <c:v>Hip-Hop</c:v>
                </c:pt>
                <c:pt idx="12">
                  <c:v>Salsa</c:v>
                </c:pt>
                <c:pt idx="13">
                  <c:v>Música Étnica </c:v>
                </c:pt>
                <c:pt idx="14">
                  <c:v>Música Popular </c:v>
                </c:pt>
                <c:pt idx="15">
                  <c:v>Electronica</c:v>
                </c:pt>
                <c:pt idx="16">
                  <c:v>Jazz</c:v>
                </c:pt>
                <c:pt idx="17">
                  <c:v>Reggaetón</c:v>
                </c:pt>
                <c:pt idx="18">
                  <c:v>Reggae </c:v>
                </c:pt>
              </c:strCache>
            </c:strRef>
          </c:cat>
          <c:val>
            <c:numRef>
              <c:f>'Frecuencia con la que lo esc12'!$B$31:$T$31</c:f>
              <c:numCache>
                <c:formatCode>General</c:formatCode>
                <c:ptCount val="19"/>
                <c:pt idx="0">
                  <c:v>6</c:v>
                </c:pt>
                <c:pt idx="1">
                  <c:v>10</c:v>
                </c:pt>
                <c:pt idx="2">
                  <c:v>4</c:v>
                </c:pt>
                <c:pt idx="3">
                  <c:v>3</c:v>
                </c:pt>
                <c:pt idx="4">
                  <c:v>2</c:v>
                </c:pt>
                <c:pt idx="5">
                  <c:v>4</c:v>
                </c:pt>
                <c:pt idx="6">
                  <c:v>1</c:v>
                </c:pt>
                <c:pt idx="7">
                  <c:v>1</c:v>
                </c:pt>
                <c:pt idx="8">
                  <c:v>5</c:v>
                </c:pt>
                <c:pt idx="9">
                  <c:v>9</c:v>
                </c:pt>
                <c:pt idx="10">
                  <c:v>16</c:v>
                </c:pt>
                <c:pt idx="11">
                  <c:v>13</c:v>
                </c:pt>
                <c:pt idx="12">
                  <c:v>14</c:v>
                </c:pt>
                <c:pt idx="13">
                  <c:v>19</c:v>
                </c:pt>
                <c:pt idx="14">
                  <c:v>18</c:v>
                </c:pt>
                <c:pt idx="15">
                  <c:v>6</c:v>
                </c:pt>
                <c:pt idx="16">
                  <c:v>14</c:v>
                </c:pt>
                <c:pt idx="17">
                  <c:v>20</c:v>
                </c:pt>
                <c:pt idx="18">
                  <c:v>16</c:v>
                </c:pt>
              </c:numCache>
            </c:numRef>
          </c:val>
        </c:ser>
        <c:ser>
          <c:idx val="3"/>
          <c:order val="3"/>
          <c:tx>
            <c:strRef>
              <c:f>'Frecuencia con la que lo esc12'!$A$32</c:f>
              <c:strCache>
                <c:ptCount val="1"/>
                <c:pt idx="0">
                  <c:v>Sin respuesta</c:v>
                </c:pt>
              </c:strCache>
            </c:strRef>
          </c:tx>
          <c:spPr>
            <a:solidFill>
              <a:schemeClr val="accent4"/>
            </a:solidFill>
            <a:ln>
              <a:noFill/>
            </a:ln>
            <a:effectLst/>
          </c:spPr>
          <c:invertIfNegative val="0"/>
          <c:cat>
            <c:strRef>
              <c:f>'Frecuencia con la que lo esc12'!$B$28:$T$28</c:f>
              <c:strCache>
                <c:ptCount val="19"/>
                <c:pt idx="0">
                  <c:v>Rock´n´roll Clásico </c:v>
                </c:pt>
                <c:pt idx="1">
                  <c:v>Blues, Soul, Funk </c:v>
                </c:pt>
                <c:pt idx="2">
                  <c:v>Heavy, Hard Rock </c:v>
                </c:pt>
                <c:pt idx="3">
                  <c:v>Metal</c:v>
                </c:pt>
                <c:pt idx="4">
                  <c:v>Rock Alternativo </c:v>
                </c:pt>
                <c:pt idx="5">
                  <c:v>Indie-Rock</c:v>
                </c:pt>
                <c:pt idx="6">
                  <c:v>Posthardcore</c:v>
                </c:pt>
                <c:pt idx="7">
                  <c:v>Metalcore</c:v>
                </c:pt>
                <c:pt idx="8">
                  <c:v>Punk</c:v>
                </c:pt>
                <c:pt idx="9">
                  <c:v>Pop</c:v>
                </c:pt>
                <c:pt idx="10">
                  <c:v>Merengue</c:v>
                </c:pt>
                <c:pt idx="11">
                  <c:v>Hip-Hop</c:v>
                </c:pt>
                <c:pt idx="12">
                  <c:v>Salsa</c:v>
                </c:pt>
                <c:pt idx="13">
                  <c:v>Música Étnica </c:v>
                </c:pt>
                <c:pt idx="14">
                  <c:v>Música Popular </c:v>
                </c:pt>
                <c:pt idx="15">
                  <c:v>Electronica</c:v>
                </c:pt>
                <c:pt idx="16">
                  <c:v>Jazz</c:v>
                </c:pt>
                <c:pt idx="17">
                  <c:v>Reggaetón</c:v>
                </c:pt>
                <c:pt idx="18">
                  <c:v>Reggae </c:v>
                </c:pt>
              </c:strCache>
            </c:strRef>
          </c:cat>
          <c:val>
            <c:numRef>
              <c:f>'Frecuencia con la que lo esc12'!$B$32:$T$32</c:f>
              <c:numCache>
                <c:formatCode>General</c:formatCode>
                <c:ptCount val="19"/>
                <c:pt idx="0">
                  <c:v>1</c:v>
                </c:pt>
                <c:pt idx="1">
                  <c:v>2</c:v>
                </c:pt>
                <c:pt idx="2">
                  <c:v>0</c:v>
                </c:pt>
                <c:pt idx="3">
                  <c:v>0</c:v>
                </c:pt>
                <c:pt idx="4">
                  <c:v>0</c:v>
                </c:pt>
                <c:pt idx="5">
                  <c:v>1</c:v>
                </c:pt>
                <c:pt idx="6">
                  <c:v>1</c:v>
                </c:pt>
                <c:pt idx="7">
                  <c:v>1</c:v>
                </c:pt>
                <c:pt idx="8">
                  <c:v>1</c:v>
                </c:pt>
                <c:pt idx="9">
                  <c:v>1</c:v>
                </c:pt>
                <c:pt idx="10">
                  <c:v>1</c:v>
                </c:pt>
                <c:pt idx="11">
                  <c:v>1</c:v>
                </c:pt>
                <c:pt idx="12">
                  <c:v>1</c:v>
                </c:pt>
                <c:pt idx="13">
                  <c:v>1</c:v>
                </c:pt>
                <c:pt idx="14">
                  <c:v>1</c:v>
                </c:pt>
                <c:pt idx="15">
                  <c:v>1</c:v>
                </c:pt>
                <c:pt idx="16">
                  <c:v>0</c:v>
                </c:pt>
                <c:pt idx="17">
                  <c:v>1</c:v>
                </c:pt>
                <c:pt idx="18">
                  <c:v>3</c:v>
                </c:pt>
              </c:numCache>
            </c:numRef>
          </c:val>
        </c:ser>
        <c:dLbls>
          <c:showLegendKey val="0"/>
          <c:showVal val="0"/>
          <c:showCatName val="0"/>
          <c:showSerName val="0"/>
          <c:showPercent val="0"/>
          <c:showBubbleSize val="0"/>
        </c:dLbls>
        <c:gapWidth val="150"/>
        <c:axId val="186998784"/>
        <c:axId val="187000320"/>
      </c:barChart>
      <c:catAx>
        <c:axId val="186998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000320"/>
        <c:crosses val="autoZero"/>
        <c:auto val="1"/>
        <c:lblAlgn val="ctr"/>
        <c:lblOffset val="100"/>
        <c:noMultiLvlLbl val="0"/>
      </c:catAx>
      <c:valAx>
        <c:axId val="187000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a:t>
                </a:r>
                <a:r>
                  <a:rPr lang="es-CO" baseline="0"/>
                  <a:t> de personas </a:t>
                </a:r>
                <a:endParaRPr lang="es-CO"/>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699878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8"/>
    </mc:Choice>
    <mc:Fallback>
      <c:style val="28"/>
    </mc:Fallback>
  </mc:AlternateContent>
  <c:chart>
    <c:title>
      <c:tx>
        <c:rich>
          <a:bodyPr/>
          <a:lstStyle/>
          <a:p>
            <a:pPr>
              <a:defRPr/>
            </a:pPr>
            <a:r>
              <a:rPr lang="es-CO"/>
              <a:t>Medio/Música</a:t>
            </a:r>
            <a:r>
              <a:rPr lang="es-CO" baseline="0"/>
              <a:t> </a:t>
            </a:r>
            <a:endParaRPr lang="es-CO"/>
          </a:p>
        </c:rich>
      </c:tx>
      <c:overlay val="0"/>
    </c:title>
    <c:autoTitleDeleted val="0"/>
    <c:plotArea>
      <c:layout/>
      <c:pieChart>
        <c:varyColors val="1"/>
        <c:ser>
          <c:idx val="0"/>
          <c:order val="0"/>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'Medio Escuha13'!$C$1:$G$1</c:f>
              <c:strCache>
                <c:ptCount val="5"/>
                <c:pt idx="0">
                  <c:v>Internet</c:v>
                </c:pt>
                <c:pt idx="1">
                  <c:v>MP3</c:v>
                </c:pt>
                <c:pt idx="2">
                  <c:v>Celular</c:v>
                </c:pt>
                <c:pt idx="3">
                  <c:v>CD'S</c:v>
                </c:pt>
                <c:pt idx="4">
                  <c:v>Otros </c:v>
                </c:pt>
              </c:strCache>
            </c:strRef>
          </c:cat>
          <c:val>
            <c:numRef>
              <c:f>'Medio Escuha13'!$C$2:$G$2</c:f>
              <c:numCache>
                <c:formatCode>General</c:formatCode>
                <c:ptCount val="5"/>
                <c:pt idx="0">
                  <c:v>22</c:v>
                </c:pt>
                <c:pt idx="1">
                  <c:v>11</c:v>
                </c:pt>
                <c:pt idx="2">
                  <c:v>20</c:v>
                </c:pt>
                <c:pt idx="3">
                  <c:v>10</c:v>
                </c:pt>
                <c:pt idx="4">
                  <c:v>3</c:v>
                </c:pt>
              </c:numCache>
            </c:numRef>
          </c:val>
        </c:ser>
        <c:dLbls>
          <c:showLegendKey val="0"/>
          <c:showVal val="0"/>
          <c:showCatName val="0"/>
          <c:showSerName val="0"/>
          <c:showPercent val="1"/>
          <c:showBubbleSize val="0"/>
          <c:showLeaderLines val="1"/>
        </c:dLbls>
        <c:firstSliceAng val="0"/>
      </c:pieChart>
    </c:plotArea>
    <c:legend>
      <c:legendPos val="r"/>
      <c:overlay val="0"/>
    </c:legend>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31"/>
    </mc:Choice>
    <mc:Fallback>
      <c:style val="31"/>
    </mc:Fallback>
  </mc:AlternateContent>
  <c:chart>
    <c:title>
      <c:tx>
        <c:rich>
          <a:bodyPr/>
          <a:lstStyle/>
          <a:p>
            <a:pPr>
              <a:defRPr/>
            </a:pPr>
            <a:r>
              <a:rPr lang="es-CO"/>
              <a:t>¿Con</a:t>
            </a:r>
            <a:r>
              <a:rPr lang="es-CO" baseline="0"/>
              <a:t> quien comparto  música?</a:t>
            </a:r>
            <a:endParaRPr lang="es-CO"/>
          </a:p>
        </c:rich>
      </c:tx>
      <c:overlay val="0"/>
    </c:title>
    <c:autoTitleDeleted val="0"/>
    <c:plotArea>
      <c:layout/>
      <c:pieChart>
        <c:varyColors val="1"/>
        <c:ser>
          <c:idx val="0"/>
          <c:order val="0"/>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'Con quien esucha14'!$C$1:$F$1</c:f>
              <c:strCache>
                <c:ptCount val="4"/>
                <c:pt idx="0">
                  <c:v>Amigos</c:v>
                </c:pt>
                <c:pt idx="1">
                  <c:v>Solo </c:v>
                </c:pt>
                <c:pt idx="2">
                  <c:v>Familia</c:v>
                </c:pt>
                <c:pt idx="3">
                  <c:v>Pareja </c:v>
                </c:pt>
              </c:strCache>
            </c:strRef>
          </c:cat>
          <c:val>
            <c:numRef>
              <c:f>'Con quien esucha14'!$C$2:$F$2</c:f>
              <c:numCache>
                <c:formatCode>General</c:formatCode>
                <c:ptCount val="4"/>
                <c:pt idx="0">
                  <c:v>24</c:v>
                </c:pt>
                <c:pt idx="1">
                  <c:v>17</c:v>
                </c:pt>
                <c:pt idx="2">
                  <c:v>9</c:v>
                </c:pt>
                <c:pt idx="3">
                  <c:v>11</c:v>
                </c:pt>
              </c:numCache>
            </c:numRef>
          </c:val>
        </c:ser>
        <c:dLbls>
          <c:showLegendKey val="0"/>
          <c:showVal val="0"/>
          <c:showCatName val="0"/>
          <c:showSerName val="0"/>
          <c:showPercent val="1"/>
          <c:showBubbleSize val="0"/>
          <c:showLeaderLines val="1"/>
        </c:dLbls>
        <c:firstSliceAng val="0"/>
      </c:pieChart>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Niveles</a:t>
            </a:r>
            <a:r>
              <a:rPr lang="es-CO" baseline="0"/>
              <a:t> de Formación </a:t>
            </a:r>
            <a:endParaRPr lang="es-CO"/>
          </a:p>
        </c:rich>
      </c:tx>
      <c:layout/>
      <c:overlay val="0"/>
      <c:spPr>
        <a:noFill/>
        <a:ln>
          <a:noFill/>
        </a:ln>
        <a:effectLst/>
      </c:spPr>
    </c:title>
    <c:autoTitleDeleted val="0"/>
    <c:plotArea>
      <c:layout>
        <c:manualLayout>
          <c:layoutTarget val="inner"/>
          <c:xMode val="edge"/>
          <c:yMode val="edge"/>
          <c:x val="7.6298246553360358E-2"/>
          <c:y val="0.10656378138235527"/>
          <c:w val="0.73016247141541324"/>
          <c:h val="0.59896492171734683"/>
        </c:manualLayout>
      </c:layout>
      <c:barChart>
        <c:barDir val="col"/>
        <c:grouping val="clustered"/>
        <c:varyColors val="0"/>
        <c:ser>
          <c:idx val="0"/>
          <c:order val="0"/>
          <c:tx>
            <c:strRef>
              <c:f>'Niveles de Formación1 '!$A$29</c:f>
              <c:strCache>
                <c:ptCount val="1"/>
                <c:pt idx="0">
                  <c:v>Terminado </c:v>
                </c:pt>
              </c:strCache>
            </c:strRef>
          </c:tx>
          <c:spPr>
            <a:solidFill>
              <a:schemeClr val="accent1"/>
            </a:solidFill>
            <a:ln>
              <a:noFill/>
            </a:ln>
            <a:effectLst/>
          </c:spPr>
          <c:invertIfNegative val="0"/>
          <c:cat>
            <c:strRef>
              <c:f>'Niveles de Formación1 '!$B$28:$N$28</c:f>
              <c:strCache>
                <c:ptCount val="13"/>
                <c:pt idx="0">
                  <c:v>Primaria </c:v>
                </c:pt>
                <c:pt idx="1">
                  <c:v>Secundaria</c:v>
                </c:pt>
                <c:pt idx="2">
                  <c:v>Educación Técnica</c:v>
                </c:pt>
                <c:pt idx="3">
                  <c:v>Educación Tecnológica </c:v>
                </c:pt>
                <c:pt idx="4">
                  <c:v>Pre grado profesional</c:v>
                </c:pt>
                <c:pt idx="5">
                  <c:v>Especialización </c:v>
                </c:pt>
                <c:pt idx="6">
                  <c:v>Posgrado</c:v>
                </c:pt>
                <c:pt idx="7">
                  <c:v>Ingles</c:v>
                </c:pt>
                <c:pt idx="8">
                  <c:v>Otro Idioma</c:v>
                </c:pt>
                <c:pt idx="9">
                  <c:v>Conservatorio</c:v>
                </c:pt>
                <c:pt idx="10">
                  <c:v>Taller de Música</c:v>
                </c:pt>
                <c:pt idx="11">
                  <c:v>Cursos Virtuales</c:v>
                </c:pt>
                <c:pt idx="12">
                  <c:v>Otros ¿Cual?</c:v>
                </c:pt>
              </c:strCache>
            </c:strRef>
          </c:cat>
          <c:val>
            <c:numRef>
              <c:f>'Niveles de Formación1 '!$B$29:$N$29</c:f>
              <c:numCache>
                <c:formatCode>General</c:formatCode>
                <c:ptCount val="13"/>
                <c:pt idx="0">
                  <c:v>26</c:v>
                </c:pt>
                <c:pt idx="1">
                  <c:v>23</c:v>
                </c:pt>
                <c:pt idx="2">
                  <c:v>6</c:v>
                </c:pt>
                <c:pt idx="3">
                  <c:v>5</c:v>
                </c:pt>
                <c:pt idx="4">
                  <c:v>4</c:v>
                </c:pt>
                <c:pt idx="5">
                  <c:v>0</c:v>
                </c:pt>
                <c:pt idx="6">
                  <c:v>0</c:v>
                </c:pt>
                <c:pt idx="7">
                  <c:v>4</c:v>
                </c:pt>
                <c:pt idx="8">
                  <c:v>0</c:v>
                </c:pt>
                <c:pt idx="9">
                  <c:v>0</c:v>
                </c:pt>
                <c:pt idx="10">
                  <c:v>4</c:v>
                </c:pt>
                <c:pt idx="11">
                  <c:v>3</c:v>
                </c:pt>
                <c:pt idx="12">
                  <c:v>0</c:v>
                </c:pt>
              </c:numCache>
            </c:numRef>
          </c:val>
        </c:ser>
        <c:ser>
          <c:idx val="1"/>
          <c:order val="1"/>
          <c:tx>
            <c:strRef>
              <c:f>'Niveles de Formación1 '!$A$30</c:f>
              <c:strCache>
                <c:ptCount val="1"/>
                <c:pt idx="0">
                  <c:v>Proceso </c:v>
                </c:pt>
              </c:strCache>
            </c:strRef>
          </c:tx>
          <c:spPr>
            <a:solidFill>
              <a:schemeClr val="accent2"/>
            </a:solidFill>
            <a:ln>
              <a:noFill/>
            </a:ln>
            <a:effectLst/>
          </c:spPr>
          <c:invertIfNegative val="0"/>
          <c:cat>
            <c:strRef>
              <c:f>'Niveles de Formación1 '!$B$28:$N$28</c:f>
              <c:strCache>
                <c:ptCount val="13"/>
                <c:pt idx="0">
                  <c:v>Primaria </c:v>
                </c:pt>
                <c:pt idx="1">
                  <c:v>Secundaria</c:v>
                </c:pt>
                <c:pt idx="2">
                  <c:v>Educación Técnica</c:v>
                </c:pt>
                <c:pt idx="3">
                  <c:v>Educación Tecnológica </c:v>
                </c:pt>
                <c:pt idx="4">
                  <c:v>Pre grado profesional</c:v>
                </c:pt>
                <c:pt idx="5">
                  <c:v>Especialización </c:v>
                </c:pt>
                <c:pt idx="6">
                  <c:v>Posgrado</c:v>
                </c:pt>
                <c:pt idx="7">
                  <c:v>Ingles</c:v>
                </c:pt>
                <c:pt idx="8">
                  <c:v>Otro Idioma</c:v>
                </c:pt>
                <c:pt idx="9">
                  <c:v>Conservatorio</c:v>
                </c:pt>
                <c:pt idx="10">
                  <c:v>Taller de Música</c:v>
                </c:pt>
                <c:pt idx="11">
                  <c:v>Cursos Virtuales</c:v>
                </c:pt>
                <c:pt idx="12">
                  <c:v>Otros ¿Cual?</c:v>
                </c:pt>
              </c:strCache>
            </c:strRef>
          </c:cat>
          <c:val>
            <c:numRef>
              <c:f>'Niveles de Formación1 '!$B$30:$N$30</c:f>
              <c:numCache>
                <c:formatCode>General</c:formatCode>
                <c:ptCount val="13"/>
                <c:pt idx="0">
                  <c:v>0</c:v>
                </c:pt>
                <c:pt idx="1">
                  <c:v>2</c:v>
                </c:pt>
                <c:pt idx="2">
                  <c:v>7</c:v>
                </c:pt>
                <c:pt idx="3">
                  <c:v>1</c:v>
                </c:pt>
                <c:pt idx="4">
                  <c:v>8</c:v>
                </c:pt>
                <c:pt idx="5">
                  <c:v>2</c:v>
                </c:pt>
                <c:pt idx="6">
                  <c:v>2</c:v>
                </c:pt>
                <c:pt idx="7">
                  <c:v>9</c:v>
                </c:pt>
                <c:pt idx="8">
                  <c:v>9</c:v>
                </c:pt>
                <c:pt idx="9">
                  <c:v>4</c:v>
                </c:pt>
                <c:pt idx="10">
                  <c:v>9</c:v>
                </c:pt>
                <c:pt idx="11">
                  <c:v>5</c:v>
                </c:pt>
                <c:pt idx="12">
                  <c:v>0</c:v>
                </c:pt>
              </c:numCache>
            </c:numRef>
          </c:val>
        </c:ser>
        <c:ser>
          <c:idx val="2"/>
          <c:order val="2"/>
          <c:tx>
            <c:strRef>
              <c:f>'Niveles de Formación1 '!$A$31</c:f>
              <c:strCache>
                <c:ptCount val="1"/>
                <c:pt idx="0">
                  <c:v>Abandonado </c:v>
                </c:pt>
              </c:strCache>
            </c:strRef>
          </c:tx>
          <c:spPr>
            <a:solidFill>
              <a:schemeClr val="accent3"/>
            </a:solidFill>
            <a:ln>
              <a:noFill/>
            </a:ln>
            <a:effectLst/>
          </c:spPr>
          <c:invertIfNegative val="0"/>
          <c:cat>
            <c:strRef>
              <c:f>'Niveles de Formación1 '!$B$28:$N$28</c:f>
              <c:strCache>
                <c:ptCount val="13"/>
                <c:pt idx="0">
                  <c:v>Primaria </c:v>
                </c:pt>
                <c:pt idx="1">
                  <c:v>Secundaria</c:v>
                </c:pt>
                <c:pt idx="2">
                  <c:v>Educación Técnica</c:v>
                </c:pt>
                <c:pt idx="3">
                  <c:v>Educación Tecnológica </c:v>
                </c:pt>
                <c:pt idx="4">
                  <c:v>Pre grado profesional</c:v>
                </c:pt>
                <c:pt idx="5">
                  <c:v>Especialización </c:v>
                </c:pt>
                <c:pt idx="6">
                  <c:v>Posgrado</c:v>
                </c:pt>
                <c:pt idx="7">
                  <c:v>Ingles</c:v>
                </c:pt>
                <c:pt idx="8">
                  <c:v>Otro Idioma</c:v>
                </c:pt>
                <c:pt idx="9">
                  <c:v>Conservatorio</c:v>
                </c:pt>
                <c:pt idx="10">
                  <c:v>Taller de Música</c:v>
                </c:pt>
                <c:pt idx="11">
                  <c:v>Cursos Virtuales</c:v>
                </c:pt>
                <c:pt idx="12">
                  <c:v>Otros ¿Cual?</c:v>
                </c:pt>
              </c:strCache>
            </c:strRef>
          </c:cat>
          <c:val>
            <c:numRef>
              <c:f>'Niveles de Formación1 '!$B$31:$N$31</c:f>
              <c:numCache>
                <c:formatCode>General</c:formatCode>
                <c:ptCount val="13"/>
                <c:pt idx="0">
                  <c:v>0</c:v>
                </c:pt>
                <c:pt idx="1">
                  <c:v>0</c:v>
                </c:pt>
                <c:pt idx="2">
                  <c:v>2</c:v>
                </c:pt>
                <c:pt idx="3">
                  <c:v>1</c:v>
                </c:pt>
                <c:pt idx="4">
                  <c:v>2</c:v>
                </c:pt>
                <c:pt idx="5">
                  <c:v>0</c:v>
                </c:pt>
                <c:pt idx="6">
                  <c:v>0</c:v>
                </c:pt>
                <c:pt idx="7">
                  <c:v>0</c:v>
                </c:pt>
                <c:pt idx="8">
                  <c:v>1</c:v>
                </c:pt>
                <c:pt idx="9">
                  <c:v>1</c:v>
                </c:pt>
                <c:pt idx="10">
                  <c:v>1</c:v>
                </c:pt>
                <c:pt idx="11">
                  <c:v>1</c:v>
                </c:pt>
                <c:pt idx="12">
                  <c:v>0</c:v>
                </c:pt>
              </c:numCache>
            </c:numRef>
          </c:val>
        </c:ser>
        <c:ser>
          <c:idx val="3"/>
          <c:order val="3"/>
          <c:tx>
            <c:strRef>
              <c:f>'Niveles de Formación1 '!$A$32</c:f>
              <c:strCache>
                <c:ptCount val="1"/>
                <c:pt idx="0">
                  <c:v>Iniciado </c:v>
                </c:pt>
              </c:strCache>
            </c:strRef>
          </c:tx>
          <c:spPr>
            <a:solidFill>
              <a:schemeClr val="accent4"/>
            </a:solidFill>
            <a:ln>
              <a:noFill/>
            </a:ln>
            <a:effectLst/>
          </c:spPr>
          <c:invertIfNegative val="0"/>
          <c:cat>
            <c:strRef>
              <c:f>'Niveles de Formación1 '!$B$28:$N$28</c:f>
              <c:strCache>
                <c:ptCount val="13"/>
                <c:pt idx="0">
                  <c:v>Primaria </c:v>
                </c:pt>
                <c:pt idx="1">
                  <c:v>Secundaria</c:v>
                </c:pt>
                <c:pt idx="2">
                  <c:v>Educación Técnica</c:v>
                </c:pt>
                <c:pt idx="3">
                  <c:v>Educación Tecnológica </c:v>
                </c:pt>
                <c:pt idx="4">
                  <c:v>Pre grado profesional</c:v>
                </c:pt>
                <c:pt idx="5">
                  <c:v>Especialización </c:v>
                </c:pt>
                <c:pt idx="6">
                  <c:v>Posgrado</c:v>
                </c:pt>
                <c:pt idx="7">
                  <c:v>Ingles</c:v>
                </c:pt>
                <c:pt idx="8">
                  <c:v>Otro Idioma</c:v>
                </c:pt>
                <c:pt idx="9">
                  <c:v>Conservatorio</c:v>
                </c:pt>
                <c:pt idx="10">
                  <c:v>Taller de Música</c:v>
                </c:pt>
                <c:pt idx="11">
                  <c:v>Cursos Virtuales</c:v>
                </c:pt>
                <c:pt idx="12">
                  <c:v>Otros ¿Cual?</c:v>
                </c:pt>
              </c:strCache>
            </c:strRef>
          </c:cat>
          <c:val>
            <c:numRef>
              <c:f>'Niveles de Formación1 '!$B$32:$N$32</c:f>
              <c:numCache>
                <c:formatCode>General</c:formatCode>
                <c:ptCount val="13"/>
                <c:pt idx="0">
                  <c:v>0</c:v>
                </c:pt>
                <c:pt idx="1">
                  <c:v>1</c:v>
                </c:pt>
                <c:pt idx="2">
                  <c:v>0</c:v>
                </c:pt>
                <c:pt idx="3">
                  <c:v>0</c:v>
                </c:pt>
                <c:pt idx="4">
                  <c:v>0</c:v>
                </c:pt>
                <c:pt idx="5">
                  <c:v>1</c:v>
                </c:pt>
                <c:pt idx="6">
                  <c:v>2</c:v>
                </c:pt>
                <c:pt idx="7">
                  <c:v>1</c:v>
                </c:pt>
                <c:pt idx="8">
                  <c:v>0</c:v>
                </c:pt>
                <c:pt idx="9">
                  <c:v>1</c:v>
                </c:pt>
                <c:pt idx="10">
                  <c:v>0</c:v>
                </c:pt>
                <c:pt idx="11">
                  <c:v>0</c:v>
                </c:pt>
                <c:pt idx="12">
                  <c:v>0</c:v>
                </c:pt>
              </c:numCache>
            </c:numRef>
          </c:val>
        </c:ser>
        <c:ser>
          <c:idx val="4"/>
          <c:order val="4"/>
          <c:tx>
            <c:strRef>
              <c:f>'Niveles de Formación1 '!$A$33</c:f>
              <c:strCache>
                <c:ptCount val="1"/>
                <c:pt idx="0">
                  <c:v>Sin Respuesta </c:v>
                </c:pt>
              </c:strCache>
            </c:strRef>
          </c:tx>
          <c:spPr>
            <a:solidFill>
              <a:schemeClr val="accent5"/>
            </a:solidFill>
            <a:ln>
              <a:noFill/>
            </a:ln>
            <a:effectLst/>
          </c:spPr>
          <c:invertIfNegative val="0"/>
          <c:cat>
            <c:strRef>
              <c:f>'Niveles de Formación1 '!$B$28:$N$28</c:f>
              <c:strCache>
                <c:ptCount val="13"/>
                <c:pt idx="0">
                  <c:v>Primaria </c:v>
                </c:pt>
                <c:pt idx="1">
                  <c:v>Secundaria</c:v>
                </c:pt>
                <c:pt idx="2">
                  <c:v>Educación Técnica</c:v>
                </c:pt>
                <c:pt idx="3">
                  <c:v>Educación Tecnológica </c:v>
                </c:pt>
                <c:pt idx="4">
                  <c:v>Pre grado profesional</c:v>
                </c:pt>
                <c:pt idx="5">
                  <c:v>Especialización </c:v>
                </c:pt>
                <c:pt idx="6">
                  <c:v>Posgrado</c:v>
                </c:pt>
                <c:pt idx="7">
                  <c:v>Ingles</c:v>
                </c:pt>
                <c:pt idx="8">
                  <c:v>Otro Idioma</c:v>
                </c:pt>
                <c:pt idx="9">
                  <c:v>Conservatorio</c:v>
                </c:pt>
                <c:pt idx="10">
                  <c:v>Taller de Música</c:v>
                </c:pt>
                <c:pt idx="11">
                  <c:v>Cursos Virtuales</c:v>
                </c:pt>
                <c:pt idx="12">
                  <c:v>Otros ¿Cual?</c:v>
                </c:pt>
              </c:strCache>
            </c:strRef>
          </c:cat>
          <c:val>
            <c:numRef>
              <c:f>'Niveles de Formación1 '!$B$33:$N$33</c:f>
              <c:numCache>
                <c:formatCode>General</c:formatCode>
                <c:ptCount val="13"/>
                <c:pt idx="0">
                  <c:v>0</c:v>
                </c:pt>
                <c:pt idx="1">
                  <c:v>0</c:v>
                </c:pt>
                <c:pt idx="2">
                  <c:v>11</c:v>
                </c:pt>
                <c:pt idx="3">
                  <c:v>19</c:v>
                </c:pt>
                <c:pt idx="4">
                  <c:v>12</c:v>
                </c:pt>
                <c:pt idx="5">
                  <c:v>23</c:v>
                </c:pt>
                <c:pt idx="6">
                  <c:v>22</c:v>
                </c:pt>
                <c:pt idx="7">
                  <c:v>12</c:v>
                </c:pt>
                <c:pt idx="8">
                  <c:v>16</c:v>
                </c:pt>
                <c:pt idx="9">
                  <c:v>20</c:v>
                </c:pt>
                <c:pt idx="10">
                  <c:v>12</c:v>
                </c:pt>
                <c:pt idx="11">
                  <c:v>17</c:v>
                </c:pt>
                <c:pt idx="12">
                  <c:v>26</c:v>
                </c:pt>
              </c:numCache>
            </c:numRef>
          </c:val>
        </c:ser>
        <c:dLbls>
          <c:showLegendKey val="0"/>
          <c:showVal val="0"/>
          <c:showCatName val="0"/>
          <c:showSerName val="0"/>
          <c:showPercent val="0"/>
          <c:showBubbleSize val="0"/>
        </c:dLbls>
        <c:gapWidth val="150"/>
        <c:axId val="185820672"/>
        <c:axId val="185822208"/>
      </c:barChart>
      <c:catAx>
        <c:axId val="185820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5822208"/>
        <c:crosses val="autoZero"/>
        <c:auto val="1"/>
        <c:lblAlgn val="ctr"/>
        <c:lblOffset val="100"/>
        <c:noMultiLvlLbl val="0"/>
      </c:catAx>
      <c:valAx>
        <c:axId val="1858222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5820672"/>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'Niveles de Formación1 '!$A$36</c:f>
              <c:strCache>
                <c:ptCount val="1"/>
                <c:pt idx="0">
                  <c:v>Terminado </c:v>
                </c:pt>
              </c:strCache>
            </c:strRef>
          </c:tx>
          <c:spPr>
            <a:solidFill>
              <a:schemeClr val="accent1"/>
            </a:solidFill>
            <a:ln>
              <a:noFill/>
            </a:ln>
            <a:effectLst/>
          </c:spPr>
          <c:invertIfNegative val="0"/>
          <c:cat>
            <c:strRef>
              <c:f>'Niveles de Formación1 '!$B$35:$N$35</c:f>
              <c:strCache>
                <c:ptCount val="13"/>
                <c:pt idx="0">
                  <c:v>Primaria </c:v>
                </c:pt>
                <c:pt idx="1">
                  <c:v>Secundaria</c:v>
                </c:pt>
                <c:pt idx="2">
                  <c:v>Educación Técnica</c:v>
                </c:pt>
                <c:pt idx="3">
                  <c:v>Educación Tecnológica </c:v>
                </c:pt>
                <c:pt idx="4">
                  <c:v>Pre grado profesional</c:v>
                </c:pt>
                <c:pt idx="5">
                  <c:v>Especialización </c:v>
                </c:pt>
                <c:pt idx="6">
                  <c:v>Posgrado</c:v>
                </c:pt>
                <c:pt idx="7">
                  <c:v>Ingles</c:v>
                </c:pt>
                <c:pt idx="8">
                  <c:v>Otro Idioma</c:v>
                </c:pt>
                <c:pt idx="9">
                  <c:v>Conservatorio</c:v>
                </c:pt>
                <c:pt idx="10">
                  <c:v>Taller de Música</c:v>
                </c:pt>
                <c:pt idx="11">
                  <c:v>Cursos Virtuales</c:v>
                </c:pt>
                <c:pt idx="12">
                  <c:v>Otros ¿Cual?</c:v>
                </c:pt>
              </c:strCache>
            </c:strRef>
          </c:cat>
          <c:val>
            <c:numRef>
              <c:f>'Niveles de Formación1 '!$B$36:$N$36</c:f>
              <c:numCache>
                <c:formatCode>General</c:formatCode>
                <c:ptCount val="13"/>
                <c:pt idx="0">
                  <c:v>100</c:v>
                </c:pt>
                <c:pt idx="1">
                  <c:v>88.461538461538467</c:v>
                </c:pt>
                <c:pt idx="2">
                  <c:v>23.076923076923077</c:v>
                </c:pt>
                <c:pt idx="3">
                  <c:v>19.23076923076923</c:v>
                </c:pt>
                <c:pt idx="4">
                  <c:v>15.384615384615385</c:v>
                </c:pt>
                <c:pt idx="5">
                  <c:v>0</c:v>
                </c:pt>
                <c:pt idx="6">
                  <c:v>0</c:v>
                </c:pt>
                <c:pt idx="7">
                  <c:v>15.384615384615385</c:v>
                </c:pt>
                <c:pt idx="8">
                  <c:v>0</c:v>
                </c:pt>
                <c:pt idx="9">
                  <c:v>0</c:v>
                </c:pt>
                <c:pt idx="10">
                  <c:v>15.384615384615385</c:v>
                </c:pt>
                <c:pt idx="11">
                  <c:v>11.538461538461538</c:v>
                </c:pt>
                <c:pt idx="12">
                  <c:v>0</c:v>
                </c:pt>
              </c:numCache>
            </c:numRef>
          </c:val>
        </c:ser>
        <c:ser>
          <c:idx val="1"/>
          <c:order val="1"/>
          <c:tx>
            <c:strRef>
              <c:f>'Niveles de Formación1 '!$A$37</c:f>
              <c:strCache>
                <c:ptCount val="1"/>
                <c:pt idx="0">
                  <c:v>Proceso </c:v>
                </c:pt>
              </c:strCache>
            </c:strRef>
          </c:tx>
          <c:spPr>
            <a:solidFill>
              <a:schemeClr val="accent2"/>
            </a:solidFill>
            <a:ln>
              <a:noFill/>
            </a:ln>
            <a:effectLst/>
          </c:spPr>
          <c:invertIfNegative val="0"/>
          <c:cat>
            <c:strRef>
              <c:f>'Niveles de Formación1 '!$B$35:$N$35</c:f>
              <c:strCache>
                <c:ptCount val="13"/>
                <c:pt idx="0">
                  <c:v>Primaria </c:v>
                </c:pt>
                <c:pt idx="1">
                  <c:v>Secundaria</c:v>
                </c:pt>
                <c:pt idx="2">
                  <c:v>Educación Técnica</c:v>
                </c:pt>
                <c:pt idx="3">
                  <c:v>Educación Tecnológica </c:v>
                </c:pt>
                <c:pt idx="4">
                  <c:v>Pre grado profesional</c:v>
                </c:pt>
                <c:pt idx="5">
                  <c:v>Especialización </c:v>
                </c:pt>
                <c:pt idx="6">
                  <c:v>Posgrado</c:v>
                </c:pt>
                <c:pt idx="7">
                  <c:v>Ingles</c:v>
                </c:pt>
                <c:pt idx="8">
                  <c:v>Otro Idioma</c:v>
                </c:pt>
                <c:pt idx="9">
                  <c:v>Conservatorio</c:v>
                </c:pt>
                <c:pt idx="10">
                  <c:v>Taller de Música</c:v>
                </c:pt>
                <c:pt idx="11">
                  <c:v>Cursos Virtuales</c:v>
                </c:pt>
                <c:pt idx="12">
                  <c:v>Otros ¿Cual?</c:v>
                </c:pt>
              </c:strCache>
            </c:strRef>
          </c:cat>
          <c:val>
            <c:numRef>
              <c:f>'Niveles de Formación1 '!$B$37:$N$37</c:f>
              <c:numCache>
                <c:formatCode>General</c:formatCode>
                <c:ptCount val="13"/>
                <c:pt idx="0">
                  <c:v>0</c:v>
                </c:pt>
                <c:pt idx="1">
                  <c:v>7.6923076923076925</c:v>
                </c:pt>
                <c:pt idx="2">
                  <c:v>26.923076923076923</c:v>
                </c:pt>
                <c:pt idx="3">
                  <c:v>3.8461538461538463</c:v>
                </c:pt>
                <c:pt idx="4">
                  <c:v>30.76923076923077</c:v>
                </c:pt>
                <c:pt idx="5">
                  <c:v>7.6923076923076925</c:v>
                </c:pt>
                <c:pt idx="6">
                  <c:v>7.6923076923076925</c:v>
                </c:pt>
                <c:pt idx="7">
                  <c:v>34.615384615384613</c:v>
                </c:pt>
                <c:pt idx="8">
                  <c:v>34.615384615384613</c:v>
                </c:pt>
                <c:pt idx="9">
                  <c:v>15.384615384615385</c:v>
                </c:pt>
                <c:pt idx="10">
                  <c:v>34.615384615384613</c:v>
                </c:pt>
                <c:pt idx="11">
                  <c:v>19.23076923076923</c:v>
                </c:pt>
                <c:pt idx="12">
                  <c:v>0</c:v>
                </c:pt>
              </c:numCache>
            </c:numRef>
          </c:val>
        </c:ser>
        <c:ser>
          <c:idx val="2"/>
          <c:order val="2"/>
          <c:tx>
            <c:strRef>
              <c:f>'Niveles de Formación1 '!$A$38</c:f>
              <c:strCache>
                <c:ptCount val="1"/>
                <c:pt idx="0">
                  <c:v>Abandonado </c:v>
                </c:pt>
              </c:strCache>
            </c:strRef>
          </c:tx>
          <c:spPr>
            <a:solidFill>
              <a:schemeClr val="accent3"/>
            </a:solidFill>
            <a:ln>
              <a:noFill/>
            </a:ln>
            <a:effectLst/>
          </c:spPr>
          <c:invertIfNegative val="0"/>
          <c:cat>
            <c:strRef>
              <c:f>'Niveles de Formación1 '!$B$35:$N$35</c:f>
              <c:strCache>
                <c:ptCount val="13"/>
                <c:pt idx="0">
                  <c:v>Primaria </c:v>
                </c:pt>
                <c:pt idx="1">
                  <c:v>Secundaria</c:v>
                </c:pt>
                <c:pt idx="2">
                  <c:v>Educación Técnica</c:v>
                </c:pt>
                <c:pt idx="3">
                  <c:v>Educación Tecnológica </c:v>
                </c:pt>
                <c:pt idx="4">
                  <c:v>Pre grado profesional</c:v>
                </c:pt>
                <c:pt idx="5">
                  <c:v>Especialización </c:v>
                </c:pt>
                <c:pt idx="6">
                  <c:v>Posgrado</c:v>
                </c:pt>
                <c:pt idx="7">
                  <c:v>Ingles</c:v>
                </c:pt>
                <c:pt idx="8">
                  <c:v>Otro Idioma</c:v>
                </c:pt>
                <c:pt idx="9">
                  <c:v>Conservatorio</c:v>
                </c:pt>
                <c:pt idx="10">
                  <c:v>Taller de Música</c:v>
                </c:pt>
                <c:pt idx="11">
                  <c:v>Cursos Virtuales</c:v>
                </c:pt>
                <c:pt idx="12">
                  <c:v>Otros ¿Cual?</c:v>
                </c:pt>
              </c:strCache>
            </c:strRef>
          </c:cat>
          <c:val>
            <c:numRef>
              <c:f>'Niveles de Formación1 '!$B$38:$N$38</c:f>
              <c:numCache>
                <c:formatCode>General</c:formatCode>
                <c:ptCount val="13"/>
                <c:pt idx="0">
                  <c:v>0</c:v>
                </c:pt>
                <c:pt idx="1">
                  <c:v>0</c:v>
                </c:pt>
                <c:pt idx="2">
                  <c:v>7.6923076923076925</c:v>
                </c:pt>
                <c:pt idx="3">
                  <c:v>3.8461538461538463</c:v>
                </c:pt>
                <c:pt idx="4">
                  <c:v>7.6923076923076925</c:v>
                </c:pt>
                <c:pt idx="5">
                  <c:v>0</c:v>
                </c:pt>
                <c:pt idx="6">
                  <c:v>0</c:v>
                </c:pt>
                <c:pt idx="7">
                  <c:v>0</c:v>
                </c:pt>
                <c:pt idx="8">
                  <c:v>3.8461538461538463</c:v>
                </c:pt>
                <c:pt idx="9">
                  <c:v>3.8461538461538463</c:v>
                </c:pt>
                <c:pt idx="10">
                  <c:v>3.8461538461538463</c:v>
                </c:pt>
                <c:pt idx="11">
                  <c:v>3.8461538461538463</c:v>
                </c:pt>
                <c:pt idx="12">
                  <c:v>0</c:v>
                </c:pt>
              </c:numCache>
            </c:numRef>
          </c:val>
        </c:ser>
        <c:ser>
          <c:idx val="3"/>
          <c:order val="3"/>
          <c:tx>
            <c:strRef>
              <c:f>'Niveles de Formación1 '!$A$39</c:f>
              <c:strCache>
                <c:ptCount val="1"/>
                <c:pt idx="0">
                  <c:v>Iniciado </c:v>
                </c:pt>
              </c:strCache>
            </c:strRef>
          </c:tx>
          <c:spPr>
            <a:solidFill>
              <a:schemeClr val="accent4"/>
            </a:solidFill>
            <a:ln>
              <a:noFill/>
            </a:ln>
            <a:effectLst/>
          </c:spPr>
          <c:invertIfNegative val="0"/>
          <c:cat>
            <c:strRef>
              <c:f>'Niveles de Formación1 '!$B$35:$N$35</c:f>
              <c:strCache>
                <c:ptCount val="13"/>
                <c:pt idx="0">
                  <c:v>Primaria </c:v>
                </c:pt>
                <c:pt idx="1">
                  <c:v>Secundaria</c:v>
                </c:pt>
                <c:pt idx="2">
                  <c:v>Educación Técnica</c:v>
                </c:pt>
                <c:pt idx="3">
                  <c:v>Educación Tecnológica </c:v>
                </c:pt>
                <c:pt idx="4">
                  <c:v>Pre grado profesional</c:v>
                </c:pt>
                <c:pt idx="5">
                  <c:v>Especialización </c:v>
                </c:pt>
                <c:pt idx="6">
                  <c:v>Posgrado</c:v>
                </c:pt>
                <c:pt idx="7">
                  <c:v>Ingles</c:v>
                </c:pt>
                <c:pt idx="8">
                  <c:v>Otro Idioma</c:v>
                </c:pt>
                <c:pt idx="9">
                  <c:v>Conservatorio</c:v>
                </c:pt>
                <c:pt idx="10">
                  <c:v>Taller de Música</c:v>
                </c:pt>
                <c:pt idx="11">
                  <c:v>Cursos Virtuales</c:v>
                </c:pt>
                <c:pt idx="12">
                  <c:v>Otros ¿Cual?</c:v>
                </c:pt>
              </c:strCache>
            </c:strRef>
          </c:cat>
          <c:val>
            <c:numRef>
              <c:f>'Niveles de Formación1 '!$B$39:$N$39</c:f>
              <c:numCache>
                <c:formatCode>General</c:formatCode>
                <c:ptCount val="13"/>
                <c:pt idx="0">
                  <c:v>0</c:v>
                </c:pt>
                <c:pt idx="1">
                  <c:v>3.8461538461538463</c:v>
                </c:pt>
                <c:pt idx="2">
                  <c:v>0</c:v>
                </c:pt>
                <c:pt idx="3">
                  <c:v>0</c:v>
                </c:pt>
                <c:pt idx="4">
                  <c:v>0</c:v>
                </c:pt>
                <c:pt idx="5">
                  <c:v>3.8461538461538463</c:v>
                </c:pt>
                <c:pt idx="6">
                  <c:v>7.6923076923076925</c:v>
                </c:pt>
                <c:pt idx="7">
                  <c:v>3.8461538461538463</c:v>
                </c:pt>
                <c:pt idx="8">
                  <c:v>0</c:v>
                </c:pt>
                <c:pt idx="9">
                  <c:v>3.8461538461538463</c:v>
                </c:pt>
                <c:pt idx="10">
                  <c:v>0</c:v>
                </c:pt>
                <c:pt idx="11">
                  <c:v>0</c:v>
                </c:pt>
                <c:pt idx="12">
                  <c:v>0</c:v>
                </c:pt>
              </c:numCache>
            </c:numRef>
          </c:val>
        </c:ser>
        <c:ser>
          <c:idx val="4"/>
          <c:order val="4"/>
          <c:tx>
            <c:strRef>
              <c:f>'Niveles de Formación1 '!$A$40</c:f>
              <c:strCache>
                <c:ptCount val="1"/>
                <c:pt idx="0">
                  <c:v>Sin Respuesta </c:v>
                </c:pt>
              </c:strCache>
            </c:strRef>
          </c:tx>
          <c:spPr>
            <a:solidFill>
              <a:schemeClr val="accent5"/>
            </a:solidFill>
            <a:ln>
              <a:noFill/>
            </a:ln>
            <a:effectLst/>
          </c:spPr>
          <c:invertIfNegative val="0"/>
          <c:cat>
            <c:strRef>
              <c:f>'Niveles de Formación1 '!$B$35:$N$35</c:f>
              <c:strCache>
                <c:ptCount val="13"/>
                <c:pt idx="0">
                  <c:v>Primaria </c:v>
                </c:pt>
                <c:pt idx="1">
                  <c:v>Secundaria</c:v>
                </c:pt>
                <c:pt idx="2">
                  <c:v>Educación Técnica</c:v>
                </c:pt>
                <c:pt idx="3">
                  <c:v>Educación Tecnológica </c:v>
                </c:pt>
                <c:pt idx="4">
                  <c:v>Pre grado profesional</c:v>
                </c:pt>
                <c:pt idx="5">
                  <c:v>Especialización </c:v>
                </c:pt>
                <c:pt idx="6">
                  <c:v>Posgrado</c:v>
                </c:pt>
                <c:pt idx="7">
                  <c:v>Ingles</c:v>
                </c:pt>
                <c:pt idx="8">
                  <c:v>Otro Idioma</c:v>
                </c:pt>
                <c:pt idx="9">
                  <c:v>Conservatorio</c:v>
                </c:pt>
                <c:pt idx="10">
                  <c:v>Taller de Música</c:v>
                </c:pt>
                <c:pt idx="11">
                  <c:v>Cursos Virtuales</c:v>
                </c:pt>
                <c:pt idx="12">
                  <c:v>Otros ¿Cual?</c:v>
                </c:pt>
              </c:strCache>
            </c:strRef>
          </c:cat>
          <c:val>
            <c:numRef>
              <c:f>'Niveles de Formación1 '!$B$40:$N$40</c:f>
              <c:numCache>
                <c:formatCode>General</c:formatCode>
                <c:ptCount val="13"/>
                <c:pt idx="0">
                  <c:v>0</c:v>
                </c:pt>
                <c:pt idx="1">
                  <c:v>0</c:v>
                </c:pt>
                <c:pt idx="2">
                  <c:v>42.307692307692307</c:v>
                </c:pt>
                <c:pt idx="3">
                  <c:v>73.07692307692308</c:v>
                </c:pt>
                <c:pt idx="4">
                  <c:v>46.153846153846153</c:v>
                </c:pt>
                <c:pt idx="5">
                  <c:v>88.461538461538467</c:v>
                </c:pt>
                <c:pt idx="6">
                  <c:v>84.615384615384613</c:v>
                </c:pt>
                <c:pt idx="7">
                  <c:v>46.153846153846153</c:v>
                </c:pt>
                <c:pt idx="8">
                  <c:v>61.53846153846154</c:v>
                </c:pt>
                <c:pt idx="9">
                  <c:v>76.92307692307692</c:v>
                </c:pt>
                <c:pt idx="10">
                  <c:v>46.153846153846153</c:v>
                </c:pt>
                <c:pt idx="11">
                  <c:v>65.384615384615387</c:v>
                </c:pt>
                <c:pt idx="12">
                  <c:v>100</c:v>
                </c:pt>
              </c:numCache>
            </c:numRef>
          </c:val>
        </c:ser>
        <c:dLbls>
          <c:showLegendKey val="0"/>
          <c:showVal val="0"/>
          <c:showCatName val="0"/>
          <c:showSerName val="0"/>
          <c:showPercent val="0"/>
          <c:showBubbleSize val="0"/>
        </c:dLbls>
        <c:gapWidth val="219"/>
        <c:overlap val="-27"/>
        <c:axId val="185867648"/>
        <c:axId val="185881728"/>
      </c:barChart>
      <c:lineChart>
        <c:grouping val="standard"/>
        <c:varyColors val="0"/>
        <c:ser>
          <c:idx val="5"/>
          <c:order val="5"/>
          <c:tx>
            <c:strRef>
              <c:f>'Niveles de Formación1 '!$A$41</c:f>
              <c:strCache>
                <c:ptCount val="1"/>
                <c:pt idx="0">
                  <c:v>Total</c:v>
                </c:pt>
              </c:strCache>
            </c:strRef>
          </c:tx>
          <c:spPr>
            <a:ln w="28575" cap="rnd">
              <a:solidFill>
                <a:schemeClr val="accent6"/>
              </a:solidFill>
              <a:round/>
            </a:ln>
            <a:effectLst/>
          </c:spPr>
          <c:marker>
            <c:symbol val="none"/>
          </c:marker>
          <c:cat>
            <c:strRef>
              <c:f>'Niveles de Formación1 '!$B$35:$N$35</c:f>
              <c:strCache>
                <c:ptCount val="13"/>
                <c:pt idx="0">
                  <c:v>Primaria </c:v>
                </c:pt>
                <c:pt idx="1">
                  <c:v>Secundaria</c:v>
                </c:pt>
                <c:pt idx="2">
                  <c:v>Educación Técnica</c:v>
                </c:pt>
                <c:pt idx="3">
                  <c:v>Educación Tecnológica </c:v>
                </c:pt>
                <c:pt idx="4">
                  <c:v>Pre grado profesional</c:v>
                </c:pt>
                <c:pt idx="5">
                  <c:v>Especialización </c:v>
                </c:pt>
                <c:pt idx="6">
                  <c:v>Posgrado</c:v>
                </c:pt>
                <c:pt idx="7">
                  <c:v>Ingles</c:v>
                </c:pt>
                <c:pt idx="8">
                  <c:v>Otro Idioma</c:v>
                </c:pt>
                <c:pt idx="9">
                  <c:v>Conservatorio</c:v>
                </c:pt>
                <c:pt idx="10">
                  <c:v>Taller de Música</c:v>
                </c:pt>
                <c:pt idx="11">
                  <c:v>Cursos Virtuales</c:v>
                </c:pt>
                <c:pt idx="12">
                  <c:v>Otros ¿Cual?</c:v>
                </c:pt>
              </c:strCache>
            </c:strRef>
          </c:cat>
          <c:val>
            <c:numRef>
              <c:f>'Niveles de Formación1 '!$B$41:$N$41</c:f>
              <c:numCache>
                <c:formatCode>General</c:formatCode>
                <c:ptCount val="13"/>
                <c:pt idx="0">
                  <c:v>100</c:v>
                </c:pt>
                <c:pt idx="1">
                  <c:v>100</c:v>
                </c:pt>
                <c:pt idx="2">
                  <c:v>100</c:v>
                </c:pt>
                <c:pt idx="3">
                  <c:v>100</c:v>
                </c:pt>
                <c:pt idx="4">
                  <c:v>100</c:v>
                </c:pt>
                <c:pt idx="5">
                  <c:v>100</c:v>
                </c:pt>
                <c:pt idx="6">
                  <c:v>100</c:v>
                </c:pt>
                <c:pt idx="7">
                  <c:v>100</c:v>
                </c:pt>
                <c:pt idx="8">
                  <c:v>100</c:v>
                </c:pt>
                <c:pt idx="9">
                  <c:v>100</c:v>
                </c:pt>
                <c:pt idx="10">
                  <c:v>100</c:v>
                </c:pt>
                <c:pt idx="11">
                  <c:v>100</c:v>
                </c:pt>
                <c:pt idx="12">
                  <c:v>100</c:v>
                </c:pt>
              </c:numCache>
            </c:numRef>
          </c:val>
          <c:smooth val="0"/>
        </c:ser>
        <c:dLbls>
          <c:showLegendKey val="0"/>
          <c:showVal val="0"/>
          <c:showCatName val="0"/>
          <c:showSerName val="0"/>
          <c:showPercent val="0"/>
          <c:showBubbleSize val="0"/>
        </c:dLbls>
        <c:marker val="1"/>
        <c:smooth val="0"/>
        <c:axId val="185867648"/>
        <c:axId val="185881728"/>
      </c:lineChart>
      <c:catAx>
        <c:axId val="185867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5881728"/>
        <c:crosses val="autoZero"/>
        <c:auto val="1"/>
        <c:lblAlgn val="ctr"/>
        <c:lblOffset val="100"/>
        <c:noMultiLvlLbl val="0"/>
      </c:catAx>
      <c:valAx>
        <c:axId val="1858817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586764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Actividades</a:t>
            </a:r>
            <a:r>
              <a:rPr lang="es-CO" baseline="0"/>
              <a:t> /Tiempo</a:t>
            </a:r>
            <a:endParaRPr lang="es-CO"/>
          </a:p>
        </c:rich>
      </c:tx>
      <c:overlay val="0"/>
      <c:spPr>
        <a:noFill/>
        <a:ln>
          <a:noFill/>
        </a:ln>
        <a:effectLst/>
      </c:spPr>
    </c:title>
    <c:autoTitleDeleted val="0"/>
    <c:plotArea>
      <c:layout/>
      <c:barChart>
        <c:barDir val="col"/>
        <c:grouping val="clustered"/>
        <c:varyColors val="0"/>
        <c:ser>
          <c:idx val="0"/>
          <c:order val="0"/>
          <c:tx>
            <c:strRef>
              <c:f>'Actividades 2'!$A$29</c:f>
              <c:strCache>
                <c:ptCount val="1"/>
                <c:pt idx="0">
                  <c:v>Mañana</c:v>
                </c:pt>
              </c:strCache>
            </c:strRef>
          </c:tx>
          <c:spPr>
            <a:solidFill>
              <a:schemeClr val="accent1"/>
            </a:solidFill>
            <a:ln>
              <a:noFill/>
            </a:ln>
            <a:effectLst/>
          </c:spPr>
          <c:invertIfNegative val="0"/>
          <c:cat>
            <c:strRef>
              <c:f>'Actividades 2'!$B$28:$R$28</c:f>
              <c:strCache>
                <c:ptCount val="17"/>
                <c:pt idx="0">
                  <c:v>Chatear</c:v>
                </c:pt>
                <c:pt idx="1">
                  <c:v>Navegar</c:v>
                </c:pt>
                <c:pt idx="2">
                  <c:v>Oír la Radio</c:v>
                </c:pt>
                <c:pt idx="3">
                  <c:v>Escuchar CD´S</c:v>
                </c:pt>
                <c:pt idx="4">
                  <c:v>Ver televisión</c:v>
                </c:pt>
                <c:pt idx="5">
                  <c:v>Jugar video-juegos</c:v>
                </c:pt>
                <c:pt idx="6">
                  <c:v>Leer</c:v>
                </c:pt>
                <c:pt idx="7">
                  <c:v>Salir con amigos </c:v>
                </c:pt>
                <c:pt idx="8">
                  <c:v>Ir a Discotecas</c:v>
                </c:pt>
                <c:pt idx="9">
                  <c:v>Ir a cine </c:v>
                </c:pt>
                <c:pt idx="10">
                  <c:v>Viajar</c:v>
                </c:pt>
                <c:pt idx="11">
                  <c:v>Ensayar instrumento</c:v>
                </c:pt>
                <c:pt idx="12">
                  <c:v>Trabajar en la parte Vocal</c:v>
                </c:pt>
                <c:pt idx="13">
                  <c:v>Curso de Música </c:v>
                </c:pt>
                <c:pt idx="14">
                  <c:v>Estudiar </c:v>
                </c:pt>
                <c:pt idx="15">
                  <c:v>Trabajar </c:v>
                </c:pt>
                <c:pt idx="16">
                  <c:v>Curso Online </c:v>
                </c:pt>
              </c:strCache>
            </c:strRef>
          </c:cat>
          <c:val>
            <c:numRef>
              <c:f>'Actividades 2'!$B$29:$R$29</c:f>
              <c:numCache>
                <c:formatCode>General</c:formatCode>
                <c:ptCount val="17"/>
                <c:pt idx="0">
                  <c:v>4</c:v>
                </c:pt>
                <c:pt idx="1">
                  <c:v>4</c:v>
                </c:pt>
                <c:pt idx="2">
                  <c:v>5</c:v>
                </c:pt>
                <c:pt idx="3">
                  <c:v>5</c:v>
                </c:pt>
                <c:pt idx="4">
                  <c:v>5</c:v>
                </c:pt>
                <c:pt idx="5">
                  <c:v>1</c:v>
                </c:pt>
                <c:pt idx="6">
                  <c:v>5</c:v>
                </c:pt>
                <c:pt idx="7">
                  <c:v>3</c:v>
                </c:pt>
                <c:pt idx="8">
                  <c:v>0</c:v>
                </c:pt>
                <c:pt idx="9">
                  <c:v>0</c:v>
                </c:pt>
                <c:pt idx="10">
                  <c:v>4</c:v>
                </c:pt>
                <c:pt idx="11">
                  <c:v>8</c:v>
                </c:pt>
                <c:pt idx="12">
                  <c:v>8</c:v>
                </c:pt>
                <c:pt idx="13">
                  <c:v>7</c:v>
                </c:pt>
                <c:pt idx="14">
                  <c:v>7</c:v>
                </c:pt>
                <c:pt idx="15">
                  <c:v>6</c:v>
                </c:pt>
                <c:pt idx="16">
                  <c:v>3</c:v>
                </c:pt>
              </c:numCache>
            </c:numRef>
          </c:val>
        </c:ser>
        <c:ser>
          <c:idx val="1"/>
          <c:order val="1"/>
          <c:tx>
            <c:strRef>
              <c:f>'Actividades 2'!$A$30</c:f>
              <c:strCache>
                <c:ptCount val="1"/>
                <c:pt idx="0">
                  <c:v>Tarde</c:v>
                </c:pt>
              </c:strCache>
            </c:strRef>
          </c:tx>
          <c:spPr>
            <a:solidFill>
              <a:schemeClr val="accent2"/>
            </a:solidFill>
            <a:ln>
              <a:noFill/>
            </a:ln>
            <a:effectLst/>
          </c:spPr>
          <c:invertIfNegative val="0"/>
          <c:cat>
            <c:strRef>
              <c:f>'Actividades 2'!$B$28:$R$28</c:f>
              <c:strCache>
                <c:ptCount val="17"/>
                <c:pt idx="0">
                  <c:v>Chatear</c:v>
                </c:pt>
                <c:pt idx="1">
                  <c:v>Navegar</c:v>
                </c:pt>
                <c:pt idx="2">
                  <c:v>Oír la Radio</c:v>
                </c:pt>
                <c:pt idx="3">
                  <c:v>Escuchar CD´S</c:v>
                </c:pt>
                <c:pt idx="4">
                  <c:v>Ver televisión</c:v>
                </c:pt>
                <c:pt idx="5">
                  <c:v>Jugar video-juegos</c:v>
                </c:pt>
                <c:pt idx="6">
                  <c:v>Leer</c:v>
                </c:pt>
                <c:pt idx="7">
                  <c:v>Salir con amigos </c:v>
                </c:pt>
                <c:pt idx="8">
                  <c:v>Ir a Discotecas</c:v>
                </c:pt>
                <c:pt idx="9">
                  <c:v>Ir a cine </c:v>
                </c:pt>
                <c:pt idx="10">
                  <c:v>Viajar</c:v>
                </c:pt>
                <c:pt idx="11">
                  <c:v>Ensayar instrumento</c:v>
                </c:pt>
                <c:pt idx="12">
                  <c:v>Trabajar en la parte Vocal</c:v>
                </c:pt>
                <c:pt idx="13">
                  <c:v>Curso de Música </c:v>
                </c:pt>
                <c:pt idx="14">
                  <c:v>Estudiar </c:v>
                </c:pt>
                <c:pt idx="15">
                  <c:v>Trabajar </c:v>
                </c:pt>
                <c:pt idx="16">
                  <c:v>Curso Online </c:v>
                </c:pt>
              </c:strCache>
            </c:strRef>
          </c:cat>
          <c:val>
            <c:numRef>
              <c:f>'Actividades 2'!$B$30:$R$30</c:f>
              <c:numCache>
                <c:formatCode>General</c:formatCode>
                <c:ptCount val="17"/>
                <c:pt idx="0">
                  <c:v>4</c:v>
                </c:pt>
                <c:pt idx="1">
                  <c:v>8</c:v>
                </c:pt>
                <c:pt idx="2">
                  <c:v>5</c:v>
                </c:pt>
                <c:pt idx="3">
                  <c:v>9</c:v>
                </c:pt>
                <c:pt idx="4">
                  <c:v>3</c:v>
                </c:pt>
                <c:pt idx="5">
                  <c:v>9</c:v>
                </c:pt>
                <c:pt idx="6">
                  <c:v>5</c:v>
                </c:pt>
                <c:pt idx="7">
                  <c:v>10</c:v>
                </c:pt>
                <c:pt idx="8">
                  <c:v>0</c:v>
                </c:pt>
                <c:pt idx="9">
                  <c:v>14</c:v>
                </c:pt>
                <c:pt idx="10">
                  <c:v>4</c:v>
                </c:pt>
                <c:pt idx="11">
                  <c:v>8</c:v>
                </c:pt>
                <c:pt idx="12">
                  <c:v>10</c:v>
                </c:pt>
                <c:pt idx="13">
                  <c:v>6</c:v>
                </c:pt>
                <c:pt idx="14">
                  <c:v>9</c:v>
                </c:pt>
                <c:pt idx="15">
                  <c:v>8</c:v>
                </c:pt>
                <c:pt idx="16">
                  <c:v>4</c:v>
                </c:pt>
              </c:numCache>
            </c:numRef>
          </c:val>
        </c:ser>
        <c:ser>
          <c:idx val="2"/>
          <c:order val="2"/>
          <c:tx>
            <c:strRef>
              <c:f>'Actividades 2'!$A$31</c:f>
              <c:strCache>
                <c:ptCount val="1"/>
                <c:pt idx="0">
                  <c:v>Noche </c:v>
                </c:pt>
              </c:strCache>
            </c:strRef>
          </c:tx>
          <c:spPr>
            <a:solidFill>
              <a:schemeClr val="accent3"/>
            </a:solidFill>
            <a:ln>
              <a:noFill/>
            </a:ln>
            <a:effectLst/>
          </c:spPr>
          <c:invertIfNegative val="0"/>
          <c:cat>
            <c:strRef>
              <c:f>'Actividades 2'!$B$28:$R$28</c:f>
              <c:strCache>
                <c:ptCount val="17"/>
                <c:pt idx="0">
                  <c:v>Chatear</c:v>
                </c:pt>
                <c:pt idx="1">
                  <c:v>Navegar</c:v>
                </c:pt>
                <c:pt idx="2">
                  <c:v>Oír la Radio</c:v>
                </c:pt>
                <c:pt idx="3">
                  <c:v>Escuchar CD´S</c:v>
                </c:pt>
                <c:pt idx="4">
                  <c:v>Ver televisión</c:v>
                </c:pt>
                <c:pt idx="5">
                  <c:v>Jugar video-juegos</c:v>
                </c:pt>
                <c:pt idx="6">
                  <c:v>Leer</c:v>
                </c:pt>
                <c:pt idx="7">
                  <c:v>Salir con amigos </c:v>
                </c:pt>
                <c:pt idx="8">
                  <c:v>Ir a Discotecas</c:v>
                </c:pt>
                <c:pt idx="9">
                  <c:v>Ir a cine </c:v>
                </c:pt>
                <c:pt idx="10">
                  <c:v>Viajar</c:v>
                </c:pt>
                <c:pt idx="11">
                  <c:v>Ensayar instrumento</c:v>
                </c:pt>
                <c:pt idx="12">
                  <c:v>Trabajar en la parte Vocal</c:v>
                </c:pt>
                <c:pt idx="13">
                  <c:v>Curso de Música </c:v>
                </c:pt>
                <c:pt idx="14">
                  <c:v>Estudiar </c:v>
                </c:pt>
                <c:pt idx="15">
                  <c:v>Trabajar </c:v>
                </c:pt>
                <c:pt idx="16">
                  <c:v>Curso Online </c:v>
                </c:pt>
              </c:strCache>
            </c:strRef>
          </c:cat>
          <c:val>
            <c:numRef>
              <c:f>'Actividades 2'!$B$31:$R$31</c:f>
              <c:numCache>
                <c:formatCode>General</c:formatCode>
                <c:ptCount val="17"/>
                <c:pt idx="0">
                  <c:v>15</c:v>
                </c:pt>
                <c:pt idx="1">
                  <c:v>11</c:v>
                </c:pt>
                <c:pt idx="2">
                  <c:v>3</c:v>
                </c:pt>
                <c:pt idx="3">
                  <c:v>5</c:v>
                </c:pt>
                <c:pt idx="4">
                  <c:v>9</c:v>
                </c:pt>
                <c:pt idx="5">
                  <c:v>8</c:v>
                </c:pt>
                <c:pt idx="6">
                  <c:v>10</c:v>
                </c:pt>
                <c:pt idx="7">
                  <c:v>9</c:v>
                </c:pt>
                <c:pt idx="8">
                  <c:v>14</c:v>
                </c:pt>
                <c:pt idx="9">
                  <c:v>4</c:v>
                </c:pt>
                <c:pt idx="10">
                  <c:v>6</c:v>
                </c:pt>
                <c:pt idx="11">
                  <c:v>6</c:v>
                </c:pt>
                <c:pt idx="12">
                  <c:v>2</c:v>
                </c:pt>
                <c:pt idx="13">
                  <c:v>0</c:v>
                </c:pt>
                <c:pt idx="14">
                  <c:v>5</c:v>
                </c:pt>
                <c:pt idx="15">
                  <c:v>2</c:v>
                </c:pt>
                <c:pt idx="16">
                  <c:v>4</c:v>
                </c:pt>
              </c:numCache>
            </c:numRef>
          </c:val>
        </c:ser>
        <c:ser>
          <c:idx val="3"/>
          <c:order val="3"/>
          <c:tx>
            <c:strRef>
              <c:f>'Actividades 2'!$A$32</c:f>
              <c:strCache>
                <c:ptCount val="1"/>
                <c:pt idx="0">
                  <c:v>Sin respuesta</c:v>
                </c:pt>
              </c:strCache>
            </c:strRef>
          </c:tx>
          <c:spPr>
            <a:solidFill>
              <a:schemeClr val="accent4"/>
            </a:solidFill>
            <a:ln>
              <a:noFill/>
            </a:ln>
            <a:effectLst/>
          </c:spPr>
          <c:invertIfNegative val="0"/>
          <c:cat>
            <c:strRef>
              <c:f>'Actividades 2'!$B$28:$R$28</c:f>
              <c:strCache>
                <c:ptCount val="17"/>
                <c:pt idx="0">
                  <c:v>Chatear</c:v>
                </c:pt>
                <c:pt idx="1">
                  <c:v>Navegar</c:v>
                </c:pt>
                <c:pt idx="2">
                  <c:v>Oír la Radio</c:v>
                </c:pt>
                <c:pt idx="3">
                  <c:v>Escuchar CD´S</c:v>
                </c:pt>
                <c:pt idx="4">
                  <c:v>Ver televisión</c:v>
                </c:pt>
                <c:pt idx="5">
                  <c:v>Jugar video-juegos</c:v>
                </c:pt>
                <c:pt idx="6">
                  <c:v>Leer</c:v>
                </c:pt>
                <c:pt idx="7">
                  <c:v>Salir con amigos </c:v>
                </c:pt>
                <c:pt idx="8">
                  <c:v>Ir a Discotecas</c:v>
                </c:pt>
                <c:pt idx="9">
                  <c:v>Ir a cine </c:v>
                </c:pt>
                <c:pt idx="10">
                  <c:v>Viajar</c:v>
                </c:pt>
                <c:pt idx="11">
                  <c:v>Ensayar instrumento</c:v>
                </c:pt>
                <c:pt idx="12">
                  <c:v>Trabajar en la parte Vocal</c:v>
                </c:pt>
                <c:pt idx="13">
                  <c:v>Curso de Música </c:v>
                </c:pt>
                <c:pt idx="14">
                  <c:v>Estudiar </c:v>
                </c:pt>
                <c:pt idx="15">
                  <c:v>Trabajar </c:v>
                </c:pt>
                <c:pt idx="16">
                  <c:v>Curso Online </c:v>
                </c:pt>
              </c:strCache>
            </c:strRef>
          </c:cat>
          <c:val>
            <c:numRef>
              <c:f>'Actividades 2'!$B$32:$R$32</c:f>
              <c:numCache>
                <c:formatCode>General</c:formatCode>
                <c:ptCount val="17"/>
                <c:pt idx="0">
                  <c:v>3</c:v>
                </c:pt>
                <c:pt idx="1">
                  <c:v>3</c:v>
                </c:pt>
                <c:pt idx="2">
                  <c:v>13</c:v>
                </c:pt>
                <c:pt idx="3">
                  <c:v>7</c:v>
                </c:pt>
                <c:pt idx="4">
                  <c:v>9</c:v>
                </c:pt>
                <c:pt idx="5">
                  <c:v>8</c:v>
                </c:pt>
                <c:pt idx="6">
                  <c:v>6</c:v>
                </c:pt>
                <c:pt idx="7">
                  <c:v>4</c:v>
                </c:pt>
                <c:pt idx="8">
                  <c:v>12</c:v>
                </c:pt>
                <c:pt idx="9">
                  <c:v>8</c:v>
                </c:pt>
                <c:pt idx="10">
                  <c:v>12</c:v>
                </c:pt>
                <c:pt idx="11">
                  <c:v>4</c:v>
                </c:pt>
                <c:pt idx="12">
                  <c:v>6</c:v>
                </c:pt>
                <c:pt idx="13">
                  <c:v>13</c:v>
                </c:pt>
                <c:pt idx="14">
                  <c:v>5</c:v>
                </c:pt>
                <c:pt idx="15">
                  <c:v>10</c:v>
                </c:pt>
                <c:pt idx="16">
                  <c:v>15</c:v>
                </c:pt>
              </c:numCache>
            </c:numRef>
          </c:val>
        </c:ser>
        <c:dLbls>
          <c:showLegendKey val="0"/>
          <c:showVal val="0"/>
          <c:showCatName val="0"/>
          <c:showSerName val="0"/>
          <c:showPercent val="0"/>
          <c:showBubbleSize val="0"/>
        </c:dLbls>
        <c:gapWidth val="150"/>
        <c:axId val="186052608"/>
        <c:axId val="186054144"/>
      </c:barChart>
      <c:catAx>
        <c:axId val="186052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6054144"/>
        <c:crosses val="autoZero"/>
        <c:auto val="1"/>
        <c:lblAlgn val="ctr"/>
        <c:lblOffset val="100"/>
        <c:noMultiLvlLbl val="0"/>
      </c:catAx>
      <c:valAx>
        <c:axId val="1860541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a:t>
                </a:r>
                <a:r>
                  <a:rPr lang="es-CO" baseline="0"/>
                  <a:t> de Personas</a:t>
                </a:r>
                <a:endParaRPr lang="es-CO"/>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6052608"/>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Actividad/Personas</a:t>
            </a:r>
            <a:r>
              <a:rPr lang="es-CO" baseline="0"/>
              <a:t> </a:t>
            </a:r>
            <a:endParaRPr lang="es-CO"/>
          </a:p>
        </c:rich>
      </c:tx>
      <c:overlay val="0"/>
      <c:spPr>
        <a:noFill/>
        <a:ln>
          <a:noFill/>
        </a:ln>
        <a:effectLst/>
      </c:spPr>
    </c:title>
    <c:autoTitleDeleted val="0"/>
    <c:plotArea>
      <c:layout/>
      <c:barChart>
        <c:barDir val="col"/>
        <c:grouping val="clustered"/>
        <c:varyColors val="0"/>
        <c:ser>
          <c:idx val="0"/>
          <c:order val="0"/>
          <c:tx>
            <c:strRef>
              <c:f>'Con quien hacen las actividade3'!$A$29</c:f>
              <c:strCache>
                <c:ptCount val="1"/>
                <c:pt idx="0">
                  <c:v>Solo</c:v>
                </c:pt>
              </c:strCache>
            </c:strRef>
          </c:tx>
          <c:spPr>
            <a:solidFill>
              <a:schemeClr val="accent1"/>
            </a:solidFill>
            <a:ln>
              <a:noFill/>
            </a:ln>
            <a:effectLst/>
          </c:spPr>
          <c:invertIfNegative val="0"/>
          <c:cat>
            <c:strRef>
              <c:f>'Con quien hacen las actividade3'!$B$28:$R$28</c:f>
              <c:strCache>
                <c:ptCount val="17"/>
                <c:pt idx="0">
                  <c:v>Chatear</c:v>
                </c:pt>
                <c:pt idx="1">
                  <c:v>Navegar</c:v>
                </c:pt>
                <c:pt idx="2">
                  <c:v>Oír la Radio</c:v>
                </c:pt>
                <c:pt idx="3">
                  <c:v>Escuchar CD´S</c:v>
                </c:pt>
                <c:pt idx="4">
                  <c:v>Ver televisión</c:v>
                </c:pt>
                <c:pt idx="5">
                  <c:v>Jugar video-juegos</c:v>
                </c:pt>
                <c:pt idx="6">
                  <c:v>Leer</c:v>
                </c:pt>
                <c:pt idx="7">
                  <c:v>Salir con amigos </c:v>
                </c:pt>
                <c:pt idx="8">
                  <c:v>Ir a Discotecas</c:v>
                </c:pt>
                <c:pt idx="9">
                  <c:v>Ir a cine </c:v>
                </c:pt>
                <c:pt idx="10">
                  <c:v>Viajar</c:v>
                </c:pt>
                <c:pt idx="11">
                  <c:v>Ensayar instrumento</c:v>
                </c:pt>
                <c:pt idx="12">
                  <c:v>Trabajar en la parte Vocal</c:v>
                </c:pt>
                <c:pt idx="13">
                  <c:v>Curso de Música </c:v>
                </c:pt>
                <c:pt idx="14">
                  <c:v>Estudiar </c:v>
                </c:pt>
                <c:pt idx="15">
                  <c:v>Trabajar </c:v>
                </c:pt>
                <c:pt idx="16">
                  <c:v>Curso Online </c:v>
                </c:pt>
              </c:strCache>
            </c:strRef>
          </c:cat>
          <c:val>
            <c:numRef>
              <c:f>'Con quien hacen las actividade3'!$B$29:$R$29</c:f>
              <c:numCache>
                <c:formatCode>General</c:formatCode>
                <c:ptCount val="17"/>
                <c:pt idx="0">
                  <c:v>10</c:v>
                </c:pt>
                <c:pt idx="1">
                  <c:v>18</c:v>
                </c:pt>
                <c:pt idx="2">
                  <c:v>15</c:v>
                </c:pt>
                <c:pt idx="3">
                  <c:v>14</c:v>
                </c:pt>
                <c:pt idx="4">
                  <c:v>12</c:v>
                </c:pt>
                <c:pt idx="5">
                  <c:v>10</c:v>
                </c:pt>
                <c:pt idx="6">
                  <c:v>18</c:v>
                </c:pt>
                <c:pt idx="7">
                  <c:v>1</c:v>
                </c:pt>
                <c:pt idx="8">
                  <c:v>1</c:v>
                </c:pt>
                <c:pt idx="9">
                  <c:v>0</c:v>
                </c:pt>
                <c:pt idx="10">
                  <c:v>12</c:v>
                </c:pt>
                <c:pt idx="11">
                  <c:v>13</c:v>
                </c:pt>
                <c:pt idx="12">
                  <c:v>11</c:v>
                </c:pt>
                <c:pt idx="13">
                  <c:v>12</c:v>
                </c:pt>
                <c:pt idx="14">
                  <c:v>8</c:v>
                </c:pt>
                <c:pt idx="15">
                  <c:v>9</c:v>
                </c:pt>
                <c:pt idx="16">
                  <c:v>0</c:v>
                </c:pt>
              </c:numCache>
            </c:numRef>
          </c:val>
        </c:ser>
        <c:ser>
          <c:idx val="1"/>
          <c:order val="1"/>
          <c:tx>
            <c:strRef>
              <c:f>'Con quien hacen las actividade3'!$A$30</c:f>
              <c:strCache>
                <c:ptCount val="1"/>
                <c:pt idx="0">
                  <c:v>Amigos</c:v>
                </c:pt>
              </c:strCache>
            </c:strRef>
          </c:tx>
          <c:spPr>
            <a:solidFill>
              <a:schemeClr val="accent2"/>
            </a:solidFill>
            <a:ln>
              <a:noFill/>
            </a:ln>
            <a:effectLst/>
          </c:spPr>
          <c:invertIfNegative val="0"/>
          <c:cat>
            <c:strRef>
              <c:f>'Con quien hacen las actividade3'!$B$28:$R$28</c:f>
              <c:strCache>
                <c:ptCount val="17"/>
                <c:pt idx="0">
                  <c:v>Chatear</c:v>
                </c:pt>
                <c:pt idx="1">
                  <c:v>Navegar</c:v>
                </c:pt>
                <c:pt idx="2">
                  <c:v>Oír la Radio</c:v>
                </c:pt>
                <c:pt idx="3">
                  <c:v>Escuchar CD´S</c:v>
                </c:pt>
                <c:pt idx="4">
                  <c:v>Ver televisión</c:v>
                </c:pt>
                <c:pt idx="5">
                  <c:v>Jugar video-juegos</c:v>
                </c:pt>
                <c:pt idx="6">
                  <c:v>Leer</c:v>
                </c:pt>
                <c:pt idx="7">
                  <c:v>Salir con amigos </c:v>
                </c:pt>
                <c:pt idx="8">
                  <c:v>Ir a Discotecas</c:v>
                </c:pt>
                <c:pt idx="9">
                  <c:v>Ir a cine </c:v>
                </c:pt>
                <c:pt idx="10">
                  <c:v>Viajar</c:v>
                </c:pt>
                <c:pt idx="11">
                  <c:v>Ensayar instrumento</c:v>
                </c:pt>
                <c:pt idx="12">
                  <c:v>Trabajar en la parte Vocal</c:v>
                </c:pt>
                <c:pt idx="13">
                  <c:v>Curso de Música </c:v>
                </c:pt>
                <c:pt idx="14">
                  <c:v>Estudiar </c:v>
                </c:pt>
                <c:pt idx="15">
                  <c:v>Trabajar </c:v>
                </c:pt>
                <c:pt idx="16">
                  <c:v>Curso Online </c:v>
                </c:pt>
              </c:strCache>
            </c:strRef>
          </c:cat>
          <c:val>
            <c:numRef>
              <c:f>'Con quien hacen las actividade3'!$B$30:$R$30</c:f>
              <c:numCache>
                <c:formatCode>General</c:formatCode>
                <c:ptCount val="17"/>
                <c:pt idx="0">
                  <c:v>9</c:v>
                </c:pt>
                <c:pt idx="1">
                  <c:v>3</c:v>
                </c:pt>
                <c:pt idx="2">
                  <c:v>1</c:v>
                </c:pt>
                <c:pt idx="3">
                  <c:v>5</c:v>
                </c:pt>
                <c:pt idx="4">
                  <c:v>1</c:v>
                </c:pt>
                <c:pt idx="5">
                  <c:v>11</c:v>
                </c:pt>
                <c:pt idx="6">
                  <c:v>0</c:v>
                </c:pt>
                <c:pt idx="7">
                  <c:v>12</c:v>
                </c:pt>
                <c:pt idx="8">
                  <c:v>6</c:v>
                </c:pt>
                <c:pt idx="9">
                  <c:v>5</c:v>
                </c:pt>
                <c:pt idx="10">
                  <c:v>8</c:v>
                </c:pt>
                <c:pt idx="11">
                  <c:v>4</c:v>
                </c:pt>
                <c:pt idx="12">
                  <c:v>4</c:v>
                </c:pt>
                <c:pt idx="13">
                  <c:v>7</c:v>
                </c:pt>
                <c:pt idx="14">
                  <c:v>7</c:v>
                </c:pt>
                <c:pt idx="15">
                  <c:v>0</c:v>
                </c:pt>
                <c:pt idx="16">
                  <c:v>0</c:v>
                </c:pt>
              </c:numCache>
            </c:numRef>
          </c:val>
        </c:ser>
        <c:ser>
          <c:idx val="2"/>
          <c:order val="2"/>
          <c:tx>
            <c:strRef>
              <c:f>'Con quien hacen las actividade3'!$A$31</c:f>
              <c:strCache>
                <c:ptCount val="1"/>
                <c:pt idx="0">
                  <c:v>Desconocidos</c:v>
                </c:pt>
              </c:strCache>
            </c:strRef>
          </c:tx>
          <c:spPr>
            <a:solidFill>
              <a:schemeClr val="accent3"/>
            </a:solidFill>
            <a:ln>
              <a:noFill/>
            </a:ln>
            <a:effectLst/>
          </c:spPr>
          <c:invertIfNegative val="0"/>
          <c:cat>
            <c:strRef>
              <c:f>'Con quien hacen las actividade3'!$B$28:$R$28</c:f>
              <c:strCache>
                <c:ptCount val="17"/>
                <c:pt idx="0">
                  <c:v>Chatear</c:v>
                </c:pt>
                <c:pt idx="1">
                  <c:v>Navegar</c:v>
                </c:pt>
                <c:pt idx="2">
                  <c:v>Oír la Radio</c:v>
                </c:pt>
                <c:pt idx="3">
                  <c:v>Escuchar CD´S</c:v>
                </c:pt>
                <c:pt idx="4">
                  <c:v>Ver televisión</c:v>
                </c:pt>
                <c:pt idx="5">
                  <c:v>Jugar video-juegos</c:v>
                </c:pt>
                <c:pt idx="6">
                  <c:v>Leer</c:v>
                </c:pt>
                <c:pt idx="7">
                  <c:v>Salir con amigos </c:v>
                </c:pt>
                <c:pt idx="8">
                  <c:v>Ir a Discotecas</c:v>
                </c:pt>
                <c:pt idx="9">
                  <c:v>Ir a cine </c:v>
                </c:pt>
                <c:pt idx="10">
                  <c:v>Viajar</c:v>
                </c:pt>
                <c:pt idx="11">
                  <c:v>Ensayar instrumento</c:v>
                </c:pt>
                <c:pt idx="12">
                  <c:v>Trabajar en la parte Vocal</c:v>
                </c:pt>
                <c:pt idx="13">
                  <c:v>Curso de Música </c:v>
                </c:pt>
                <c:pt idx="14">
                  <c:v>Estudiar </c:v>
                </c:pt>
                <c:pt idx="15">
                  <c:v>Trabajar </c:v>
                </c:pt>
                <c:pt idx="16">
                  <c:v>Curso Online </c:v>
                </c:pt>
              </c:strCache>
            </c:strRef>
          </c:cat>
          <c:val>
            <c:numRef>
              <c:f>'Con quien hacen las actividade3'!$B$31:$R$31</c:f>
              <c:numCache>
                <c:formatCode>General</c:formatCode>
                <c:ptCount val="17"/>
                <c:pt idx="0">
                  <c:v>1</c:v>
                </c:pt>
                <c:pt idx="1">
                  <c:v>1</c:v>
                </c:pt>
                <c:pt idx="2">
                  <c:v>0</c:v>
                </c:pt>
                <c:pt idx="3">
                  <c:v>0</c:v>
                </c:pt>
                <c:pt idx="4">
                  <c:v>0</c:v>
                </c:pt>
                <c:pt idx="5">
                  <c:v>0</c:v>
                </c:pt>
                <c:pt idx="6">
                  <c:v>1</c:v>
                </c:pt>
                <c:pt idx="7">
                  <c:v>0</c:v>
                </c:pt>
                <c:pt idx="8">
                  <c:v>0</c:v>
                </c:pt>
                <c:pt idx="9">
                  <c:v>1</c:v>
                </c:pt>
                <c:pt idx="10">
                  <c:v>1</c:v>
                </c:pt>
                <c:pt idx="11">
                  <c:v>0</c:v>
                </c:pt>
                <c:pt idx="12">
                  <c:v>1</c:v>
                </c:pt>
                <c:pt idx="13">
                  <c:v>1</c:v>
                </c:pt>
                <c:pt idx="14">
                  <c:v>3</c:v>
                </c:pt>
                <c:pt idx="15">
                  <c:v>1</c:v>
                </c:pt>
                <c:pt idx="16">
                  <c:v>0</c:v>
                </c:pt>
              </c:numCache>
            </c:numRef>
          </c:val>
        </c:ser>
        <c:ser>
          <c:idx val="3"/>
          <c:order val="3"/>
          <c:tx>
            <c:strRef>
              <c:f>'Con quien hacen las actividade3'!$A$32</c:f>
              <c:strCache>
                <c:ptCount val="1"/>
                <c:pt idx="0">
                  <c:v>Familiares </c:v>
                </c:pt>
              </c:strCache>
            </c:strRef>
          </c:tx>
          <c:spPr>
            <a:solidFill>
              <a:schemeClr val="accent4"/>
            </a:solidFill>
            <a:ln>
              <a:noFill/>
            </a:ln>
            <a:effectLst/>
          </c:spPr>
          <c:invertIfNegative val="0"/>
          <c:cat>
            <c:strRef>
              <c:f>'Con quien hacen las actividade3'!$B$28:$R$28</c:f>
              <c:strCache>
                <c:ptCount val="17"/>
                <c:pt idx="0">
                  <c:v>Chatear</c:v>
                </c:pt>
                <c:pt idx="1">
                  <c:v>Navegar</c:v>
                </c:pt>
                <c:pt idx="2">
                  <c:v>Oír la Radio</c:v>
                </c:pt>
                <c:pt idx="3">
                  <c:v>Escuchar CD´S</c:v>
                </c:pt>
                <c:pt idx="4">
                  <c:v>Ver televisión</c:v>
                </c:pt>
                <c:pt idx="5">
                  <c:v>Jugar video-juegos</c:v>
                </c:pt>
                <c:pt idx="6">
                  <c:v>Leer</c:v>
                </c:pt>
                <c:pt idx="7">
                  <c:v>Salir con amigos </c:v>
                </c:pt>
                <c:pt idx="8">
                  <c:v>Ir a Discotecas</c:v>
                </c:pt>
                <c:pt idx="9">
                  <c:v>Ir a cine </c:v>
                </c:pt>
                <c:pt idx="10">
                  <c:v>Viajar</c:v>
                </c:pt>
                <c:pt idx="11">
                  <c:v>Ensayar instrumento</c:v>
                </c:pt>
                <c:pt idx="12">
                  <c:v>Trabajar en la parte Vocal</c:v>
                </c:pt>
                <c:pt idx="13">
                  <c:v>Curso de Música </c:v>
                </c:pt>
                <c:pt idx="14">
                  <c:v>Estudiar </c:v>
                </c:pt>
                <c:pt idx="15">
                  <c:v>Trabajar </c:v>
                </c:pt>
                <c:pt idx="16">
                  <c:v>Curso Online </c:v>
                </c:pt>
              </c:strCache>
            </c:strRef>
          </c:cat>
          <c:val>
            <c:numRef>
              <c:f>'Con quien hacen las actividade3'!$B$32:$R$32</c:f>
              <c:numCache>
                <c:formatCode>General</c:formatCode>
                <c:ptCount val="17"/>
                <c:pt idx="0">
                  <c:v>0</c:v>
                </c:pt>
                <c:pt idx="1">
                  <c:v>0</c:v>
                </c:pt>
                <c:pt idx="2">
                  <c:v>2</c:v>
                </c:pt>
                <c:pt idx="3">
                  <c:v>2</c:v>
                </c:pt>
                <c:pt idx="4">
                  <c:v>3</c:v>
                </c:pt>
                <c:pt idx="5">
                  <c:v>0</c:v>
                </c:pt>
                <c:pt idx="6">
                  <c:v>1</c:v>
                </c:pt>
                <c:pt idx="7">
                  <c:v>0</c:v>
                </c:pt>
                <c:pt idx="8">
                  <c:v>2</c:v>
                </c:pt>
                <c:pt idx="9">
                  <c:v>7</c:v>
                </c:pt>
                <c:pt idx="10">
                  <c:v>0</c:v>
                </c:pt>
                <c:pt idx="11">
                  <c:v>1</c:v>
                </c:pt>
                <c:pt idx="12">
                  <c:v>0</c:v>
                </c:pt>
                <c:pt idx="13">
                  <c:v>0</c:v>
                </c:pt>
                <c:pt idx="14">
                  <c:v>0</c:v>
                </c:pt>
                <c:pt idx="15">
                  <c:v>0</c:v>
                </c:pt>
                <c:pt idx="16">
                  <c:v>0</c:v>
                </c:pt>
              </c:numCache>
            </c:numRef>
          </c:val>
        </c:ser>
        <c:ser>
          <c:idx val="4"/>
          <c:order val="4"/>
          <c:tx>
            <c:strRef>
              <c:f>'Con quien hacen las actividade3'!$A$33</c:f>
              <c:strCache>
                <c:ptCount val="1"/>
                <c:pt idx="0">
                  <c:v>Pareja</c:v>
                </c:pt>
              </c:strCache>
            </c:strRef>
          </c:tx>
          <c:spPr>
            <a:solidFill>
              <a:schemeClr val="accent5"/>
            </a:solidFill>
            <a:ln>
              <a:noFill/>
            </a:ln>
            <a:effectLst/>
          </c:spPr>
          <c:invertIfNegative val="0"/>
          <c:cat>
            <c:strRef>
              <c:f>'Con quien hacen las actividade3'!$B$28:$R$28</c:f>
              <c:strCache>
                <c:ptCount val="17"/>
                <c:pt idx="0">
                  <c:v>Chatear</c:v>
                </c:pt>
                <c:pt idx="1">
                  <c:v>Navegar</c:v>
                </c:pt>
                <c:pt idx="2">
                  <c:v>Oír la Radio</c:v>
                </c:pt>
                <c:pt idx="3">
                  <c:v>Escuchar CD´S</c:v>
                </c:pt>
                <c:pt idx="4">
                  <c:v>Ver televisión</c:v>
                </c:pt>
                <c:pt idx="5">
                  <c:v>Jugar video-juegos</c:v>
                </c:pt>
                <c:pt idx="6">
                  <c:v>Leer</c:v>
                </c:pt>
                <c:pt idx="7">
                  <c:v>Salir con amigos </c:v>
                </c:pt>
                <c:pt idx="8">
                  <c:v>Ir a Discotecas</c:v>
                </c:pt>
                <c:pt idx="9">
                  <c:v>Ir a cine </c:v>
                </c:pt>
                <c:pt idx="10">
                  <c:v>Viajar</c:v>
                </c:pt>
                <c:pt idx="11">
                  <c:v>Ensayar instrumento</c:v>
                </c:pt>
                <c:pt idx="12">
                  <c:v>Trabajar en la parte Vocal</c:v>
                </c:pt>
                <c:pt idx="13">
                  <c:v>Curso de Música </c:v>
                </c:pt>
                <c:pt idx="14">
                  <c:v>Estudiar </c:v>
                </c:pt>
                <c:pt idx="15">
                  <c:v>Trabajar </c:v>
                </c:pt>
                <c:pt idx="16">
                  <c:v>Curso Online </c:v>
                </c:pt>
              </c:strCache>
            </c:strRef>
          </c:cat>
          <c:val>
            <c:numRef>
              <c:f>'Con quien hacen las actividade3'!$B$33:$R$33</c:f>
              <c:numCache>
                <c:formatCode>General</c:formatCode>
                <c:ptCount val="17"/>
                <c:pt idx="0">
                  <c:v>3</c:v>
                </c:pt>
                <c:pt idx="1">
                  <c:v>1</c:v>
                </c:pt>
                <c:pt idx="2">
                  <c:v>0</c:v>
                </c:pt>
                <c:pt idx="3">
                  <c:v>0</c:v>
                </c:pt>
                <c:pt idx="4">
                  <c:v>3</c:v>
                </c:pt>
                <c:pt idx="5">
                  <c:v>1</c:v>
                </c:pt>
                <c:pt idx="6">
                  <c:v>0</c:v>
                </c:pt>
                <c:pt idx="7">
                  <c:v>3</c:v>
                </c:pt>
                <c:pt idx="8">
                  <c:v>10</c:v>
                </c:pt>
                <c:pt idx="9">
                  <c:v>3</c:v>
                </c:pt>
                <c:pt idx="10">
                  <c:v>0</c:v>
                </c:pt>
                <c:pt idx="11">
                  <c:v>0</c:v>
                </c:pt>
                <c:pt idx="12">
                  <c:v>0</c:v>
                </c:pt>
                <c:pt idx="13">
                  <c:v>0</c:v>
                </c:pt>
                <c:pt idx="14">
                  <c:v>0</c:v>
                </c:pt>
                <c:pt idx="15">
                  <c:v>0</c:v>
                </c:pt>
                <c:pt idx="16">
                  <c:v>0</c:v>
                </c:pt>
              </c:numCache>
            </c:numRef>
          </c:val>
        </c:ser>
        <c:ser>
          <c:idx val="5"/>
          <c:order val="5"/>
          <c:tx>
            <c:strRef>
              <c:f>'Con quien hacen las actividade3'!$A$34</c:f>
              <c:strCache>
                <c:ptCount val="1"/>
                <c:pt idx="0">
                  <c:v>Sin respuesta</c:v>
                </c:pt>
              </c:strCache>
            </c:strRef>
          </c:tx>
          <c:spPr>
            <a:solidFill>
              <a:schemeClr val="accent6"/>
            </a:solidFill>
            <a:ln>
              <a:noFill/>
            </a:ln>
            <a:effectLst/>
          </c:spPr>
          <c:invertIfNegative val="0"/>
          <c:cat>
            <c:strRef>
              <c:f>'Con quien hacen las actividade3'!$B$28:$R$28</c:f>
              <c:strCache>
                <c:ptCount val="17"/>
                <c:pt idx="0">
                  <c:v>Chatear</c:v>
                </c:pt>
                <c:pt idx="1">
                  <c:v>Navegar</c:v>
                </c:pt>
                <c:pt idx="2">
                  <c:v>Oír la Radio</c:v>
                </c:pt>
                <c:pt idx="3">
                  <c:v>Escuchar CD´S</c:v>
                </c:pt>
                <c:pt idx="4">
                  <c:v>Ver televisión</c:v>
                </c:pt>
                <c:pt idx="5">
                  <c:v>Jugar video-juegos</c:v>
                </c:pt>
                <c:pt idx="6">
                  <c:v>Leer</c:v>
                </c:pt>
                <c:pt idx="7">
                  <c:v>Salir con amigos </c:v>
                </c:pt>
                <c:pt idx="8">
                  <c:v>Ir a Discotecas</c:v>
                </c:pt>
                <c:pt idx="9">
                  <c:v>Ir a cine </c:v>
                </c:pt>
                <c:pt idx="10">
                  <c:v>Viajar</c:v>
                </c:pt>
                <c:pt idx="11">
                  <c:v>Ensayar instrumento</c:v>
                </c:pt>
                <c:pt idx="12">
                  <c:v>Trabajar en la parte Vocal</c:v>
                </c:pt>
                <c:pt idx="13">
                  <c:v>Curso de Música </c:v>
                </c:pt>
                <c:pt idx="14">
                  <c:v>Estudiar </c:v>
                </c:pt>
                <c:pt idx="15">
                  <c:v>Trabajar </c:v>
                </c:pt>
                <c:pt idx="16">
                  <c:v>Curso Online </c:v>
                </c:pt>
              </c:strCache>
            </c:strRef>
          </c:cat>
          <c:val>
            <c:numRef>
              <c:f>'Con quien hacen las actividade3'!$B$34:$R$34</c:f>
              <c:numCache>
                <c:formatCode>General</c:formatCode>
                <c:ptCount val="17"/>
                <c:pt idx="0">
                  <c:v>3</c:v>
                </c:pt>
                <c:pt idx="1">
                  <c:v>3</c:v>
                </c:pt>
                <c:pt idx="2">
                  <c:v>8</c:v>
                </c:pt>
                <c:pt idx="3">
                  <c:v>5</c:v>
                </c:pt>
                <c:pt idx="4">
                  <c:v>7</c:v>
                </c:pt>
                <c:pt idx="5">
                  <c:v>4</c:v>
                </c:pt>
                <c:pt idx="6">
                  <c:v>6</c:v>
                </c:pt>
                <c:pt idx="7">
                  <c:v>10</c:v>
                </c:pt>
                <c:pt idx="8">
                  <c:v>7</c:v>
                </c:pt>
                <c:pt idx="9">
                  <c:v>10</c:v>
                </c:pt>
                <c:pt idx="10">
                  <c:v>5</c:v>
                </c:pt>
                <c:pt idx="11">
                  <c:v>8</c:v>
                </c:pt>
                <c:pt idx="12">
                  <c:v>10</c:v>
                </c:pt>
                <c:pt idx="13">
                  <c:v>6</c:v>
                </c:pt>
                <c:pt idx="14">
                  <c:v>8</c:v>
                </c:pt>
                <c:pt idx="15">
                  <c:v>16</c:v>
                </c:pt>
                <c:pt idx="16">
                  <c:v>26</c:v>
                </c:pt>
              </c:numCache>
            </c:numRef>
          </c:val>
        </c:ser>
        <c:dLbls>
          <c:showLegendKey val="0"/>
          <c:showVal val="0"/>
          <c:showCatName val="0"/>
          <c:showSerName val="0"/>
          <c:showPercent val="0"/>
          <c:showBubbleSize val="0"/>
        </c:dLbls>
        <c:gapWidth val="150"/>
        <c:axId val="185982336"/>
        <c:axId val="186397824"/>
      </c:barChart>
      <c:catAx>
        <c:axId val="185982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6397824"/>
        <c:crosses val="autoZero"/>
        <c:auto val="1"/>
        <c:lblAlgn val="ctr"/>
        <c:lblOffset val="100"/>
        <c:noMultiLvlLbl val="0"/>
      </c:catAx>
      <c:valAx>
        <c:axId val="186397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a:t>
                </a:r>
                <a:r>
                  <a:rPr lang="es-CO" baseline="0"/>
                  <a:t> de personas </a:t>
                </a:r>
                <a:endParaRPr lang="es-CO"/>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5982336"/>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Actividades/</a:t>
            </a:r>
            <a:r>
              <a:rPr lang="es-CO" baseline="0"/>
              <a:t> Frecuencia </a:t>
            </a:r>
            <a:endParaRPr lang="es-CO"/>
          </a:p>
        </c:rich>
      </c:tx>
      <c:overlay val="0"/>
      <c:spPr>
        <a:noFill/>
        <a:ln>
          <a:noFill/>
        </a:ln>
        <a:effectLst/>
      </c:spPr>
    </c:title>
    <c:autoTitleDeleted val="0"/>
    <c:plotArea>
      <c:layout/>
      <c:barChart>
        <c:barDir val="col"/>
        <c:grouping val="clustered"/>
        <c:varyColors val="0"/>
        <c:ser>
          <c:idx val="0"/>
          <c:order val="0"/>
          <c:tx>
            <c:strRef>
              <c:f>'Actividades Musicales y tiempo4'!$A$29</c:f>
              <c:strCache>
                <c:ptCount val="1"/>
                <c:pt idx="0">
                  <c:v>A diario</c:v>
                </c:pt>
              </c:strCache>
            </c:strRef>
          </c:tx>
          <c:spPr>
            <a:solidFill>
              <a:schemeClr val="accent1"/>
            </a:solidFill>
            <a:ln>
              <a:noFill/>
            </a:ln>
            <a:effectLst/>
          </c:spPr>
          <c:invertIfNegative val="0"/>
          <c:cat>
            <c:strRef>
              <c:f>'Actividades Musicales y tiempo4'!$B$28:$K$28</c:f>
              <c:strCache>
                <c:ptCount val="10"/>
                <c:pt idx="0">
                  <c:v>Descargar Música</c:v>
                </c:pt>
                <c:pt idx="1">
                  <c:v>Ir a conciertos</c:v>
                </c:pt>
                <c:pt idx="2">
                  <c:v>Comprar CD´S</c:v>
                </c:pt>
                <c:pt idx="3">
                  <c:v>Participar en eventos musicales</c:v>
                </c:pt>
                <c:pt idx="4">
                  <c:v>Enseñar Música</c:v>
                </c:pt>
                <c:pt idx="5">
                  <c:v>Tocar un Instrumento</c:v>
                </c:pt>
                <c:pt idx="6">
                  <c:v>Cantar</c:v>
                </c:pt>
                <c:pt idx="7">
                  <c:v>Bailar</c:v>
                </c:pt>
                <c:pt idx="8">
                  <c:v>Diseñar maquetas de Sonido </c:v>
                </c:pt>
                <c:pt idx="9">
                  <c:v>Componer Canciones</c:v>
                </c:pt>
              </c:strCache>
            </c:strRef>
          </c:cat>
          <c:val>
            <c:numRef>
              <c:f>'Actividades Musicales y tiempo4'!$B$29:$K$29</c:f>
              <c:numCache>
                <c:formatCode>General</c:formatCode>
                <c:ptCount val="10"/>
                <c:pt idx="0">
                  <c:v>9</c:v>
                </c:pt>
                <c:pt idx="1">
                  <c:v>2</c:v>
                </c:pt>
                <c:pt idx="2">
                  <c:v>1</c:v>
                </c:pt>
                <c:pt idx="3">
                  <c:v>1</c:v>
                </c:pt>
                <c:pt idx="4">
                  <c:v>3</c:v>
                </c:pt>
                <c:pt idx="5">
                  <c:v>15</c:v>
                </c:pt>
                <c:pt idx="6">
                  <c:v>19</c:v>
                </c:pt>
                <c:pt idx="7">
                  <c:v>5</c:v>
                </c:pt>
                <c:pt idx="8">
                  <c:v>6</c:v>
                </c:pt>
                <c:pt idx="9">
                  <c:v>7</c:v>
                </c:pt>
              </c:numCache>
            </c:numRef>
          </c:val>
        </c:ser>
        <c:ser>
          <c:idx val="1"/>
          <c:order val="1"/>
          <c:tx>
            <c:strRef>
              <c:f>'Actividades Musicales y tiempo4'!$A$30</c:f>
              <c:strCache>
                <c:ptCount val="1"/>
                <c:pt idx="0">
                  <c:v>1 o 2 veces por semana</c:v>
                </c:pt>
              </c:strCache>
            </c:strRef>
          </c:tx>
          <c:spPr>
            <a:solidFill>
              <a:schemeClr val="accent2"/>
            </a:solidFill>
            <a:ln>
              <a:noFill/>
            </a:ln>
            <a:effectLst/>
          </c:spPr>
          <c:invertIfNegative val="0"/>
          <c:cat>
            <c:strRef>
              <c:f>'Actividades Musicales y tiempo4'!$B$28:$K$28</c:f>
              <c:strCache>
                <c:ptCount val="10"/>
                <c:pt idx="0">
                  <c:v>Descargar Música</c:v>
                </c:pt>
                <c:pt idx="1">
                  <c:v>Ir a conciertos</c:v>
                </c:pt>
                <c:pt idx="2">
                  <c:v>Comprar CD´S</c:v>
                </c:pt>
                <c:pt idx="3">
                  <c:v>Participar en eventos musicales</c:v>
                </c:pt>
                <c:pt idx="4">
                  <c:v>Enseñar Música</c:v>
                </c:pt>
                <c:pt idx="5">
                  <c:v>Tocar un Instrumento</c:v>
                </c:pt>
                <c:pt idx="6">
                  <c:v>Cantar</c:v>
                </c:pt>
                <c:pt idx="7">
                  <c:v>Bailar</c:v>
                </c:pt>
                <c:pt idx="8">
                  <c:v>Diseñar maquetas de Sonido </c:v>
                </c:pt>
                <c:pt idx="9">
                  <c:v>Componer Canciones</c:v>
                </c:pt>
              </c:strCache>
            </c:strRef>
          </c:cat>
          <c:val>
            <c:numRef>
              <c:f>'Actividades Musicales y tiempo4'!$B$30:$K$30</c:f>
              <c:numCache>
                <c:formatCode>General</c:formatCode>
                <c:ptCount val="10"/>
                <c:pt idx="0">
                  <c:v>5</c:v>
                </c:pt>
                <c:pt idx="1">
                  <c:v>2</c:v>
                </c:pt>
                <c:pt idx="2">
                  <c:v>0</c:v>
                </c:pt>
                <c:pt idx="3">
                  <c:v>4</c:v>
                </c:pt>
                <c:pt idx="4">
                  <c:v>4</c:v>
                </c:pt>
                <c:pt idx="5">
                  <c:v>4</c:v>
                </c:pt>
                <c:pt idx="6">
                  <c:v>2</c:v>
                </c:pt>
                <c:pt idx="7">
                  <c:v>4</c:v>
                </c:pt>
                <c:pt idx="8">
                  <c:v>5</c:v>
                </c:pt>
                <c:pt idx="9">
                  <c:v>6</c:v>
                </c:pt>
              </c:numCache>
            </c:numRef>
          </c:val>
        </c:ser>
        <c:ser>
          <c:idx val="2"/>
          <c:order val="2"/>
          <c:tx>
            <c:strRef>
              <c:f>'Actividades Musicales y tiempo4'!$A$31</c:f>
              <c:strCache>
                <c:ptCount val="1"/>
                <c:pt idx="0">
                  <c:v>1 o 2 veces por mes</c:v>
                </c:pt>
              </c:strCache>
            </c:strRef>
          </c:tx>
          <c:spPr>
            <a:solidFill>
              <a:schemeClr val="accent3"/>
            </a:solidFill>
            <a:ln>
              <a:noFill/>
            </a:ln>
            <a:effectLst/>
          </c:spPr>
          <c:invertIfNegative val="0"/>
          <c:cat>
            <c:strRef>
              <c:f>'Actividades Musicales y tiempo4'!$B$28:$K$28</c:f>
              <c:strCache>
                <c:ptCount val="10"/>
                <c:pt idx="0">
                  <c:v>Descargar Música</c:v>
                </c:pt>
                <c:pt idx="1">
                  <c:v>Ir a conciertos</c:v>
                </c:pt>
                <c:pt idx="2">
                  <c:v>Comprar CD´S</c:v>
                </c:pt>
                <c:pt idx="3">
                  <c:v>Participar en eventos musicales</c:v>
                </c:pt>
                <c:pt idx="4">
                  <c:v>Enseñar Música</c:v>
                </c:pt>
                <c:pt idx="5">
                  <c:v>Tocar un Instrumento</c:v>
                </c:pt>
                <c:pt idx="6">
                  <c:v>Cantar</c:v>
                </c:pt>
                <c:pt idx="7">
                  <c:v>Bailar</c:v>
                </c:pt>
                <c:pt idx="8">
                  <c:v>Diseñar maquetas de Sonido </c:v>
                </c:pt>
                <c:pt idx="9">
                  <c:v>Componer Canciones</c:v>
                </c:pt>
              </c:strCache>
            </c:strRef>
          </c:cat>
          <c:val>
            <c:numRef>
              <c:f>'Actividades Musicales y tiempo4'!$B$31:$K$31</c:f>
              <c:numCache>
                <c:formatCode>General</c:formatCode>
                <c:ptCount val="10"/>
                <c:pt idx="0">
                  <c:v>10</c:v>
                </c:pt>
                <c:pt idx="1">
                  <c:v>14</c:v>
                </c:pt>
                <c:pt idx="2">
                  <c:v>8</c:v>
                </c:pt>
                <c:pt idx="3">
                  <c:v>11</c:v>
                </c:pt>
                <c:pt idx="4">
                  <c:v>3</c:v>
                </c:pt>
                <c:pt idx="5">
                  <c:v>1</c:v>
                </c:pt>
                <c:pt idx="6">
                  <c:v>3</c:v>
                </c:pt>
                <c:pt idx="7">
                  <c:v>3</c:v>
                </c:pt>
                <c:pt idx="8">
                  <c:v>6</c:v>
                </c:pt>
                <c:pt idx="9">
                  <c:v>7</c:v>
                </c:pt>
              </c:numCache>
            </c:numRef>
          </c:val>
        </c:ser>
        <c:ser>
          <c:idx val="3"/>
          <c:order val="3"/>
          <c:tx>
            <c:strRef>
              <c:f>'Actividades Musicales y tiempo4'!$A$32</c:f>
              <c:strCache>
                <c:ptCount val="1"/>
                <c:pt idx="0">
                  <c:v>Cada tres meses</c:v>
                </c:pt>
              </c:strCache>
            </c:strRef>
          </c:tx>
          <c:spPr>
            <a:solidFill>
              <a:schemeClr val="accent4"/>
            </a:solidFill>
            <a:ln>
              <a:noFill/>
            </a:ln>
            <a:effectLst/>
          </c:spPr>
          <c:invertIfNegative val="0"/>
          <c:cat>
            <c:strRef>
              <c:f>'Actividades Musicales y tiempo4'!$B$28:$K$28</c:f>
              <c:strCache>
                <c:ptCount val="10"/>
                <c:pt idx="0">
                  <c:v>Descargar Música</c:v>
                </c:pt>
                <c:pt idx="1">
                  <c:v>Ir a conciertos</c:v>
                </c:pt>
                <c:pt idx="2">
                  <c:v>Comprar CD´S</c:v>
                </c:pt>
                <c:pt idx="3">
                  <c:v>Participar en eventos musicales</c:v>
                </c:pt>
                <c:pt idx="4">
                  <c:v>Enseñar Música</c:v>
                </c:pt>
                <c:pt idx="5">
                  <c:v>Tocar un Instrumento</c:v>
                </c:pt>
                <c:pt idx="6">
                  <c:v>Cantar</c:v>
                </c:pt>
                <c:pt idx="7">
                  <c:v>Bailar</c:v>
                </c:pt>
                <c:pt idx="8">
                  <c:v>Diseñar maquetas de Sonido </c:v>
                </c:pt>
                <c:pt idx="9">
                  <c:v>Componer Canciones</c:v>
                </c:pt>
              </c:strCache>
            </c:strRef>
          </c:cat>
          <c:val>
            <c:numRef>
              <c:f>'Actividades Musicales y tiempo4'!$B$32:$K$32</c:f>
              <c:numCache>
                <c:formatCode>General</c:formatCode>
                <c:ptCount val="10"/>
                <c:pt idx="0">
                  <c:v>0</c:v>
                </c:pt>
                <c:pt idx="1">
                  <c:v>6</c:v>
                </c:pt>
                <c:pt idx="2">
                  <c:v>3</c:v>
                </c:pt>
                <c:pt idx="3">
                  <c:v>5</c:v>
                </c:pt>
                <c:pt idx="4">
                  <c:v>5</c:v>
                </c:pt>
                <c:pt idx="5">
                  <c:v>0</c:v>
                </c:pt>
                <c:pt idx="6">
                  <c:v>0</c:v>
                </c:pt>
                <c:pt idx="7">
                  <c:v>3</c:v>
                </c:pt>
                <c:pt idx="8">
                  <c:v>2</c:v>
                </c:pt>
                <c:pt idx="9">
                  <c:v>2</c:v>
                </c:pt>
              </c:numCache>
            </c:numRef>
          </c:val>
        </c:ser>
        <c:ser>
          <c:idx val="4"/>
          <c:order val="4"/>
          <c:tx>
            <c:strRef>
              <c:f>'Actividades Musicales y tiempo4'!$A$33</c:f>
              <c:strCache>
                <c:ptCount val="1"/>
                <c:pt idx="0">
                  <c:v>Cada seis meses</c:v>
                </c:pt>
              </c:strCache>
            </c:strRef>
          </c:tx>
          <c:spPr>
            <a:solidFill>
              <a:schemeClr val="accent5"/>
            </a:solidFill>
            <a:ln>
              <a:noFill/>
            </a:ln>
            <a:effectLst/>
          </c:spPr>
          <c:invertIfNegative val="0"/>
          <c:cat>
            <c:strRef>
              <c:f>'Actividades Musicales y tiempo4'!$B$28:$K$28</c:f>
              <c:strCache>
                <c:ptCount val="10"/>
                <c:pt idx="0">
                  <c:v>Descargar Música</c:v>
                </c:pt>
                <c:pt idx="1">
                  <c:v>Ir a conciertos</c:v>
                </c:pt>
                <c:pt idx="2">
                  <c:v>Comprar CD´S</c:v>
                </c:pt>
                <c:pt idx="3">
                  <c:v>Participar en eventos musicales</c:v>
                </c:pt>
                <c:pt idx="4">
                  <c:v>Enseñar Música</c:v>
                </c:pt>
                <c:pt idx="5">
                  <c:v>Tocar un Instrumento</c:v>
                </c:pt>
                <c:pt idx="6">
                  <c:v>Cantar</c:v>
                </c:pt>
                <c:pt idx="7">
                  <c:v>Bailar</c:v>
                </c:pt>
                <c:pt idx="8">
                  <c:v>Diseñar maquetas de Sonido </c:v>
                </c:pt>
                <c:pt idx="9">
                  <c:v>Componer Canciones</c:v>
                </c:pt>
              </c:strCache>
            </c:strRef>
          </c:cat>
          <c:val>
            <c:numRef>
              <c:f>'Actividades Musicales y tiempo4'!$B$33:$K$33</c:f>
              <c:numCache>
                <c:formatCode>General</c:formatCode>
                <c:ptCount val="10"/>
                <c:pt idx="0">
                  <c:v>0</c:v>
                </c:pt>
                <c:pt idx="1">
                  <c:v>1</c:v>
                </c:pt>
                <c:pt idx="2">
                  <c:v>5</c:v>
                </c:pt>
                <c:pt idx="3">
                  <c:v>2</c:v>
                </c:pt>
                <c:pt idx="4">
                  <c:v>2</c:v>
                </c:pt>
                <c:pt idx="5">
                  <c:v>0</c:v>
                </c:pt>
                <c:pt idx="6">
                  <c:v>0</c:v>
                </c:pt>
                <c:pt idx="7">
                  <c:v>0</c:v>
                </c:pt>
                <c:pt idx="8">
                  <c:v>1</c:v>
                </c:pt>
                <c:pt idx="9">
                  <c:v>0</c:v>
                </c:pt>
              </c:numCache>
            </c:numRef>
          </c:val>
        </c:ser>
        <c:ser>
          <c:idx val="5"/>
          <c:order val="5"/>
          <c:tx>
            <c:strRef>
              <c:f>'Actividades Musicales y tiempo4'!$A$34</c:f>
              <c:strCache>
                <c:ptCount val="1"/>
                <c:pt idx="0">
                  <c:v>1 vez por año</c:v>
                </c:pt>
              </c:strCache>
            </c:strRef>
          </c:tx>
          <c:spPr>
            <a:solidFill>
              <a:schemeClr val="accent6"/>
            </a:solidFill>
            <a:ln>
              <a:noFill/>
            </a:ln>
            <a:effectLst/>
          </c:spPr>
          <c:invertIfNegative val="0"/>
          <c:cat>
            <c:strRef>
              <c:f>'Actividades Musicales y tiempo4'!$B$28:$K$28</c:f>
              <c:strCache>
                <c:ptCount val="10"/>
                <c:pt idx="0">
                  <c:v>Descargar Música</c:v>
                </c:pt>
                <c:pt idx="1">
                  <c:v>Ir a conciertos</c:v>
                </c:pt>
                <c:pt idx="2">
                  <c:v>Comprar CD´S</c:v>
                </c:pt>
                <c:pt idx="3">
                  <c:v>Participar en eventos musicales</c:v>
                </c:pt>
                <c:pt idx="4">
                  <c:v>Enseñar Música</c:v>
                </c:pt>
                <c:pt idx="5">
                  <c:v>Tocar un Instrumento</c:v>
                </c:pt>
                <c:pt idx="6">
                  <c:v>Cantar</c:v>
                </c:pt>
                <c:pt idx="7">
                  <c:v>Bailar</c:v>
                </c:pt>
                <c:pt idx="8">
                  <c:v>Diseñar maquetas de Sonido </c:v>
                </c:pt>
                <c:pt idx="9">
                  <c:v>Componer Canciones</c:v>
                </c:pt>
              </c:strCache>
            </c:strRef>
          </c:cat>
          <c:val>
            <c:numRef>
              <c:f>'Actividades Musicales y tiempo4'!$B$34:$K$34</c:f>
              <c:numCache>
                <c:formatCode>General</c:formatCode>
                <c:ptCount val="10"/>
                <c:pt idx="0">
                  <c:v>0</c:v>
                </c:pt>
                <c:pt idx="1">
                  <c:v>1</c:v>
                </c:pt>
                <c:pt idx="2">
                  <c:v>3</c:v>
                </c:pt>
                <c:pt idx="3">
                  <c:v>1</c:v>
                </c:pt>
                <c:pt idx="4">
                  <c:v>4</c:v>
                </c:pt>
                <c:pt idx="5">
                  <c:v>1</c:v>
                </c:pt>
                <c:pt idx="6">
                  <c:v>1</c:v>
                </c:pt>
                <c:pt idx="7">
                  <c:v>5</c:v>
                </c:pt>
                <c:pt idx="8">
                  <c:v>0</c:v>
                </c:pt>
                <c:pt idx="9">
                  <c:v>1</c:v>
                </c:pt>
              </c:numCache>
            </c:numRef>
          </c:val>
        </c:ser>
        <c:ser>
          <c:idx val="6"/>
          <c:order val="6"/>
          <c:tx>
            <c:strRef>
              <c:f>'Actividades Musicales y tiempo4'!$A$35</c:f>
              <c:strCache>
                <c:ptCount val="1"/>
                <c:pt idx="0">
                  <c:v>Nunca</c:v>
                </c:pt>
              </c:strCache>
            </c:strRef>
          </c:tx>
          <c:spPr>
            <a:solidFill>
              <a:schemeClr val="accent1">
                <a:lumMod val="60000"/>
              </a:schemeClr>
            </a:solidFill>
            <a:ln>
              <a:noFill/>
            </a:ln>
            <a:effectLst/>
          </c:spPr>
          <c:invertIfNegative val="0"/>
          <c:cat>
            <c:strRef>
              <c:f>'Actividades Musicales y tiempo4'!$B$28:$K$28</c:f>
              <c:strCache>
                <c:ptCount val="10"/>
                <c:pt idx="0">
                  <c:v>Descargar Música</c:v>
                </c:pt>
                <c:pt idx="1">
                  <c:v>Ir a conciertos</c:v>
                </c:pt>
                <c:pt idx="2">
                  <c:v>Comprar CD´S</c:v>
                </c:pt>
                <c:pt idx="3">
                  <c:v>Participar en eventos musicales</c:v>
                </c:pt>
                <c:pt idx="4">
                  <c:v>Enseñar Música</c:v>
                </c:pt>
                <c:pt idx="5">
                  <c:v>Tocar un Instrumento</c:v>
                </c:pt>
                <c:pt idx="6">
                  <c:v>Cantar</c:v>
                </c:pt>
                <c:pt idx="7">
                  <c:v>Bailar</c:v>
                </c:pt>
                <c:pt idx="8">
                  <c:v>Diseñar maquetas de Sonido </c:v>
                </c:pt>
                <c:pt idx="9">
                  <c:v>Componer Canciones</c:v>
                </c:pt>
              </c:strCache>
            </c:strRef>
          </c:cat>
          <c:val>
            <c:numRef>
              <c:f>'Actividades Musicales y tiempo4'!$B$35:$K$35</c:f>
              <c:numCache>
                <c:formatCode>General</c:formatCode>
                <c:ptCount val="10"/>
                <c:pt idx="0">
                  <c:v>0</c:v>
                </c:pt>
                <c:pt idx="1">
                  <c:v>0</c:v>
                </c:pt>
                <c:pt idx="2">
                  <c:v>1</c:v>
                </c:pt>
                <c:pt idx="3">
                  <c:v>0</c:v>
                </c:pt>
                <c:pt idx="4">
                  <c:v>0</c:v>
                </c:pt>
                <c:pt idx="5">
                  <c:v>1</c:v>
                </c:pt>
                <c:pt idx="6">
                  <c:v>0</c:v>
                </c:pt>
                <c:pt idx="7">
                  <c:v>0</c:v>
                </c:pt>
                <c:pt idx="8">
                  <c:v>0</c:v>
                </c:pt>
                <c:pt idx="9">
                  <c:v>0</c:v>
                </c:pt>
              </c:numCache>
            </c:numRef>
          </c:val>
        </c:ser>
        <c:ser>
          <c:idx val="7"/>
          <c:order val="7"/>
          <c:tx>
            <c:strRef>
              <c:f>'Actividades Musicales y tiempo4'!$A$36</c:f>
              <c:strCache>
                <c:ptCount val="1"/>
                <c:pt idx="0">
                  <c:v>Sin respuesta</c:v>
                </c:pt>
              </c:strCache>
            </c:strRef>
          </c:tx>
          <c:spPr>
            <a:solidFill>
              <a:schemeClr val="accent2">
                <a:lumMod val="60000"/>
              </a:schemeClr>
            </a:solidFill>
            <a:ln>
              <a:noFill/>
            </a:ln>
            <a:effectLst/>
          </c:spPr>
          <c:invertIfNegative val="0"/>
          <c:cat>
            <c:strRef>
              <c:f>'Actividades Musicales y tiempo4'!$B$28:$K$28</c:f>
              <c:strCache>
                <c:ptCount val="10"/>
                <c:pt idx="0">
                  <c:v>Descargar Música</c:v>
                </c:pt>
                <c:pt idx="1">
                  <c:v>Ir a conciertos</c:v>
                </c:pt>
                <c:pt idx="2">
                  <c:v>Comprar CD´S</c:v>
                </c:pt>
                <c:pt idx="3">
                  <c:v>Participar en eventos musicales</c:v>
                </c:pt>
                <c:pt idx="4">
                  <c:v>Enseñar Música</c:v>
                </c:pt>
                <c:pt idx="5">
                  <c:v>Tocar un Instrumento</c:v>
                </c:pt>
                <c:pt idx="6">
                  <c:v>Cantar</c:v>
                </c:pt>
                <c:pt idx="7">
                  <c:v>Bailar</c:v>
                </c:pt>
                <c:pt idx="8">
                  <c:v>Diseñar maquetas de Sonido </c:v>
                </c:pt>
                <c:pt idx="9">
                  <c:v>Componer Canciones</c:v>
                </c:pt>
              </c:strCache>
            </c:strRef>
          </c:cat>
          <c:val>
            <c:numRef>
              <c:f>'Actividades Musicales y tiempo4'!$B$36:$K$36</c:f>
              <c:numCache>
                <c:formatCode>General</c:formatCode>
                <c:ptCount val="10"/>
                <c:pt idx="0">
                  <c:v>2</c:v>
                </c:pt>
                <c:pt idx="1">
                  <c:v>0</c:v>
                </c:pt>
                <c:pt idx="2">
                  <c:v>5</c:v>
                </c:pt>
                <c:pt idx="3">
                  <c:v>2</c:v>
                </c:pt>
                <c:pt idx="4">
                  <c:v>5</c:v>
                </c:pt>
                <c:pt idx="5">
                  <c:v>4</c:v>
                </c:pt>
                <c:pt idx="6">
                  <c:v>1</c:v>
                </c:pt>
                <c:pt idx="7">
                  <c:v>6</c:v>
                </c:pt>
                <c:pt idx="8">
                  <c:v>6</c:v>
                </c:pt>
                <c:pt idx="9">
                  <c:v>3</c:v>
                </c:pt>
              </c:numCache>
            </c:numRef>
          </c:val>
        </c:ser>
        <c:dLbls>
          <c:showLegendKey val="0"/>
          <c:showVal val="0"/>
          <c:showCatName val="0"/>
          <c:showSerName val="0"/>
          <c:showPercent val="0"/>
          <c:showBubbleSize val="0"/>
        </c:dLbls>
        <c:gapWidth val="150"/>
        <c:axId val="186229504"/>
        <c:axId val="186231040"/>
      </c:barChart>
      <c:catAx>
        <c:axId val="186229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6231040"/>
        <c:crosses val="autoZero"/>
        <c:auto val="1"/>
        <c:lblAlgn val="ctr"/>
        <c:lblOffset val="100"/>
        <c:noMultiLvlLbl val="0"/>
      </c:catAx>
      <c:valAx>
        <c:axId val="18623104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a:t>
                </a:r>
                <a:r>
                  <a:rPr lang="es-CO" baseline="0"/>
                  <a:t> de personas </a:t>
                </a:r>
                <a:endParaRPr lang="es-CO"/>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622950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Influencia Musical</a:t>
            </a:r>
          </a:p>
        </c:rich>
      </c:tx>
      <c:overlay val="0"/>
      <c:spPr>
        <a:noFill/>
        <a:ln>
          <a:noFill/>
        </a:ln>
        <a:effectLst/>
      </c:spPr>
    </c:title>
    <c:autoTitleDeleted val="0"/>
    <c:plotArea>
      <c:layout/>
      <c:pieChart>
        <c:varyColors val="1"/>
        <c:ser>
          <c:idx val="0"/>
          <c:order val="0"/>
          <c:tx>
            <c:strRef>
              <c:f>'Influencia en gusto musical sin'!$A$29</c:f>
              <c:strCache>
                <c:ptCount val="1"/>
                <c:pt idx="0">
                  <c:v>Si</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2"/>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3"/>
            <c:bubble3D val="0"/>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4"/>
            <c:bubble3D val="0"/>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5"/>
            <c:bubble3D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6"/>
            <c:bubble3D val="0"/>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7"/>
            <c:bubble3D val="0"/>
            <c:spPr>
              <a:gradFill rotWithShape="1">
                <a:gsLst>
                  <a:gs pos="0">
                    <a:schemeClr val="accent2">
                      <a:lumMod val="60000"/>
                      <a:shade val="51000"/>
                      <a:satMod val="130000"/>
                    </a:schemeClr>
                  </a:gs>
                  <a:gs pos="80000">
                    <a:schemeClr val="accent2">
                      <a:lumMod val="60000"/>
                      <a:shade val="93000"/>
                      <a:satMod val="130000"/>
                    </a:schemeClr>
                  </a:gs>
                  <a:gs pos="100000">
                    <a:schemeClr val="accent2">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'Influencia en gusto musical sin'!$B$28:$I$28</c:f>
              <c:strCache>
                <c:ptCount val="8"/>
                <c:pt idx="0">
                  <c:v>Amigos</c:v>
                </c:pt>
                <c:pt idx="1">
                  <c:v>Familia</c:v>
                </c:pt>
                <c:pt idx="2">
                  <c:v>Pareja</c:v>
                </c:pt>
                <c:pt idx="3">
                  <c:v>Desconocidos </c:v>
                </c:pt>
                <c:pt idx="4">
                  <c:v>Profesores</c:v>
                </c:pt>
                <c:pt idx="5">
                  <c:v>Compañeros de Estudio</c:v>
                </c:pt>
                <c:pt idx="6">
                  <c:v>Modas</c:v>
                </c:pt>
                <c:pt idx="7">
                  <c:v>Otros </c:v>
                </c:pt>
              </c:strCache>
            </c:strRef>
          </c:cat>
          <c:val>
            <c:numRef>
              <c:f>'Influencia en gusto musical sin'!$B$29:$I$29</c:f>
              <c:numCache>
                <c:formatCode>General</c:formatCode>
                <c:ptCount val="8"/>
                <c:pt idx="0">
                  <c:v>25</c:v>
                </c:pt>
                <c:pt idx="1">
                  <c:v>15</c:v>
                </c:pt>
                <c:pt idx="2">
                  <c:v>16</c:v>
                </c:pt>
                <c:pt idx="3">
                  <c:v>10</c:v>
                </c:pt>
                <c:pt idx="4">
                  <c:v>6</c:v>
                </c:pt>
                <c:pt idx="5">
                  <c:v>15</c:v>
                </c:pt>
                <c:pt idx="6">
                  <c:v>19</c:v>
                </c:pt>
                <c:pt idx="7">
                  <c:v>10</c:v>
                </c:pt>
              </c:numCache>
            </c:numRef>
          </c:val>
        </c:ser>
        <c:ser>
          <c:idx val="1"/>
          <c:order val="1"/>
          <c:tx>
            <c:strRef>
              <c:f>'Influencia en gusto musical sin'!$A$30</c:f>
              <c:strCache>
                <c:ptCount val="1"/>
                <c:pt idx="0">
                  <c:v>No </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2"/>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3"/>
            <c:bubble3D val="0"/>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4"/>
            <c:bubble3D val="0"/>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5"/>
            <c:bubble3D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6"/>
            <c:bubble3D val="0"/>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7"/>
            <c:bubble3D val="0"/>
            <c:spPr>
              <a:gradFill rotWithShape="1">
                <a:gsLst>
                  <a:gs pos="0">
                    <a:schemeClr val="accent2">
                      <a:lumMod val="60000"/>
                      <a:shade val="51000"/>
                      <a:satMod val="130000"/>
                    </a:schemeClr>
                  </a:gs>
                  <a:gs pos="80000">
                    <a:schemeClr val="accent2">
                      <a:lumMod val="60000"/>
                      <a:shade val="93000"/>
                      <a:satMod val="130000"/>
                    </a:schemeClr>
                  </a:gs>
                  <a:gs pos="100000">
                    <a:schemeClr val="accent2">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'Influencia en gusto musical sin'!$B$28:$I$28</c:f>
              <c:strCache>
                <c:ptCount val="8"/>
                <c:pt idx="0">
                  <c:v>Amigos</c:v>
                </c:pt>
                <c:pt idx="1">
                  <c:v>Familia</c:v>
                </c:pt>
                <c:pt idx="2">
                  <c:v>Pareja</c:v>
                </c:pt>
                <c:pt idx="3">
                  <c:v>Desconocidos </c:v>
                </c:pt>
                <c:pt idx="4">
                  <c:v>Profesores</c:v>
                </c:pt>
                <c:pt idx="5">
                  <c:v>Compañeros de Estudio</c:v>
                </c:pt>
                <c:pt idx="6">
                  <c:v>Modas</c:v>
                </c:pt>
                <c:pt idx="7">
                  <c:v>Otros </c:v>
                </c:pt>
              </c:strCache>
            </c:strRef>
          </c:cat>
          <c:val>
            <c:numRef>
              <c:f>'Influencia en gusto musical sin'!$B$30:$I$30</c:f>
              <c:numCache>
                <c:formatCode>General</c:formatCode>
                <c:ptCount val="8"/>
                <c:pt idx="0">
                  <c:v>1</c:v>
                </c:pt>
                <c:pt idx="1">
                  <c:v>11</c:v>
                </c:pt>
                <c:pt idx="2">
                  <c:v>10</c:v>
                </c:pt>
                <c:pt idx="3">
                  <c:v>16</c:v>
                </c:pt>
                <c:pt idx="4">
                  <c:v>19</c:v>
                </c:pt>
                <c:pt idx="5">
                  <c:v>11</c:v>
                </c:pt>
                <c:pt idx="6">
                  <c:v>7</c:v>
                </c:pt>
                <c:pt idx="7">
                  <c:v>16</c:v>
                </c:pt>
              </c:numCache>
            </c:numRef>
          </c:val>
        </c:ser>
        <c:dLbls>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32"/>
    </mc:Choice>
    <mc:Fallback>
      <c:style val="32"/>
    </mc:Fallback>
  </mc:AlternateContent>
  <c:chart>
    <c:title>
      <c:tx>
        <c:rich>
          <a:bodyPr/>
          <a:lstStyle/>
          <a:p>
            <a:pPr>
              <a:defRPr/>
            </a:pPr>
            <a:r>
              <a:rPr lang="en-US"/>
              <a:t>Personas Influyentes </a:t>
            </a:r>
          </a:p>
        </c:rich>
      </c:tx>
      <c:overlay val="0"/>
    </c:title>
    <c:autoTitleDeleted val="0"/>
    <c:plotArea>
      <c:layout/>
      <c:pieChart>
        <c:varyColors val="1"/>
        <c:ser>
          <c:idx val="0"/>
          <c:order val="0"/>
          <c:tx>
            <c:strRef>
              <c:f>'Persona mas influyente 6'!$E$1</c:f>
              <c:strCache>
                <c:ptCount val="1"/>
                <c:pt idx="0">
                  <c:v>Cantidad </c:v>
                </c:pt>
              </c:strCache>
            </c:strRef>
          </c:tx>
          <c:dLbls>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'Persona mas influyente 6'!$D$2:$D$10</c:f>
              <c:strCache>
                <c:ptCount val="9"/>
                <c:pt idx="0">
                  <c:v>Pápa</c:v>
                </c:pt>
                <c:pt idx="1">
                  <c:v>Mamá</c:v>
                </c:pt>
                <c:pt idx="2">
                  <c:v>Amigos </c:v>
                </c:pt>
                <c:pt idx="3">
                  <c:v>Compañeros de colegio </c:v>
                </c:pt>
                <c:pt idx="4">
                  <c:v>Padres</c:v>
                </c:pt>
                <c:pt idx="5">
                  <c:v>Profesores</c:v>
                </c:pt>
                <c:pt idx="6">
                  <c:v>Hermanos</c:v>
                </c:pt>
                <c:pt idx="7">
                  <c:v>Familia </c:v>
                </c:pt>
                <c:pt idx="8">
                  <c:v>Cantantes</c:v>
                </c:pt>
              </c:strCache>
            </c:strRef>
          </c:cat>
          <c:val>
            <c:numRef>
              <c:f>'Persona mas influyente 6'!$E$2:$E$10</c:f>
              <c:numCache>
                <c:formatCode>General</c:formatCode>
                <c:ptCount val="9"/>
                <c:pt idx="0">
                  <c:v>1</c:v>
                </c:pt>
                <c:pt idx="1">
                  <c:v>2</c:v>
                </c:pt>
                <c:pt idx="2">
                  <c:v>12</c:v>
                </c:pt>
                <c:pt idx="3">
                  <c:v>1</c:v>
                </c:pt>
                <c:pt idx="4">
                  <c:v>2</c:v>
                </c:pt>
                <c:pt idx="5">
                  <c:v>3</c:v>
                </c:pt>
                <c:pt idx="6">
                  <c:v>2</c:v>
                </c:pt>
                <c:pt idx="7">
                  <c:v>1</c:v>
                </c:pt>
                <c:pt idx="8">
                  <c:v>2</c:v>
                </c:pt>
              </c:numCache>
            </c:numRef>
          </c:val>
        </c:ser>
        <c:dLbls>
          <c:showLegendKey val="0"/>
          <c:showVal val="0"/>
          <c:showCatName val="1"/>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9"/>
    </mc:Choice>
    <mc:Fallback>
      <c:style val="29"/>
    </mc:Fallback>
  </mc:AlternateContent>
  <c:chart>
    <c:title>
      <c:tx>
        <c:rich>
          <a:bodyPr/>
          <a:lstStyle/>
          <a:p>
            <a:pPr>
              <a:defRPr/>
            </a:pPr>
            <a:r>
              <a:rPr lang="es-CO"/>
              <a:t>Música/Vida </a:t>
            </a:r>
          </a:p>
        </c:rich>
      </c:tx>
      <c:overlay val="0"/>
    </c:title>
    <c:autoTitleDeleted val="0"/>
    <c:plotArea>
      <c:layout/>
      <c:barChart>
        <c:barDir val="col"/>
        <c:grouping val="clustered"/>
        <c:varyColors val="0"/>
        <c:ser>
          <c:idx val="0"/>
          <c:order val="0"/>
          <c:tx>
            <c:strRef>
              <c:f>'Afirmaciones de la música 7'!$A$29</c:f>
              <c:strCache>
                <c:ptCount val="1"/>
                <c:pt idx="0">
                  <c:v>Si </c:v>
                </c:pt>
              </c:strCache>
            </c:strRef>
          </c:tx>
          <c:invertIfNegative val="0"/>
          <c:cat>
            <c:strRef>
              <c:f>'Afirmaciones de la música 7'!$B$28:$I$28</c:f>
              <c:strCache>
                <c:ptCount val="8"/>
                <c:pt idx="0">
                  <c:v>La música le sirve de compañía</c:v>
                </c:pt>
                <c:pt idx="1">
                  <c:v>La música consigue modificar su estado de animo </c:v>
                </c:pt>
                <c:pt idx="2">
                  <c:v>Con la música recuerda situaciones o personas </c:v>
                </c:pt>
                <c:pt idx="3">
                  <c:v>Le gusta música porque sea comercial</c:v>
                </c:pt>
                <c:pt idx="4">
                  <c:v>Es muy importante para que le gusta la música, que la pueda compartir con la gente</c:v>
                </c:pt>
                <c:pt idx="5">
                  <c:v>Es importante que la música sea cantada en un idioma que entienda </c:v>
                </c:pt>
                <c:pt idx="6">
                  <c:v>Habitualmente elige música que concuerde con su estado de animo </c:v>
                </c:pt>
                <c:pt idx="7">
                  <c:v>Habitualmente elige música que concuerde con su estado de animo </c:v>
                </c:pt>
              </c:strCache>
            </c:strRef>
          </c:cat>
          <c:val>
            <c:numRef>
              <c:f>'Afirmaciones de la música 7'!$B$29:$I$29</c:f>
              <c:numCache>
                <c:formatCode>General</c:formatCode>
                <c:ptCount val="8"/>
                <c:pt idx="0">
                  <c:v>26</c:v>
                </c:pt>
                <c:pt idx="1">
                  <c:v>26</c:v>
                </c:pt>
                <c:pt idx="2">
                  <c:v>26</c:v>
                </c:pt>
                <c:pt idx="3">
                  <c:v>4</c:v>
                </c:pt>
                <c:pt idx="4">
                  <c:v>16</c:v>
                </c:pt>
                <c:pt idx="5">
                  <c:v>4</c:v>
                </c:pt>
                <c:pt idx="6">
                  <c:v>18</c:v>
                </c:pt>
                <c:pt idx="7">
                  <c:v>0</c:v>
                </c:pt>
              </c:numCache>
            </c:numRef>
          </c:val>
        </c:ser>
        <c:ser>
          <c:idx val="1"/>
          <c:order val="1"/>
          <c:tx>
            <c:strRef>
              <c:f>'Afirmaciones de la música 7'!$A$30</c:f>
              <c:strCache>
                <c:ptCount val="1"/>
                <c:pt idx="0">
                  <c:v>No</c:v>
                </c:pt>
              </c:strCache>
            </c:strRef>
          </c:tx>
          <c:invertIfNegative val="0"/>
          <c:cat>
            <c:strRef>
              <c:f>'Afirmaciones de la música 7'!$B$28:$I$28</c:f>
              <c:strCache>
                <c:ptCount val="8"/>
                <c:pt idx="0">
                  <c:v>La música le sirve de compañía</c:v>
                </c:pt>
                <c:pt idx="1">
                  <c:v>La música consigue modificar su estado de animo </c:v>
                </c:pt>
                <c:pt idx="2">
                  <c:v>Con la música recuerda situaciones o personas </c:v>
                </c:pt>
                <c:pt idx="3">
                  <c:v>Le gusta música porque sea comercial</c:v>
                </c:pt>
                <c:pt idx="4">
                  <c:v>Es muy importante para que le gusta la música, que la pueda compartir con la gente</c:v>
                </c:pt>
                <c:pt idx="5">
                  <c:v>Es importante que la música sea cantada en un idioma que entienda </c:v>
                </c:pt>
                <c:pt idx="6">
                  <c:v>Habitualmente elige música que concuerde con su estado de animo </c:v>
                </c:pt>
                <c:pt idx="7">
                  <c:v>Habitualmente elige música que concuerde con su estado de animo </c:v>
                </c:pt>
              </c:strCache>
            </c:strRef>
          </c:cat>
          <c:val>
            <c:numRef>
              <c:f>'Afirmaciones de la música 7'!$B$30:$I$30</c:f>
              <c:numCache>
                <c:formatCode>General</c:formatCode>
                <c:ptCount val="8"/>
                <c:pt idx="0">
                  <c:v>0</c:v>
                </c:pt>
                <c:pt idx="1">
                  <c:v>0</c:v>
                </c:pt>
                <c:pt idx="2">
                  <c:v>0</c:v>
                </c:pt>
                <c:pt idx="3">
                  <c:v>22</c:v>
                </c:pt>
                <c:pt idx="4">
                  <c:v>10</c:v>
                </c:pt>
                <c:pt idx="5">
                  <c:v>22</c:v>
                </c:pt>
                <c:pt idx="6">
                  <c:v>8</c:v>
                </c:pt>
                <c:pt idx="7">
                  <c:v>0</c:v>
                </c:pt>
              </c:numCache>
            </c:numRef>
          </c:val>
        </c:ser>
        <c:dLbls>
          <c:showLegendKey val="0"/>
          <c:showVal val="0"/>
          <c:showCatName val="0"/>
          <c:showSerName val="0"/>
          <c:showPercent val="0"/>
          <c:showBubbleSize val="0"/>
        </c:dLbls>
        <c:gapWidth val="150"/>
        <c:axId val="186632448"/>
        <c:axId val="186634240"/>
      </c:barChart>
      <c:catAx>
        <c:axId val="186632448"/>
        <c:scaling>
          <c:orientation val="minMax"/>
        </c:scaling>
        <c:delete val="0"/>
        <c:axPos val="b"/>
        <c:numFmt formatCode="General" sourceLinked="0"/>
        <c:majorTickMark val="none"/>
        <c:minorTickMark val="none"/>
        <c:tickLblPos val="nextTo"/>
        <c:crossAx val="186634240"/>
        <c:crosses val="autoZero"/>
        <c:auto val="1"/>
        <c:lblAlgn val="ctr"/>
        <c:lblOffset val="100"/>
        <c:noMultiLvlLbl val="0"/>
      </c:catAx>
      <c:valAx>
        <c:axId val="186634240"/>
        <c:scaling>
          <c:orientation val="minMax"/>
        </c:scaling>
        <c:delete val="0"/>
        <c:axPos val="l"/>
        <c:majorGridlines/>
        <c:title>
          <c:tx>
            <c:rich>
              <a:bodyPr/>
              <a:lstStyle/>
              <a:p>
                <a:pPr>
                  <a:defRPr/>
                </a:pPr>
                <a:r>
                  <a:rPr lang="es-CO"/>
                  <a:t>Cantidad de personas </a:t>
                </a:r>
              </a:p>
            </c:rich>
          </c:tx>
          <c:overlay val="0"/>
        </c:title>
        <c:numFmt formatCode="General" sourceLinked="1"/>
        <c:majorTickMark val="none"/>
        <c:minorTickMark val="none"/>
        <c:tickLblPos val="nextTo"/>
        <c:crossAx val="186632448"/>
        <c:crosses val="autoZero"/>
        <c:crossBetween val="between"/>
      </c:valAx>
      <c:dTable>
        <c:showHorzBorder val="1"/>
        <c:showVertBorder val="1"/>
        <c:showOutline val="1"/>
        <c:showKeys val="1"/>
      </c:dTable>
    </c:plotArea>
    <c:plotVisOnly val="1"/>
    <c:dispBlanksAs val="gap"/>
    <c:showDLblsOverMax val="0"/>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26">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3">
      <a:schemeClr val="dk1"/>
    </cs:effectRef>
    <cs:fontRef idx="minor">
      <a:schemeClr val="tx1"/>
    </cs:fontRef>
  </cs:dataPoint>
  <cs:dataPoint3D>
    <cs:lnRef idx="0"/>
    <cs:fillRef idx="3">
      <cs:styleClr val="auto"/>
    </cs:fillRef>
    <cs:effectRef idx="3">
      <a:schemeClr val="dk1"/>
    </cs:effectRef>
    <cs:fontRef idx="minor">
      <a:schemeClr val="tx1"/>
    </cs:fontRef>
  </cs:dataPoint3D>
  <cs:dataPointLine>
    <cs:lnRef idx="1">
      <cs:styleClr val="auto"/>
    </cs:lnRef>
    <cs:lineWidthScale>7</cs:lineWidthScale>
    <cs:fillRef idx="0"/>
    <cs:effectRef idx="0"/>
    <cs:fontRef idx="minor">
      <a:schemeClr val="tx1"/>
    </cs:fontRef>
    <cs:spPr>
      <a:ln cap="rnd">
        <a:round/>
      </a:ln>
    </cs:spPr>
  </cs:dataPointLine>
  <cs:dataPointMarker>
    <cs:lnRef idx="1">
      <cs:styleClr val="auto"/>
    </cs:lnRef>
    <cs:fillRef idx="3">
      <cs:styleClr val="auto"/>
    </cs:fillRef>
    <cs:effectRef idx="3">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0"/>
    <cs:fillRef idx="3">
      <a:schemeClr val="dk1">
        <a:tint val="95000"/>
      </a:schemeClr>
    </cs:fillRef>
    <cs:effectRef idx="3">
      <a:schemeClr val="dk1"/>
    </cs:effectRef>
    <cs:fontRef idx="minor">
      <a:schemeClr val="tx1"/>
    </cs:fontRef>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0"/>
    <cs:fillRef idx="3">
      <a:schemeClr val="dk1">
        <a:tint val="5000"/>
      </a:schemeClr>
    </cs:fillRef>
    <cs:effectRef idx="3">
      <a:schemeClr val="dk1"/>
    </cs:effectRef>
    <cs:fontRef idx="minor">
      <a:schemeClr val="tx1"/>
    </cs:fontRef>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7">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6</xdr:col>
      <xdr:colOff>504824</xdr:colOff>
      <xdr:row>0</xdr:row>
      <xdr:rowOff>171449</xdr:rowOff>
    </xdr:from>
    <xdr:to>
      <xdr:col>13</xdr:col>
      <xdr:colOff>628650</xdr:colOff>
      <xdr:row>18</xdr:row>
      <xdr:rowOff>19050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28575</xdr:colOff>
      <xdr:row>21</xdr:row>
      <xdr:rowOff>38100</xdr:rowOff>
    </xdr:from>
    <xdr:to>
      <xdr:col>10</xdr:col>
      <xdr:colOff>28575</xdr:colOff>
      <xdr:row>30</xdr:row>
      <xdr:rowOff>152400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38099</xdr:colOff>
      <xdr:row>32</xdr:row>
      <xdr:rowOff>166686</xdr:rowOff>
    </xdr:from>
    <xdr:to>
      <xdr:col>5</xdr:col>
      <xdr:colOff>571499</xdr:colOff>
      <xdr:row>56</xdr:row>
      <xdr:rowOff>152399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52387</xdr:colOff>
      <xdr:row>33</xdr:row>
      <xdr:rowOff>33337</xdr:rowOff>
    </xdr:from>
    <xdr:to>
      <xdr:col>6</xdr:col>
      <xdr:colOff>695325</xdr:colOff>
      <xdr:row>55</xdr:row>
      <xdr:rowOff>142875</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19050</xdr:colOff>
      <xdr:row>4</xdr:row>
      <xdr:rowOff>19050</xdr:rowOff>
    </xdr:from>
    <xdr:to>
      <xdr:col>7</xdr:col>
      <xdr:colOff>228600</xdr:colOff>
      <xdr:row>16</xdr:row>
      <xdr:rowOff>95250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276225</xdr:colOff>
      <xdr:row>6</xdr:row>
      <xdr:rowOff>152400</xdr:rowOff>
    </xdr:from>
    <xdr:to>
      <xdr:col>10</xdr:col>
      <xdr:colOff>276225</xdr:colOff>
      <xdr:row>18</xdr:row>
      <xdr:rowOff>228600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623016</xdr:colOff>
      <xdr:row>41</xdr:row>
      <xdr:rowOff>176389</xdr:rowOff>
    </xdr:from>
    <xdr:to>
      <xdr:col>6</xdr:col>
      <xdr:colOff>714603</xdr:colOff>
      <xdr:row>61</xdr:row>
      <xdr:rowOff>71616</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892342</xdr:colOff>
      <xdr:row>42</xdr:row>
      <xdr:rowOff>187492</xdr:rowOff>
    </xdr:from>
    <xdr:to>
      <xdr:col>13</xdr:col>
      <xdr:colOff>45117</xdr:colOff>
      <xdr:row>61</xdr:row>
      <xdr:rowOff>100263</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14287</xdr:colOff>
      <xdr:row>33</xdr:row>
      <xdr:rowOff>138111</xdr:rowOff>
    </xdr:from>
    <xdr:to>
      <xdr:col>6</xdr:col>
      <xdr:colOff>600075</xdr:colOff>
      <xdr:row>53</xdr:row>
      <xdr:rowOff>180974</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35</xdr:row>
      <xdr:rowOff>6348</xdr:rowOff>
    </xdr:from>
    <xdr:to>
      <xdr:col>8</xdr:col>
      <xdr:colOff>444500</xdr:colOff>
      <xdr:row>58</xdr:row>
      <xdr:rowOff>190499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37</xdr:row>
      <xdr:rowOff>4762</xdr:rowOff>
    </xdr:from>
    <xdr:to>
      <xdr:col>7</xdr:col>
      <xdr:colOff>238125</xdr:colOff>
      <xdr:row>63</xdr:row>
      <xdr:rowOff>133350</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300037</xdr:colOff>
      <xdr:row>33</xdr:row>
      <xdr:rowOff>100012</xdr:rowOff>
    </xdr:from>
    <xdr:to>
      <xdr:col>7</xdr:col>
      <xdr:colOff>300037</xdr:colOff>
      <xdr:row>47</xdr:row>
      <xdr:rowOff>176212</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751974</xdr:colOff>
      <xdr:row>2</xdr:row>
      <xdr:rowOff>92241</xdr:rowOff>
    </xdr:from>
    <xdr:to>
      <xdr:col>12</xdr:col>
      <xdr:colOff>391026</xdr:colOff>
      <xdr:row>9</xdr:row>
      <xdr:rowOff>310815</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609600</xdr:colOff>
      <xdr:row>33</xdr:row>
      <xdr:rowOff>57150</xdr:rowOff>
    </xdr:from>
    <xdr:to>
      <xdr:col>8</xdr:col>
      <xdr:colOff>304800</xdr:colOff>
      <xdr:row>60</xdr:row>
      <xdr:rowOff>171450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347870</xdr:colOff>
      <xdr:row>24</xdr:row>
      <xdr:rowOff>591378</xdr:rowOff>
    </xdr:from>
    <xdr:to>
      <xdr:col>9</xdr:col>
      <xdr:colOff>347870</xdr:colOff>
      <xdr:row>31</xdr:row>
      <xdr:rowOff>120925</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G28"/>
  <sheetViews>
    <sheetView tabSelected="1" zoomScale="51" zoomScaleNormal="51" workbookViewId="0">
      <selection activeCell="A7" sqref="A7"/>
    </sheetView>
  </sheetViews>
  <sheetFormatPr baseColWidth="10" defaultRowHeight="15" x14ac:dyDescent="0.25"/>
  <cols>
    <col min="1" max="1" width="21.28515625" customWidth="1"/>
    <col min="2" max="2" width="15.28515625" customWidth="1"/>
    <col min="62" max="62" width="10.28515625" customWidth="1"/>
    <col min="64" max="64" width="12.28515625" customWidth="1"/>
    <col min="69" max="69" width="22.85546875" customWidth="1"/>
    <col min="77" max="77" width="16.5703125" customWidth="1"/>
    <col min="78" max="78" width="19.85546875" customWidth="1"/>
    <col min="87" max="87" width="41.42578125" customWidth="1"/>
    <col min="119" max="120" width="26.140625" customWidth="1"/>
  </cols>
  <sheetData>
    <row r="1" spans="1:215" ht="103.5" thickTop="1" thickBot="1" x14ac:dyDescent="0.3">
      <c r="A1" s="43" t="s">
        <v>0</v>
      </c>
      <c r="B1" s="55" t="s">
        <v>6</v>
      </c>
      <c r="C1" s="56" t="s">
        <v>7</v>
      </c>
      <c r="D1" s="57" t="s">
        <v>102</v>
      </c>
      <c r="E1" s="57" t="s">
        <v>103</v>
      </c>
      <c r="F1" s="57" t="s">
        <v>104</v>
      </c>
      <c r="G1" s="57" t="s">
        <v>105</v>
      </c>
      <c r="H1" s="57" t="s">
        <v>106</v>
      </c>
      <c r="I1" s="57" t="s">
        <v>107</v>
      </c>
      <c r="J1" s="57" t="s">
        <v>108</v>
      </c>
      <c r="K1" s="57" t="s">
        <v>109</v>
      </c>
      <c r="L1" s="57" t="s">
        <v>110</v>
      </c>
      <c r="M1" s="57" t="s">
        <v>111</v>
      </c>
      <c r="N1" s="57" t="s">
        <v>112</v>
      </c>
      <c r="O1" s="57" t="s">
        <v>113</v>
      </c>
      <c r="P1" s="57" t="s">
        <v>114</v>
      </c>
      <c r="Q1" s="58" t="s">
        <v>116</v>
      </c>
      <c r="R1" s="58" t="s">
        <v>117</v>
      </c>
      <c r="S1" s="58" t="s">
        <v>118</v>
      </c>
      <c r="T1" s="58" t="s">
        <v>119</v>
      </c>
      <c r="U1" s="58" t="s">
        <v>120</v>
      </c>
      <c r="V1" s="58" t="s">
        <v>121</v>
      </c>
      <c r="W1" s="58" t="s">
        <v>122</v>
      </c>
      <c r="X1" s="58" t="s">
        <v>123</v>
      </c>
      <c r="Y1" s="58" t="s">
        <v>124</v>
      </c>
      <c r="Z1" s="58" t="s">
        <v>125</v>
      </c>
      <c r="AA1" s="58" t="s">
        <v>126</v>
      </c>
      <c r="AB1" s="58" t="s">
        <v>127</v>
      </c>
      <c r="AC1" s="58" t="s">
        <v>128</v>
      </c>
      <c r="AD1" s="58" t="s">
        <v>129</v>
      </c>
      <c r="AE1" s="58" t="s">
        <v>130</v>
      </c>
      <c r="AF1" s="58" t="s">
        <v>131</v>
      </c>
      <c r="AG1" s="58" t="s">
        <v>132</v>
      </c>
      <c r="AH1" s="59" t="s">
        <v>116</v>
      </c>
      <c r="AI1" s="59" t="s">
        <v>117</v>
      </c>
      <c r="AJ1" s="59" t="s">
        <v>118</v>
      </c>
      <c r="AK1" s="59" t="s">
        <v>119</v>
      </c>
      <c r="AL1" s="59" t="s">
        <v>120</v>
      </c>
      <c r="AM1" s="59" t="s">
        <v>121</v>
      </c>
      <c r="AN1" s="59" t="s">
        <v>122</v>
      </c>
      <c r="AO1" s="59" t="s">
        <v>123</v>
      </c>
      <c r="AP1" s="59" t="s">
        <v>124</v>
      </c>
      <c r="AQ1" s="59" t="s">
        <v>125</v>
      </c>
      <c r="AR1" s="59" t="s">
        <v>126</v>
      </c>
      <c r="AS1" s="59" t="s">
        <v>127</v>
      </c>
      <c r="AT1" s="59" t="s">
        <v>128</v>
      </c>
      <c r="AU1" s="59" t="s">
        <v>129</v>
      </c>
      <c r="AV1" s="59" t="s">
        <v>130</v>
      </c>
      <c r="AW1" s="59" t="s">
        <v>131</v>
      </c>
      <c r="AX1" s="59" t="s">
        <v>132</v>
      </c>
      <c r="AY1" s="60" t="s">
        <v>136</v>
      </c>
      <c r="AZ1" s="60" t="s">
        <v>137</v>
      </c>
      <c r="BA1" s="60" t="s">
        <v>138</v>
      </c>
      <c r="BB1" s="60" t="s">
        <v>139</v>
      </c>
      <c r="BC1" s="60" t="s">
        <v>140</v>
      </c>
      <c r="BD1" s="60" t="s">
        <v>141</v>
      </c>
      <c r="BE1" s="60" t="s">
        <v>142</v>
      </c>
      <c r="BF1" s="60" t="s">
        <v>143</v>
      </c>
      <c r="BG1" s="60" t="s">
        <v>144</v>
      </c>
      <c r="BH1" s="60" t="s">
        <v>145</v>
      </c>
      <c r="BI1" s="38" t="s">
        <v>16</v>
      </c>
      <c r="BJ1" s="38" t="s">
        <v>146</v>
      </c>
      <c r="BK1" s="38" t="s">
        <v>47</v>
      </c>
      <c r="BL1" s="38" t="s">
        <v>147</v>
      </c>
      <c r="BM1" s="38" t="s">
        <v>148</v>
      </c>
      <c r="BN1" s="38" t="s">
        <v>149</v>
      </c>
      <c r="BO1" s="38" t="s">
        <v>150</v>
      </c>
      <c r="BP1" s="38" t="s">
        <v>151</v>
      </c>
      <c r="BQ1" s="41" t="s">
        <v>5</v>
      </c>
      <c r="BR1" s="61" t="s">
        <v>153</v>
      </c>
      <c r="BS1" s="61" t="s">
        <v>154</v>
      </c>
      <c r="BT1" s="61" t="s">
        <v>155</v>
      </c>
      <c r="BU1" s="61" t="s">
        <v>156</v>
      </c>
      <c r="BV1" s="61" t="s">
        <v>157</v>
      </c>
      <c r="BW1" s="61" t="s">
        <v>158</v>
      </c>
      <c r="BX1" s="61" t="s">
        <v>158</v>
      </c>
      <c r="BY1" s="45" t="s">
        <v>1</v>
      </c>
      <c r="BZ1" s="45" t="s">
        <v>2</v>
      </c>
      <c r="CA1" s="41" t="s">
        <v>3</v>
      </c>
      <c r="CB1" s="62" t="s">
        <v>4</v>
      </c>
      <c r="CC1" s="63" t="s">
        <v>176</v>
      </c>
      <c r="CD1" s="63" t="s">
        <v>177</v>
      </c>
      <c r="CE1" s="63" t="s">
        <v>178</v>
      </c>
      <c r="CF1" s="63" t="s">
        <v>179</v>
      </c>
      <c r="CG1" s="63" t="s">
        <v>180</v>
      </c>
      <c r="CH1" s="63" t="s">
        <v>181</v>
      </c>
      <c r="CI1" s="63" t="s">
        <v>182</v>
      </c>
      <c r="CJ1" s="63" t="s">
        <v>183</v>
      </c>
      <c r="CK1" s="63" t="s">
        <v>184</v>
      </c>
      <c r="CL1" s="63" t="s">
        <v>185</v>
      </c>
      <c r="CM1" s="63" t="s">
        <v>186</v>
      </c>
      <c r="CN1" s="63" t="s">
        <v>187</v>
      </c>
      <c r="CO1" s="63" t="s">
        <v>188</v>
      </c>
      <c r="CP1" s="63" t="s">
        <v>189</v>
      </c>
      <c r="CQ1" s="63" t="s">
        <v>190</v>
      </c>
      <c r="CR1" s="63" t="s">
        <v>191</v>
      </c>
      <c r="CS1" s="63" t="s">
        <v>192</v>
      </c>
      <c r="CT1" s="63" t="s">
        <v>193</v>
      </c>
      <c r="CU1" s="63" t="s">
        <v>194</v>
      </c>
      <c r="CV1" s="64" t="s">
        <v>176</v>
      </c>
      <c r="CW1" s="64" t="s">
        <v>177</v>
      </c>
      <c r="CX1" s="64" t="s">
        <v>178</v>
      </c>
      <c r="CY1" s="64" t="s">
        <v>179</v>
      </c>
      <c r="CZ1" s="64" t="s">
        <v>180</v>
      </c>
      <c r="DA1" s="64" t="s">
        <v>181</v>
      </c>
      <c r="DB1" s="64" t="s">
        <v>182</v>
      </c>
      <c r="DC1" s="64" t="s">
        <v>183</v>
      </c>
      <c r="DD1" s="64" t="s">
        <v>184</v>
      </c>
      <c r="DE1" s="64" t="s">
        <v>185</v>
      </c>
      <c r="DF1" s="64" t="s">
        <v>186</v>
      </c>
      <c r="DG1" s="64" t="s">
        <v>187</v>
      </c>
      <c r="DH1" s="64" t="s">
        <v>188</v>
      </c>
      <c r="DI1" s="64" t="s">
        <v>189</v>
      </c>
      <c r="DJ1" s="64" t="s">
        <v>190</v>
      </c>
      <c r="DK1" s="64" t="s">
        <v>191</v>
      </c>
      <c r="DL1" s="64" t="s">
        <v>192</v>
      </c>
      <c r="DM1" s="64" t="s">
        <v>193</v>
      </c>
      <c r="DN1" s="64" t="s">
        <v>194</v>
      </c>
      <c r="DO1" s="52" t="s">
        <v>198</v>
      </c>
      <c r="DP1" s="55" t="s">
        <v>199</v>
      </c>
      <c r="DQ1" s="18"/>
      <c r="DR1" s="17"/>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row>
    <row r="2" spans="1:215" ht="27" thickTop="1" thickBot="1" x14ac:dyDescent="0.3">
      <c r="A2" s="44">
        <v>42422.786782407406</v>
      </c>
      <c r="B2" s="55">
        <v>27</v>
      </c>
      <c r="C2" s="56" t="s">
        <v>29</v>
      </c>
      <c r="D2" s="57" t="s">
        <v>10</v>
      </c>
      <c r="E2" s="57" t="s">
        <v>10</v>
      </c>
      <c r="F2" s="57" t="s">
        <v>10</v>
      </c>
      <c r="G2" s="57" t="s">
        <v>10</v>
      </c>
      <c r="H2" s="57" t="s">
        <v>10</v>
      </c>
      <c r="I2" s="57" t="s">
        <v>11</v>
      </c>
      <c r="J2" s="57" t="s">
        <v>11</v>
      </c>
      <c r="K2" s="57" t="s">
        <v>12</v>
      </c>
      <c r="L2" s="57" t="s">
        <v>12</v>
      </c>
      <c r="M2" s="57" t="s">
        <v>11</v>
      </c>
      <c r="N2" s="57" t="s">
        <v>12</v>
      </c>
      <c r="O2" s="57" t="s">
        <v>12</v>
      </c>
      <c r="P2" s="57"/>
      <c r="Q2" s="58" t="s">
        <v>14</v>
      </c>
      <c r="R2" s="58" t="s">
        <v>14</v>
      </c>
      <c r="S2" s="58" t="s">
        <v>17</v>
      </c>
      <c r="T2" s="58" t="s">
        <v>27</v>
      </c>
      <c r="U2" s="58" t="s">
        <v>27</v>
      </c>
      <c r="V2" s="58" t="s">
        <v>17</v>
      </c>
      <c r="W2" s="58" t="s">
        <v>14</v>
      </c>
      <c r="X2" s="58" t="s">
        <v>17</v>
      </c>
      <c r="Y2" s="58" t="s">
        <v>14</v>
      </c>
      <c r="Z2" s="58" t="s">
        <v>17</v>
      </c>
      <c r="AA2" s="58" t="s">
        <v>15</v>
      </c>
      <c r="AB2" s="58" t="s">
        <v>27</v>
      </c>
      <c r="AC2" s="58" t="s">
        <v>27</v>
      </c>
      <c r="AD2" s="58" t="s">
        <v>17</v>
      </c>
      <c r="AE2" s="58" t="s">
        <v>14</v>
      </c>
      <c r="AF2" s="58" t="s">
        <v>27</v>
      </c>
      <c r="AG2" s="58" t="s">
        <v>27</v>
      </c>
      <c r="AH2" s="65" t="s">
        <v>13</v>
      </c>
      <c r="AI2" s="65" t="s">
        <v>13</v>
      </c>
      <c r="AJ2" s="65" t="s">
        <v>13</v>
      </c>
      <c r="AK2" s="65" t="s">
        <v>13</v>
      </c>
      <c r="AL2" s="65" t="s">
        <v>13</v>
      </c>
      <c r="AM2" s="65" t="s">
        <v>13</v>
      </c>
      <c r="AN2" s="65" t="s">
        <v>13</v>
      </c>
      <c r="AO2" s="65" t="s">
        <v>134</v>
      </c>
      <c r="AP2" s="65" t="s">
        <v>16</v>
      </c>
      <c r="AQ2" s="65" t="s">
        <v>16</v>
      </c>
      <c r="AR2" s="59"/>
      <c r="AS2" s="59" t="s">
        <v>133</v>
      </c>
      <c r="AT2" s="59"/>
      <c r="AU2" s="59"/>
      <c r="AV2" s="59" t="s">
        <v>16</v>
      </c>
      <c r="AW2" s="59" t="s">
        <v>135</v>
      </c>
      <c r="AX2" s="66"/>
      <c r="AY2" s="60" t="s">
        <v>18</v>
      </c>
      <c r="AZ2" s="60" t="s">
        <v>19</v>
      </c>
      <c r="BA2" s="60" t="s">
        <v>20</v>
      </c>
      <c r="BB2" s="60" t="s">
        <v>19</v>
      </c>
      <c r="BC2" s="60" t="s">
        <v>18</v>
      </c>
      <c r="BD2" s="60" t="s">
        <v>18</v>
      </c>
      <c r="BE2" s="60" t="s">
        <v>19</v>
      </c>
      <c r="BF2" s="60" t="s">
        <v>18</v>
      </c>
      <c r="BG2" s="60" t="s">
        <v>18</v>
      </c>
      <c r="BH2" s="60" t="s">
        <v>18</v>
      </c>
      <c r="BI2" s="38" t="s">
        <v>21</v>
      </c>
      <c r="BJ2" s="38" t="s">
        <v>21</v>
      </c>
      <c r="BK2" s="38" t="s">
        <v>22</v>
      </c>
      <c r="BL2" s="38" t="s">
        <v>22</v>
      </c>
      <c r="BM2" s="38" t="s">
        <v>22</v>
      </c>
      <c r="BN2" s="38" t="s">
        <v>21</v>
      </c>
      <c r="BO2" s="38" t="s">
        <v>22</v>
      </c>
      <c r="BP2" s="38" t="s">
        <v>22</v>
      </c>
      <c r="BQ2" s="41" t="s">
        <v>159</v>
      </c>
      <c r="BR2" s="61" t="s">
        <v>21</v>
      </c>
      <c r="BS2" s="61" t="s">
        <v>21</v>
      </c>
      <c r="BT2" s="61" t="s">
        <v>21</v>
      </c>
      <c r="BU2" s="61" t="s">
        <v>22</v>
      </c>
      <c r="BV2" s="61" t="s">
        <v>21</v>
      </c>
      <c r="BW2" s="61" t="s">
        <v>22</v>
      </c>
      <c r="BX2" s="61"/>
      <c r="BY2" s="45" t="s">
        <v>21</v>
      </c>
      <c r="BZ2" s="45" t="s">
        <v>23</v>
      </c>
      <c r="CA2" s="41" t="s">
        <v>21</v>
      </c>
      <c r="CB2" s="62" t="s">
        <v>24</v>
      </c>
      <c r="CC2" s="63"/>
      <c r="CD2" s="63" t="s">
        <v>25</v>
      </c>
      <c r="CE2" s="63" t="s">
        <v>25</v>
      </c>
      <c r="CF2" s="63" t="s">
        <v>25</v>
      </c>
      <c r="CG2" s="63" t="s">
        <v>25</v>
      </c>
      <c r="CH2" s="63" t="s">
        <v>25</v>
      </c>
      <c r="CI2" s="63" t="s">
        <v>25</v>
      </c>
      <c r="CJ2" s="63" t="s">
        <v>25</v>
      </c>
      <c r="CK2" s="63" t="s">
        <v>25</v>
      </c>
      <c r="CL2" s="63" t="s">
        <v>25</v>
      </c>
      <c r="CM2" s="63" t="s">
        <v>25</v>
      </c>
      <c r="CN2" s="63" t="s">
        <v>26</v>
      </c>
      <c r="CO2" s="63" t="s">
        <v>26</v>
      </c>
      <c r="CP2" s="63" t="s">
        <v>26</v>
      </c>
      <c r="CQ2" s="63" t="s">
        <v>26</v>
      </c>
      <c r="CR2" s="63" t="s">
        <v>26</v>
      </c>
      <c r="CS2" s="63" t="s">
        <v>25</v>
      </c>
      <c r="CT2" s="63" t="s">
        <v>25</v>
      </c>
      <c r="CU2" s="63" t="s">
        <v>26</v>
      </c>
      <c r="CV2" s="64" t="s">
        <v>18</v>
      </c>
      <c r="CW2" s="64" t="s">
        <v>18</v>
      </c>
      <c r="CX2" s="64" t="s">
        <v>18</v>
      </c>
      <c r="CY2" s="64" t="s">
        <v>18</v>
      </c>
      <c r="CZ2" s="64" t="s">
        <v>18</v>
      </c>
      <c r="DA2" s="64" t="s">
        <v>18</v>
      </c>
      <c r="DB2" s="64" t="s">
        <v>18</v>
      </c>
      <c r="DC2" s="64" t="s">
        <v>18</v>
      </c>
      <c r="DD2" s="64" t="s">
        <v>32</v>
      </c>
      <c r="DE2" s="64" t="s">
        <v>18</v>
      </c>
      <c r="DF2" s="64" t="s">
        <v>32</v>
      </c>
      <c r="DG2" s="64" t="s">
        <v>33</v>
      </c>
      <c r="DH2" s="64" t="s">
        <v>33</v>
      </c>
      <c r="DI2" s="64" t="s">
        <v>33</v>
      </c>
      <c r="DJ2" s="64" t="s">
        <v>32</v>
      </c>
      <c r="DK2" s="64" t="s">
        <v>32</v>
      </c>
      <c r="DL2" s="64" t="s">
        <v>33</v>
      </c>
      <c r="DM2" s="64" t="s">
        <v>33</v>
      </c>
      <c r="DN2" s="64" t="s">
        <v>33</v>
      </c>
      <c r="DO2" s="52" t="s">
        <v>197</v>
      </c>
      <c r="DP2" s="55" t="s">
        <v>134</v>
      </c>
      <c r="DQ2" s="17"/>
      <c r="DR2" s="1"/>
      <c r="DS2" s="1"/>
      <c r="DT2" s="1"/>
      <c r="DU2" s="1"/>
      <c r="DV2" s="1"/>
      <c r="DW2" s="1"/>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row>
    <row r="3" spans="1:215" ht="14.25" customHeight="1" thickTop="1" thickBot="1" x14ac:dyDescent="0.3">
      <c r="A3" s="44">
        <v>42422.898136574076</v>
      </c>
      <c r="B3" s="67">
        <v>27</v>
      </c>
      <c r="C3" s="56" t="s">
        <v>29</v>
      </c>
      <c r="D3" s="57" t="s">
        <v>10</v>
      </c>
      <c r="E3" s="57" t="s">
        <v>10</v>
      </c>
      <c r="F3" s="57" t="s">
        <v>10</v>
      </c>
      <c r="G3" s="57" t="s">
        <v>10</v>
      </c>
      <c r="H3" s="57" t="s">
        <v>10</v>
      </c>
      <c r="I3" s="57" t="s">
        <v>12</v>
      </c>
      <c r="J3" s="57" t="s">
        <v>12</v>
      </c>
      <c r="K3" s="57" t="s">
        <v>12</v>
      </c>
      <c r="L3" s="57" t="s">
        <v>12</v>
      </c>
      <c r="M3" s="57" t="s">
        <v>12</v>
      </c>
      <c r="N3" s="57" t="s">
        <v>12</v>
      </c>
      <c r="O3" s="57" t="s">
        <v>12</v>
      </c>
      <c r="P3" s="57"/>
      <c r="Q3" s="58" t="s">
        <v>27</v>
      </c>
      <c r="R3" s="58" t="s">
        <v>17</v>
      </c>
      <c r="S3" s="58" t="s">
        <v>27</v>
      </c>
      <c r="T3" s="58" t="s">
        <v>27</v>
      </c>
      <c r="U3" s="58" t="s">
        <v>27</v>
      </c>
      <c r="V3" s="58" t="s">
        <v>17</v>
      </c>
      <c r="W3" s="58" t="s">
        <v>27</v>
      </c>
      <c r="X3" s="58" t="s">
        <v>17</v>
      </c>
      <c r="Y3" s="58" t="s">
        <v>14</v>
      </c>
      <c r="Z3" s="58" t="s">
        <v>17</v>
      </c>
      <c r="AA3" s="58" t="s">
        <v>17</v>
      </c>
      <c r="AB3" s="58" t="s">
        <v>17</v>
      </c>
      <c r="AC3" s="58" t="s">
        <v>17</v>
      </c>
      <c r="AD3" s="58" t="s">
        <v>27</v>
      </c>
      <c r="AE3" s="58" t="s">
        <v>17</v>
      </c>
      <c r="AF3" s="58" t="s">
        <v>17</v>
      </c>
      <c r="AG3" s="58" t="s">
        <v>17</v>
      </c>
      <c r="AH3" s="59" t="s">
        <v>13</v>
      </c>
      <c r="AI3" s="59" t="s">
        <v>13</v>
      </c>
      <c r="AJ3" s="59" t="s">
        <v>13</v>
      </c>
      <c r="AK3" s="59" t="s">
        <v>13</v>
      </c>
      <c r="AL3" s="59" t="s">
        <v>13</v>
      </c>
      <c r="AM3" s="59" t="s">
        <v>13</v>
      </c>
      <c r="AN3" s="59" t="s">
        <v>13</v>
      </c>
      <c r="AO3" s="59" t="s">
        <v>13</v>
      </c>
      <c r="AP3" s="59" t="s">
        <v>34</v>
      </c>
      <c r="AQ3" s="59" t="s">
        <v>16</v>
      </c>
      <c r="AR3" s="59" t="s">
        <v>13</v>
      </c>
      <c r="AS3" s="59" t="s">
        <v>13</v>
      </c>
      <c r="AT3" s="59" t="s">
        <v>13</v>
      </c>
      <c r="AU3" s="59" t="s">
        <v>13</v>
      </c>
      <c r="AV3" s="59" t="s">
        <v>13</v>
      </c>
      <c r="AW3" s="59" t="s">
        <v>13</v>
      </c>
      <c r="AX3" s="66"/>
      <c r="AY3" s="60" t="s">
        <v>18</v>
      </c>
      <c r="AZ3" s="60" t="s">
        <v>18</v>
      </c>
      <c r="BA3" s="60" t="s">
        <v>18</v>
      </c>
      <c r="BB3" s="60" t="s">
        <v>18</v>
      </c>
      <c r="BC3" s="60" t="s">
        <v>18</v>
      </c>
      <c r="BD3" s="60" t="s">
        <v>18</v>
      </c>
      <c r="BE3" s="60" t="s">
        <v>19</v>
      </c>
      <c r="BF3" s="60" t="s">
        <v>19</v>
      </c>
      <c r="BG3" s="60" t="s">
        <v>18</v>
      </c>
      <c r="BH3" s="60" t="s">
        <v>18</v>
      </c>
      <c r="BI3" s="38" t="s">
        <v>21</v>
      </c>
      <c r="BJ3" s="38" t="s">
        <v>22</v>
      </c>
      <c r="BK3" s="38" t="s">
        <v>22</v>
      </c>
      <c r="BL3" s="38" t="s">
        <v>22</v>
      </c>
      <c r="BM3" s="38" t="s">
        <v>22</v>
      </c>
      <c r="BN3" s="38" t="s">
        <v>21</v>
      </c>
      <c r="BO3" s="38" t="s">
        <v>22</v>
      </c>
      <c r="BP3" s="38" t="s">
        <v>22</v>
      </c>
      <c r="BQ3" s="41" t="s">
        <v>160</v>
      </c>
      <c r="BR3" s="61" t="s">
        <v>21</v>
      </c>
      <c r="BS3" s="61" t="s">
        <v>21</v>
      </c>
      <c r="BT3" s="61" t="s">
        <v>22</v>
      </c>
      <c r="BU3" s="61" t="s">
        <v>21</v>
      </c>
      <c r="BV3" s="61" t="s">
        <v>21</v>
      </c>
      <c r="BW3" s="61" t="s">
        <v>21</v>
      </c>
      <c r="BX3" s="61"/>
      <c r="BY3" s="45" t="s">
        <v>21</v>
      </c>
      <c r="BZ3" s="45" t="s">
        <v>23</v>
      </c>
      <c r="CA3" s="41" t="s">
        <v>21</v>
      </c>
      <c r="CB3" s="62" t="s">
        <v>28</v>
      </c>
      <c r="CC3" s="63" t="s">
        <v>25</v>
      </c>
      <c r="CD3" s="63" t="s">
        <v>25</v>
      </c>
      <c r="CE3" s="63" t="s">
        <v>25</v>
      </c>
      <c r="CF3" s="63" t="s">
        <v>25</v>
      </c>
      <c r="CG3" s="63" t="s">
        <v>25</v>
      </c>
      <c r="CH3" s="63" t="s">
        <v>25</v>
      </c>
      <c r="CI3" s="63" t="s">
        <v>25</v>
      </c>
      <c r="CJ3" s="63" t="s">
        <v>25</v>
      </c>
      <c r="CK3" s="63" t="s">
        <v>25</v>
      </c>
      <c r="CL3" s="63" t="s">
        <v>25</v>
      </c>
      <c r="CM3" s="63" t="s">
        <v>26</v>
      </c>
      <c r="CN3" s="63" t="s">
        <v>26</v>
      </c>
      <c r="CO3" s="63" t="s">
        <v>26</v>
      </c>
      <c r="CP3" s="63" t="s">
        <v>26</v>
      </c>
      <c r="CQ3" s="63" t="s">
        <v>25</v>
      </c>
      <c r="CR3" s="63" t="s">
        <v>25</v>
      </c>
      <c r="CS3" s="63" t="s">
        <v>26</v>
      </c>
      <c r="CT3" s="63" t="s">
        <v>26</v>
      </c>
      <c r="CU3" s="63" t="s">
        <v>26</v>
      </c>
      <c r="CV3" s="64" t="s">
        <v>33</v>
      </c>
      <c r="CW3" s="64" t="s">
        <v>33</v>
      </c>
      <c r="CX3" s="64" t="s">
        <v>33</v>
      </c>
      <c r="CY3" s="64" t="s">
        <v>33</v>
      </c>
      <c r="CZ3" s="64" t="s">
        <v>33</v>
      </c>
      <c r="DA3" s="64" t="s">
        <v>33</v>
      </c>
      <c r="DB3" s="64" t="s">
        <v>18</v>
      </c>
      <c r="DC3" s="64" t="s">
        <v>18</v>
      </c>
      <c r="DD3" s="64" t="s">
        <v>33</v>
      </c>
      <c r="DE3" s="64" t="s">
        <v>33</v>
      </c>
      <c r="DF3" s="64" t="s">
        <v>33</v>
      </c>
      <c r="DG3" s="64" t="s">
        <v>33</v>
      </c>
      <c r="DH3" s="64" t="s">
        <v>33</v>
      </c>
      <c r="DI3" s="64" t="s">
        <v>33</v>
      </c>
      <c r="DJ3" s="64" t="s">
        <v>33</v>
      </c>
      <c r="DK3" s="64" t="s">
        <v>33</v>
      </c>
      <c r="DL3" s="64" t="s">
        <v>33</v>
      </c>
      <c r="DM3" s="64" t="s">
        <v>33</v>
      </c>
      <c r="DN3" s="64" t="s">
        <v>33</v>
      </c>
      <c r="DO3" s="52" t="s">
        <v>30</v>
      </c>
      <c r="DP3" s="55" t="s">
        <v>31</v>
      </c>
      <c r="DQ3" s="17"/>
      <c r="DR3" s="1"/>
      <c r="DS3" s="1"/>
      <c r="DT3" s="1"/>
      <c r="DU3" s="1"/>
      <c r="DV3" s="1"/>
      <c r="DW3" s="1"/>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row>
    <row r="4" spans="1:215" ht="27" thickTop="1" thickBot="1" x14ac:dyDescent="0.3">
      <c r="A4" s="44">
        <v>42422.910081018519</v>
      </c>
      <c r="B4" s="67">
        <v>20</v>
      </c>
      <c r="C4" s="56" t="s">
        <v>29</v>
      </c>
      <c r="D4" s="57" t="s">
        <v>10</v>
      </c>
      <c r="E4" s="57" t="s">
        <v>10</v>
      </c>
      <c r="F4" s="57"/>
      <c r="G4" s="57"/>
      <c r="H4" s="57" t="s">
        <v>12</v>
      </c>
      <c r="I4" s="57"/>
      <c r="J4" s="57"/>
      <c r="K4" s="57" t="s">
        <v>11</v>
      </c>
      <c r="L4" s="57"/>
      <c r="M4" s="57"/>
      <c r="N4" s="57"/>
      <c r="O4" s="57"/>
      <c r="P4" s="57"/>
      <c r="Q4" s="58" t="s">
        <v>14</v>
      </c>
      <c r="R4" s="58" t="s">
        <v>14</v>
      </c>
      <c r="S4" s="58"/>
      <c r="T4" s="58"/>
      <c r="U4" s="58"/>
      <c r="V4" s="58"/>
      <c r="W4" s="58" t="s">
        <v>27</v>
      </c>
      <c r="X4" s="58" t="s">
        <v>17</v>
      </c>
      <c r="Y4" s="58"/>
      <c r="Z4" s="58"/>
      <c r="AA4" s="58"/>
      <c r="AB4" s="58" t="s">
        <v>27</v>
      </c>
      <c r="AC4" s="58"/>
      <c r="AD4" s="58"/>
      <c r="AE4" s="58" t="s">
        <v>17</v>
      </c>
      <c r="AF4" s="58"/>
      <c r="AG4" s="58" t="s">
        <v>14</v>
      </c>
      <c r="AH4" s="59" t="s">
        <v>13</v>
      </c>
      <c r="AI4" s="59" t="s">
        <v>13</v>
      </c>
      <c r="AJ4" s="59"/>
      <c r="AK4" s="59"/>
      <c r="AL4" s="59"/>
      <c r="AM4" s="59" t="s">
        <v>13</v>
      </c>
      <c r="AN4" s="59" t="s">
        <v>13</v>
      </c>
      <c r="AO4" s="59"/>
      <c r="AP4" s="59"/>
      <c r="AQ4" s="59"/>
      <c r="AR4" s="59" t="s">
        <v>16</v>
      </c>
      <c r="AS4" s="59"/>
      <c r="AT4" s="59"/>
      <c r="AU4" s="59" t="s">
        <v>13</v>
      </c>
      <c r="AV4" s="59"/>
      <c r="AW4" s="59"/>
      <c r="AX4" s="66"/>
      <c r="AY4" s="60" t="s">
        <v>35</v>
      </c>
      <c r="AZ4" s="60" t="s">
        <v>35</v>
      </c>
      <c r="BA4" s="60" t="s">
        <v>36</v>
      </c>
      <c r="BB4" s="60" t="s">
        <v>35</v>
      </c>
      <c r="BC4" s="60" t="s">
        <v>37</v>
      </c>
      <c r="BD4" s="60" t="s">
        <v>18</v>
      </c>
      <c r="BE4" s="60" t="s">
        <v>36</v>
      </c>
      <c r="BF4" s="60"/>
      <c r="BG4" s="60"/>
      <c r="BH4" s="60" t="s">
        <v>35</v>
      </c>
      <c r="BI4" s="38" t="s">
        <v>21</v>
      </c>
      <c r="BJ4" s="38" t="s">
        <v>21</v>
      </c>
      <c r="BK4" s="38" t="s">
        <v>22</v>
      </c>
      <c r="BL4" s="38" t="s">
        <v>22</v>
      </c>
      <c r="BM4" s="38" t="s">
        <v>22</v>
      </c>
      <c r="BN4" s="38" t="s">
        <v>22</v>
      </c>
      <c r="BO4" s="38" t="s">
        <v>22</v>
      </c>
      <c r="BP4" s="38" t="s">
        <v>21</v>
      </c>
      <c r="BQ4" s="41" t="s">
        <v>161</v>
      </c>
      <c r="BR4" s="61" t="s">
        <v>21</v>
      </c>
      <c r="BS4" s="61" t="s">
        <v>21</v>
      </c>
      <c r="BT4" s="61" t="s">
        <v>22</v>
      </c>
      <c r="BU4" s="61" t="s">
        <v>21</v>
      </c>
      <c r="BV4" s="61" t="s">
        <v>22</v>
      </c>
      <c r="BW4" s="61" t="s">
        <v>21</v>
      </c>
      <c r="BX4" s="61"/>
      <c r="BY4" s="45" t="s">
        <v>21</v>
      </c>
      <c r="BZ4" s="45" t="s">
        <v>38</v>
      </c>
      <c r="CA4" s="41" t="s">
        <v>22</v>
      </c>
      <c r="CB4" s="62"/>
      <c r="CC4" s="63" t="s">
        <v>26</v>
      </c>
      <c r="CD4" s="63" t="s">
        <v>26</v>
      </c>
      <c r="CE4" s="63" t="s">
        <v>26</v>
      </c>
      <c r="CF4" s="63" t="s">
        <v>26</v>
      </c>
      <c r="CG4" s="63" t="s">
        <v>26</v>
      </c>
      <c r="CH4" s="63" t="s">
        <v>26</v>
      </c>
      <c r="CI4" s="63" t="s">
        <v>25</v>
      </c>
      <c r="CJ4" s="63" t="s">
        <v>25</v>
      </c>
      <c r="CK4" s="63" t="s">
        <v>26</v>
      </c>
      <c r="CL4" s="63" t="s">
        <v>26</v>
      </c>
      <c r="CM4" s="63" t="s">
        <v>26</v>
      </c>
      <c r="CN4" s="63" t="s">
        <v>26</v>
      </c>
      <c r="CO4" s="63" t="s">
        <v>26</v>
      </c>
      <c r="CP4" s="63" t="s">
        <v>26</v>
      </c>
      <c r="CQ4" s="63" t="s">
        <v>26</v>
      </c>
      <c r="CR4" s="63" t="s">
        <v>26</v>
      </c>
      <c r="CS4" s="63" t="s">
        <v>26</v>
      </c>
      <c r="CT4" s="63" t="s">
        <v>26</v>
      </c>
      <c r="CU4" s="63" t="s">
        <v>26</v>
      </c>
      <c r="CV4" s="64" t="s">
        <v>32</v>
      </c>
      <c r="CW4" s="64" t="s">
        <v>32</v>
      </c>
      <c r="CX4" s="64" t="s">
        <v>32</v>
      </c>
      <c r="CY4" s="64" t="s">
        <v>32</v>
      </c>
      <c r="CZ4" s="64" t="s">
        <v>32</v>
      </c>
      <c r="DA4" s="64" t="s">
        <v>32</v>
      </c>
      <c r="DB4" s="64" t="s">
        <v>18</v>
      </c>
      <c r="DC4" s="64" t="s">
        <v>18</v>
      </c>
      <c r="DD4" s="64" t="s">
        <v>33</v>
      </c>
      <c r="DE4" s="64" t="s">
        <v>33</v>
      </c>
      <c r="DF4" s="64" t="s">
        <v>33</v>
      </c>
      <c r="DG4" s="64" t="s">
        <v>33</v>
      </c>
      <c r="DH4" s="64" t="s">
        <v>33</v>
      </c>
      <c r="DI4" s="64" t="s">
        <v>33</v>
      </c>
      <c r="DJ4" s="64" t="s">
        <v>33</v>
      </c>
      <c r="DK4" s="64" t="s">
        <v>32</v>
      </c>
      <c r="DL4" s="64" t="s">
        <v>32</v>
      </c>
      <c r="DM4" s="64" t="s">
        <v>33</v>
      </c>
      <c r="DN4" s="64" t="s">
        <v>33</v>
      </c>
      <c r="DO4" s="52" t="s">
        <v>39</v>
      </c>
      <c r="DP4" s="55" t="s">
        <v>16</v>
      </c>
      <c r="DQ4" s="17"/>
      <c r="DR4" s="1"/>
      <c r="DS4" s="1"/>
      <c r="DT4" s="1"/>
      <c r="DU4" s="1"/>
      <c r="DV4" s="1"/>
      <c r="DW4" s="1"/>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row>
    <row r="5" spans="1:215" ht="231" thickTop="1" thickBot="1" x14ac:dyDescent="0.3">
      <c r="A5" s="44">
        <v>42422.917557870373</v>
      </c>
      <c r="B5" s="67">
        <v>20</v>
      </c>
      <c r="C5" s="56" t="s">
        <v>29</v>
      </c>
      <c r="D5" s="57" t="s">
        <v>10</v>
      </c>
      <c r="E5" s="57" t="s">
        <v>115</v>
      </c>
      <c r="F5" s="57"/>
      <c r="G5" s="57"/>
      <c r="H5" s="57" t="s">
        <v>12</v>
      </c>
      <c r="I5" s="57"/>
      <c r="J5" s="57"/>
      <c r="K5" s="57"/>
      <c r="L5" s="57"/>
      <c r="M5" s="57"/>
      <c r="N5" s="57"/>
      <c r="O5" s="57"/>
      <c r="P5" s="57"/>
      <c r="Q5" s="58" t="s">
        <v>14</v>
      </c>
      <c r="R5" s="58" t="s">
        <v>14</v>
      </c>
      <c r="S5" s="58" t="s">
        <v>14</v>
      </c>
      <c r="T5" s="58" t="s">
        <v>27</v>
      </c>
      <c r="U5" s="58" t="s">
        <v>14</v>
      </c>
      <c r="V5" s="58" t="s">
        <v>14</v>
      </c>
      <c r="W5" s="58" t="s">
        <v>14</v>
      </c>
      <c r="X5" s="58" t="s">
        <v>14</v>
      </c>
      <c r="Y5" s="58" t="s">
        <v>14</v>
      </c>
      <c r="Z5" s="58" t="s">
        <v>14</v>
      </c>
      <c r="AA5" s="58" t="s">
        <v>27</v>
      </c>
      <c r="AB5" s="58" t="s">
        <v>17</v>
      </c>
      <c r="AC5" s="58"/>
      <c r="AD5" s="58" t="s">
        <v>27</v>
      </c>
      <c r="AE5" s="58" t="s">
        <v>27</v>
      </c>
      <c r="AF5" s="58"/>
      <c r="AG5" s="58" t="s">
        <v>14</v>
      </c>
      <c r="AH5" s="59" t="s">
        <v>16</v>
      </c>
      <c r="AI5" s="59" t="s">
        <v>16</v>
      </c>
      <c r="AJ5" s="59" t="s">
        <v>16</v>
      </c>
      <c r="AK5" s="59" t="s">
        <v>16</v>
      </c>
      <c r="AL5" s="59" t="s">
        <v>16</v>
      </c>
      <c r="AM5" s="59" t="s">
        <v>16</v>
      </c>
      <c r="AN5" s="59" t="s">
        <v>13</v>
      </c>
      <c r="AO5" s="59" t="s">
        <v>16</v>
      </c>
      <c r="AP5" s="59" t="s">
        <v>16</v>
      </c>
      <c r="AQ5" s="59" t="s">
        <v>16</v>
      </c>
      <c r="AR5" s="59" t="s">
        <v>16</v>
      </c>
      <c r="AS5" s="59"/>
      <c r="AT5" s="59" t="s">
        <v>16</v>
      </c>
      <c r="AU5" s="59" t="s">
        <v>16</v>
      </c>
      <c r="AV5" s="59" t="s">
        <v>16</v>
      </c>
      <c r="AW5" s="59" t="s">
        <v>13</v>
      </c>
      <c r="AX5" s="66"/>
      <c r="AY5" s="60" t="s">
        <v>18</v>
      </c>
      <c r="AZ5" s="60" t="s">
        <v>35</v>
      </c>
      <c r="BA5" s="60" t="s">
        <v>35</v>
      </c>
      <c r="BB5" s="60" t="s">
        <v>35</v>
      </c>
      <c r="BC5" s="60" t="s">
        <v>19</v>
      </c>
      <c r="BD5" s="60" t="s">
        <v>18</v>
      </c>
      <c r="BE5" s="60" t="s">
        <v>18</v>
      </c>
      <c r="BF5" s="60" t="s">
        <v>18</v>
      </c>
      <c r="BG5" s="60" t="s">
        <v>18</v>
      </c>
      <c r="BH5" s="60" t="s">
        <v>18</v>
      </c>
      <c r="BI5" s="38" t="s">
        <v>21</v>
      </c>
      <c r="BJ5" s="38" t="s">
        <v>21</v>
      </c>
      <c r="BK5" s="38" t="s">
        <v>21</v>
      </c>
      <c r="BL5" s="38" t="s">
        <v>21</v>
      </c>
      <c r="BM5" s="38" t="s">
        <v>21</v>
      </c>
      <c r="BN5" s="38" t="s">
        <v>21</v>
      </c>
      <c r="BO5" s="38" t="s">
        <v>21</v>
      </c>
      <c r="BP5" s="38" t="s">
        <v>21</v>
      </c>
      <c r="BQ5" s="41" t="s">
        <v>162</v>
      </c>
      <c r="BR5" s="61" t="s">
        <v>21</v>
      </c>
      <c r="BS5" s="61" t="s">
        <v>21</v>
      </c>
      <c r="BT5" s="61" t="s">
        <v>21</v>
      </c>
      <c r="BU5" s="61" t="s">
        <v>21</v>
      </c>
      <c r="BV5" s="61" t="s">
        <v>22</v>
      </c>
      <c r="BW5" s="61" t="s">
        <v>21</v>
      </c>
      <c r="BX5" s="61"/>
      <c r="BY5" s="45" t="s">
        <v>21</v>
      </c>
      <c r="BZ5" s="45" t="s">
        <v>40</v>
      </c>
      <c r="CA5" s="41"/>
      <c r="CB5" s="62" t="s">
        <v>41</v>
      </c>
      <c r="CC5" s="63" t="s">
        <v>25</v>
      </c>
      <c r="CD5" s="63" t="s">
        <v>25</v>
      </c>
      <c r="CE5" s="63" t="s">
        <v>25</v>
      </c>
      <c r="CF5" s="63" t="s">
        <v>25</v>
      </c>
      <c r="CG5" s="63" t="s">
        <v>25</v>
      </c>
      <c r="CH5" s="63" t="s">
        <v>25</v>
      </c>
      <c r="CI5" s="63" t="s">
        <v>25</v>
      </c>
      <c r="CJ5" s="63" t="s">
        <v>25</v>
      </c>
      <c r="CK5" s="63" t="s">
        <v>26</v>
      </c>
      <c r="CL5" s="63" t="s">
        <v>26</v>
      </c>
      <c r="CM5" s="63" t="s">
        <v>26</v>
      </c>
      <c r="CN5" s="63" t="s">
        <v>26</v>
      </c>
      <c r="CO5" s="63" t="s">
        <v>26</v>
      </c>
      <c r="CP5" s="63" t="s">
        <v>26</v>
      </c>
      <c r="CQ5" s="63" t="s">
        <v>26</v>
      </c>
      <c r="CR5" s="63" t="s">
        <v>25</v>
      </c>
      <c r="CS5" s="63" t="s">
        <v>25</v>
      </c>
      <c r="CT5" s="63" t="s">
        <v>26</v>
      </c>
      <c r="CU5" s="63" t="s">
        <v>26</v>
      </c>
      <c r="CV5" s="64" t="s">
        <v>32</v>
      </c>
      <c r="CW5" s="64" t="s">
        <v>33</v>
      </c>
      <c r="CX5" s="64" t="s">
        <v>33</v>
      </c>
      <c r="CY5" s="64" t="s">
        <v>33</v>
      </c>
      <c r="CZ5" s="64" t="s">
        <v>32</v>
      </c>
      <c r="DA5" s="64" t="s">
        <v>32</v>
      </c>
      <c r="DB5" s="64" t="s">
        <v>18</v>
      </c>
      <c r="DC5" s="64" t="s">
        <v>18</v>
      </c>
      <c r="DD5" s="64" t="s">
        <v>32</v>
      </c>
      <c r="DE5" s="64" t="s">
        <v>32</v>
      </c>
      <c r="DF5" s="64" t="s">
        <v>32</v>
      </c>
      <c r="DG5" s="64" t="s">
        <v>33</v>
      </c>
      <c r="DH5" s="64" t="s">
        <v>32</v>
      </c>
      <c r="DI5" s="64" t="s">
        <v>33</v>
      </c>
      <c r="DJ5" s="64" t="s">
        <v>33</v>
      </c>
      <c r="DK5" s="64" t="s">
        <v>18</v>
      </c>
      <c r="DL5" s="64" t="s">
        <v>33</v>
      </c>
      <c r="DM5" s="64" t="s">
        <v>33</v>
      </c>
      <c r="DN5" s="64" t="s">
        <v>33</v>
      </c>
      <c r="DO5" s="52" t="s">
        <v>42</v>
      </c>
      <c r="DP5" s="55" t="s">
        <v>43</v>
      </c>
      <c r="DQ5" s="17"/>
      <c r="DR5" s="1"/>
      <c r="DS5" s="1"/>
      <c r="DT5" s="1"/>
      <c r="DU5" s="1"/>
      <c r="DV5" s="1"/>
      <c r="DW5" s="1"/>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row>
    <row r="6" spans="1:215" ht="78" thickTop="1" thickBot="1" x14ac:dyDescent="0.3">
      <c r="A6" s="44">
        <v>42422.926215277781</v>
      </c>
      <c r="B6" s="55">
        <v>23</v>
      </c>
      <c r="C6" s="56" t="s">
        <v>29</v>
      </c>
      <c r="D6" s="57" t="s">
        <v>10</v>
      </c>
      <c r="E6" s="57" t="s">
        <v>10</v>
      </c>
      <c r="F6" s="57"/>
      <c r="G6" s="57"/>
      <c r="H6" s="57" t="s">
        <v>12</v>
      </c>
      <c r="I6" s="57"/>
      <c r="J6" s="57"/>
      <c r="K6" s="57"/>
      <c r="L6" s="57"/>
      <c r="M6" s="57"/>
      <c r="N6" s="57"/>
      <c r="O6" s="57"/>
      <c r="P6" s="57"/>
      <c r="Q6" s="58" t="s">
        <v>14</v>
      </c>
      <c r="R6" s="58" t="s">
        <v>14</v>
      </c>
      <c r="S6" s="58" t="s">
        <v>14</v>
      </c>
      <c r="T6" s="58" t="s">
        <v>17</v>
      </c>
      <c r="U6" s="58" t="s">
        <v>14</v>
      </c>
      <c r="V6" s="58" t="s">
        <v>17</v>
      </c>
      <c r="W6" s="58" t="s">
        <v>14</v>
      </c>
      <c r="X6" s="58" t="s">
        <v>14</v>
      </c>
      <c r="Y6" s="58" t="s">
        <v>14</v>
      </c>
      <c r="Z6" s="58" t="s">
        <v>17</v>
      </c>
      <c r="AA6" s="58" t="s">
        <v>27</v>
      </c>
      <c r="AB6" s="58" t="s">
        <v>17</v>
      </c>
      <c r="AC6" s="58" t="s">
        <v>17</v>
      </c>
      <c r="AD6" s="58"/>
      <c r="AE6" s="58" t="s">
        <v>27</v>
      </c>
      <c r="AF6" s="58" t="s">
        <v>27</v>
      </c>
      <c r="AG6" s="58"/>
      <c r="AH6" s="59" t="s">
        <v>13</v>
      </c>
      <c r="AI6" s="59" t="s">
        <v>13</v>
      </c>
      <c r="AJ6" s="59" t="s">
        <v>34</v>
      </c>
      <c r="AK6" s="59" t="s">
        <v>13</v>
      </c>
      <c r="AL6" s="59" t="s">
        <v>34</v>
      </c>
      <c r="AM6" s="59" t="s">
        <v>13</v>
      </c>
      <c r="AN6" s="59" t="s">
        <v>13</v>
      </c>
      <c r="AO6" s="59" t="s">
        <v>47</v>
      </c>
      <c r="AP6" s="59" t="s">
        <v>47</v>
      </c>
      <c r="AQ6" s="59" t="s">
        <v>34</v>
      </c>
      <c r="AR6" s="59"/>
      <c r="AS6" s="59" t="s">
        <v>16</v>
      </c>
      <c r="AT6" s="59" t="s">
        <v>13</v>
      </c>
      <c r="AU6" s="59" t="s">
        <v>13</v>
      </c>
      <c r="AV6" s="59" t="s">
        <v>48</v>
      </c>
      <c r="AW6" s="59"/>
      <c r="AX6" s="66"/>
      <c r="AY6" s="60" t="s">
        <v>19</v>
      </c>
      <c r="AZ6" s="60" t="s">
        <v>35</v>
      </c>
      <c r="BA6" s="60" t="s">
        <v>35</v>
      </c>
      <c r="BB6" s="60" t="s">
        <v>35</v>
      </c>
      <c r="BC6" s="60" t="s">
        <v>20</v>
      </c>
      <c r="BD6" s="60" t="s">
        <v>33</v>
      </c>
      <c r="BE6" s="60" t="s">
        <v>18</v>
      </c>
      <c r="BF6" s="60" t="s">
        <v>35</v>
      </c>
      <c r="BG6" s="60" t="s">
        <v>19</v>
      </c>
      <c r="BH6" s="60" t="s">
        <v>19</v>
      </c>
      <c r="BI6" s="38" t="s">
        <v>21</v>
      </c>
      <c r="BJ6" s="38" t="s">
        <v>21</v>
      </c>
      <c r="BK6" s="38" t="s">
        <v>21</v>
      </c>
      <c r="BL6" s="38" t="s">
        <v>21</v>
      </c>
      <c r="BM6" s="38" t="s">
        <v>22</v>
      </c>
      <c r="BN6" s="38" t="s">
        <v>22</v>
      </c>
      <c r="BO6" s="38" t="s">
        <v>22</v>
      </c>
      <c r="BP6" s="38" t="s">
        <v>22</v>
      </c>
      <c r="BQ6" s="41" t="s">
        <v>163</v>
      </c>
      <c r="BR6" s="61" t="s">
        <v>21</v>
      </c>
      <c r="BS6" s="61" t="s">
        <v>21</v>
      </c>
      <c r="BT6" s="61" t="s">
        <v>22</v>
      </c>
      <c r="BU6" s="61" t="s">
        <v>21</v>
      </c>
      <c r="BV6" s="61" t="s">
        <v>22</v>
      </c>
      <c r="BW6" s="61" t="s">
        <v>21</v>
      </c>
      <c r="BX6" s="61"/>
      <c r="BY6" s="45" t="s">
        <v>22</v>
      </c>
      <c r="BZ6" s="45" t="s">
        <v>44</v>
      </c>
      <c r="CA6" s="41" t="s">
        <v>22</v>
      </c>
      <c r="CB6" s="62"/>
      <c r="CC6" s="63" t="s">
        <v>25</v>
      </c>
      <c r="CD6" s="63" t="s">
        <v>26</v>
      </c>
      <c r="CE6" s="63" t="s">
        <v>26</v>
      </c>
      <c r="CF6" s="63" t="s">
        <v>26</v>
      </c>
      <c r="CG6" s="63" t="s">
        <v>25</v>
      </c>
      <c r="CH6" s="63" t="s">
        <v>25</v>
      </c>
      <c r="CI6" s="63" t="s">
        <v>25</v>
      </c>
      <c r="CJ6" s="63" t="s">
        <v>25</v>
      </c>
      <c r="CK6" s="63" t="s">
        <v>25</v>
      </c>
      <c r="CL6" s="63" t="s">
        <v>25</v>
      </c>
      <c r="CM6" s="63" t="s">
        <v>25</v>
      </c>
      <c r="CN6" s="63" t="s">
        <v>26</v>
      </c>
      <c r="CO6" s="63" t="s">
        <v>25</v>
      </c>
      <c r="CP6" s="63" t="s">
        <v>26</v>
      </c>
      <c r="CQ6" s="63" t="s">
        <v>26</v>
      </c>
      <c r="CR6" s="63" t="s">
        <v>25</v>
      </c>
      <c r="CS6" s="63" t="s">
        <v>26</v>
      </c>
      <c r="CT6" s="63" t="s">
        <v>26</v>
      </c>
      <c r="CU6" s="63" t="s">
        <v>26</v>
      </c>
      <c r="CV6" s="64" t="s">
        <v>33</v>
      </c>
      <c r="CW6" s="64" t="s">
        <v>32</v>
      </c>
      <c r="CX6" s="64" t="s">
        <v>33</v>
      </c>
      <c r="CY6" s="64" t="s">
        <v>32</v>
      </c>
      <c r="CZ6" s="64" t="s">
        <v>18</v>
      </c>
      <c r="DA6" s="64" t="s">
        <v>18</v>
      </c>
      <c r="DB6" s="64" t="s">
        <v>18</v>
      </c>
      <c r="DC6" s="64" t="s">
        <v>18</v>
      </c>
      <c r="DD6" s="64" t="s">
        <v>18</v>
      </c>
      <c r="DE6" s="64" t="s">
        <v>32</v>
      </c>
      <c r="DF6" s="64" t="s">
        <v>32</v>
      </c>
      <c r="DG6" s="64" t="s">
        <v>32</v>
      </c>
      <c r="DH6" s="64" t="s">
        <v>33</v>
      </c>
      <c r="DI6" s="64" t="s">
        <v>33</v>
      </c>
      <c r="DJ6" s="64" t="s">
        <v>33</v>
      </c>
      <c r="DK6" s="64" t="s">
        <v>33</v>
      </c>
      <c r="DL6" s="64" t="s">
        <v>33</v>
      </c>
      <c r="DM6" s="64" t="s">
        <v>33</v>
      </c>
      <c r="DN6" s="64" t="s">
        <v>33</v>
      </c>
      <c r="DO6" s="52" t="s">
        <v>45</v>
      </c>
      <c r="DP6" s="55" t="s">
        <v>46</v>
      </c>
      <c r="DQ6" s="17"/>
      <c r="DR6" s="1"/>
      <c r="DS6" s="1"/>
      <c r="DT6" s="1"/>
      <c r="DU6" s="1"/>
      <c r="DV6" s="1"/>
      <c r="DW6" s="1"/>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row>
    <row r="7" spans="1:215" ht="39.75" thickTop="1" thickBot="1" x14ac:dyDescent="0.3">
      <c r="A7" s="44">
        <v>42422.966562499998</v>
      </c>
      <c r="B7" s="67">
        <v>22</v>
      </c>
      <c r="C7" s="56" t="s">
        <v>29</v>
      </c>
      <c r="D7" s="57" t="s">
        <v>10</v>
      </c>
      <c r="E7" s="57" t="s">
        <v>10</v>
      </c>
      <c r="F7" s="57"/>
      <c r="G7" s="57"/>
      <c r="H7" s="57" t="s">
        <v>12</v>
      </c>
      <c r="I7" s="57"/>
      <c r="J7" s="57"/>
      <c r="K7" s="57" t="s">
        <v>10</v>
      </c>
      <c r="L7" s="57" t="s">
        <v>12</v>
      </c>
      <c r="M7" s="57"/>
      <c r="N7" s="57"/>
      <c r="O7" s="57"/>
      <c r="P7" s="57"/>
      <c r="Q7" s="58" t="s">
        <v>17</v>
      </c>
      <c r="R7" s="58" t="s">
        <v>17</v>
      </c>
      <c r="S7" s="58"/>
      <c r="T7" s="58" t="s">
        <v>17</v>
      </c>
      <c r="U7" s="58"/>
      <c r="V7" s="58" t="s">
        <v>14</v>
      </c>
      <c r="W7" s="58" t="s">
        <v>14</v>
      </c>
      <c r="X7" s="58" t="s">
        <v>27</v>
      </c>
      <c r="Y7" s="58"/>
      <c r="Z7" s="58"/>
      <c r="AA7" s="58"/>
      <c r="AB7" s="58" t="s">
        <v>17</v>
      </c>
      <c r="AC7" s="58" t="s">
        <v>27</v>
      </c>
      <c r="AD7" s="58"/>
      <c r="AE7" s="58" t="s">
        <v>17</v>
      </c>
      <c r="AF7" s="58" t="s">
        <v>14</v>
      </c>
      <c r="AG7" s="58"/>
      <c r="AH7" s="59" t="s">
        <v>16</v>
      </c>
      <c r="AI7" s="59" t="s">
        <v>13</v>
      </c>
      <c r="AJ7" s="59"/>
      <c r="AK7" s="59" t="s">
        <v>13</v>
      </c>
      <c r="AL7" s="59"/>
      <c r="AM7" s="59" t="s">
        <v>16</v>
      </c>
      <c r="AN7" s="59" t="s">
        <v>13</v>
      </c>
      <c r="AO7" s="59"/>
      <c r="AP7" s="59"/>
      <c r="AQ7" s="59"/>
      <c r="AR7" s="59"/>
      <c r="AS7" s="59" t="s">
        <v>13</v>
      </c>
      <c r="AT7" s="59"/>
      <c r="AU7" s="59" t="s">
        <v>13</v>
      </c>
      <c r="AV7" s="59" t="s">
        <v>13</v>
      </c>
      <c r="AW7" s="59"/>
      <c r="AX7" s="66"/>
      <c r="AY7" s="60" t="s">
        <v>35</v>
      </c>
      <c r="AZ7" s="60" t="s">
        <v>35</v>
      </c>
      <c r="BA7" s="60" t="s">
        <v>35</v>
      </c>
      <c r="BB7" s="60" t="s">
        <v>35</v>
      </c>
      <c r="BC7" s="60" t="s">
        <v>35</v>
      </c>
      <c r="BD7" s="60" t="s">
        <v>18</v>
      </c>
      <c r="BE7" s="60" t="s">
        <v>18</v>
      </c>
      <c r="BF7" s="60" t="s">
        <v>36</v>
      </c>
      <c r="BG7" s="60" t="s">
        <v>35</v>
      </c>
      <c r="BH7" s="60" t="s">
        <v>35</v>
      </c>
      <c r="BI7" s="38" t="s">
        <v>21</v>
      </c>
      <c r="BJ7" s="38" t="s">
        <v>22</v>
      </c>
      <c r="BK7" s="38" t="s">
        <v>22</v>
      </c>
      <c r="BL7" s="38" t="s">
        <v>22</v>
      </c>
      <c r="BM7" s="38" t="s">
        <v>22</v>
      </c>
      <c r="BN7" s="38" t="s">
        <v>22</v>
      </c>
      <c r="BO7" s="38" t="s">
        <v>22</v>
      </c>
      <c r="BP7" s="38" t="s">
        <v>22</v>
      </c>
      <c r="BQ7" s="41" t="s">
        <v>164</v>
      </c>
      <c r="BR7" s="61" t="s">
        <v>21</v>
      </c>
      <c r="BS7" s="61" t="s">
        <v>21</v>
      </c>
      <c r="BT7" s="61" t="s">
        <v>22</v>
      </c>
      <c r="BU7" s="61" t="s">
        <v>22</v>
      </c>
      <c r="BV7" s="61" t="s">
        <v>22</v>
      </c>
      <c r="BW7" s="61" t="s">
        <v>22</v>
      </c>
      <c r="BX7" s="61"/>
      <c r="BY7" s="45" t="s">
        <v>22</v>
      </c>
      <c r="BZ7" s="45" t="s">
        <v>49</v>
      </c>
      <c r="CA7" s="41" t="s">
        <v>22</v>
      </c>
      <c r="CB7" s="62"/>
      <c r="CC7" s="63" t="s">
        <v>26</v>
      </c>
      <c r="CD7" s="63" t="s">
        <v>25</v>
      </c>
      <c r="CE7" s="63" t="s">
        <v>26</v>
      </c>
      <c r="CF7" s="63" t="s">
        <v>25</v>
      </c>
      <c r="CG7" s="63" t="s">
        <v>25</v>
      </c>
      <c r="CH7" s="63" t="s">
        <v>25</v>
      </c>
      <c r="CI7" s="63" t="s">
        <v>25</v>
      </c>
      <c r="CJ7" s="63" t="s">
        <v>25</v>
      </c>
      <c r="CK7" s="63" t="s">
        <v>25</v>
      </c>
      <c r="CL7" s="63" t="s">
        <v>25</v>
      </c>
      <c r="CM7" s="63" t="s">
        <v>26</v>
      </c>
      <c r="CN7" s="63" t="s">
        <v>25</v>
      </c>
      <c r="CO7" s="63" t="s">
        <v>26</v>
      </c>
      <c r="CP7" s="63" t="s">
        <v>26</v>
      </c>
      <c r="CQ7" s="63" t="s">
        <v>26</v>
      </c>
      <c r="CR7" s="63" t="s">
        <v>26</v>
      </c>
      <c r="CS7" s="63" t="s">
        <v>26</v>
      </c>
      <c r="CT7" s="63" t="s">
        <v>26</v>
      </c>
      <c r="CU7" s="63" t="s">
        <v>26</v>
      </c>
      <c r="CV7" s="64" t="s">
        <v>18</v>
      </c>
      <c r="CW7" s="64"/>
      <c r="CX7" s="64" t="s">
        <v>18</v>
      </c>
      <c r="CY7" s="64" t="s">
        <v>18</v>
      </c>
      <c r="CZ7" s="64" t="s">
        <v>18</v>
      </c>
      <c r="DA7" s="64"/>
      <c r="DB7" s="64"/>
      <c r="DC7" s="64"/>
      <c r="DD7" s="64"/>
      <c r="DE7" s="64"/>
      <c r="DF7" s="64"/>
      <c r="DG7" s="64"/>
      <c r="DH7" s="64"/>
      <c r="DI7" s="64"/>
      <c r="DJ7" s="64"/>
      <c r="DK7" s="64"/>
      <c r="DL7" s="64" t="s">
        <v>32</v>
      </c>
      <c r="DM7" s="64"/>
      <c r="DN7" s="64"/>
      <c r="DO7" s="52" t="s">
        <v>30</v>
      </c>
      <c r="DP7" s="55" t="s">
        <v>16</v>
      </c>
      <c r="DQ7" s="17"/>
      <c r="DR7" s="1"/>
      <c r="DS7" s="1"/>
      <c r="DT7" s="1"/>
      <c r="DU7" s="1"/>
      <c r="DV7" s="1"/>
      <c r="DW7" s="1"/>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row>
    <row r="8" spans="1:215" ht="39.75" thickTop="1" thickBot="1" x14ac:dyDescent="0.3">
      <c r="A8" s="44">
        <v>42422.96974537037</v>
      </c>
      <c r="B8" s="55">
        <v>21</v>
      </c>
      <c r="C8" s="56" t="s">
        <v>29</v>
      </c>
      <c r="D8" s="57" t="s">
        <v>10</v>
      </c>
      <c r="E8" s="57" t="s">
        <v>10</v>
      </c>
      <c r="F8" s="57"/>
      <c r="G8" s="57"/>
      <c r="H8" s="57"/>
      <c r="I8" s="57"/>
      <c r="J8" s="57"/>
      <c r="K8" s="57"/>
      <c r="L8" s="57"/>
      <c r="M8" s="57"/>
      <c r="N8" s="57"/>
      <c r="O8" s="57"/>
      <c r="P8" s="57"/>
      <c r="Q8" s="58"/>
      <c r="R8" s="58"/>
      <c r="S8" s="58"/>
      <c r="T8" s="58"/>
      <c r="U8" s="58"/>
      <c r="V8" s="58"/>
      <c r="W8" s="58"/>
      <c r="X8" s="58" t="s">
        <v>14</v>
      </c>
      <c r="Y8" s="58"/>
      <c r="Z8" s="58"/>
      <c r="AA8" s="58"/>
      <c r="AB8" s="58"/>
      <c r="AC8" s="58"/>
      <c r="AD8" s="58"/>
      <c r="AE8" s="58"/>
      <c r="AF8" s="58"/>
      <c r="AG8" s="58"/>
      <c r="AH8" s="59"/>
      <c r="AI8" s="59"/>
      <c r="AJ8" s="59"/>
      <c r="AK8" s="59"/>
      <c r="AL8" s="59"/>
      <c r="AM8" s="59"/>
      <c r="AN8" s="59"/>
      <c r="AO8" s="59"/>
      <c r="AP8" s="59"/>
      <c r="AQ8" s="59"/>
      <c r="AR8" s="59" t="s">
        <v>16</v>
      </c>
      <c r="AS8" s="59"/>
      <c r="AT8" s="59"/>
      <c r="AU8" s="59"/>
      <c r="AV8" s="59"/>
      <c r="AW8" s="59"/>
      <c r="AX8" s="66"/>
      <c r="AY8" s="60"/>
      <c r="AZ8" s="60" t="s">
        <v>35</v>
      </c>
      <c r="BA8" s="60"/>
      <c r="BB8" s="60"/>
      <c r="BC8" s="60"/>
      <c r="BD8" s="60"/>
      <c r="BE8" s="60"/>
      <c r="BF8" s="60"/>
      <c r="BG8" s="60"/>
      <c r="BH8" s="60"/>
      <c r="BI8" s="38" t="s">
        <v>21</v>
      </c>
      <c r="BJ8" s="38" t="s">
        <v>22</v>
      </c>
      <c r="BK8" s="38" t="s">
        <v>22</v>
      </c>
      <c r="BL8" s="38" t="s">
        <v>22</v>
      </c>
      <c r="BM8" s="38" t="s">
        <v>22</v>
      </c>
      <c r="BN8" s="38" t="s">
        <v>21</v>
      </c>
      <c r="BO8" s="38" t="s">
        <v>22</v>
      </c>
      <c r="BP8" s="38" t="s">
        <v>21</v>
      </c>
      <c r="BQ8" s="41" t="s">
        <v>165</v>
      </c>
      <c r="BR8" s="61" t="s">
        <v>21</v>
      </c>
      <c r="BS8" s="61" t="s">
        <v>21</v>
      </c>
      <c r="BT8" s="61" t="s">
        <v>22</v>
      </c>
      <c r="BU8" s="61" t="s">
        <v>22</v>
      </c>
      <c r="BV8" s="61" t="s">
        <v>22</v>
      </c>
      <c r="BW8" s="61" t="s">
        <v>21</v>
      </c>
      <c r="BX8" s="61"/>
      <c r="BY8" s="45" t="s">
        <v>21</v>
      </c>
      <c r="BZ8" s="45" t="s">
        <v>50</v>
      </c>
      <c r="CA8" s="41" t="s">
        <v>22</v>
      </c>
      <c r="CB8" s="62"/>
      <c r="CC8" s="63" t="s">
        <v>25</v>
      </c>
      <c r="CD8" s="63"/>
      <c r="CE8" s="63" t="s">
        <v>25</v>
      </c>
      <c r="CF8" s="63" t="s">
        <v>25</v>
      </c>
      <c r="CG8" s="63" t="s">
        <v>25</v>
      </c>
      <c r="CH8" s="63"/>
      <c r="CI8" s="63"/>
      <c r="CJ8" s="63"/>
      <c r="CK8" s="63"/>
      <c r="CL8" s="63"/>
      <c r="CM8" s="63" t="s">
        <v>26</v>
      </c>
      <c r="CN8" s="63"/>
      <c r="CO8" s="63"/>
      <c r="CP8" s="63"/>
      <c r="CQ8" s="63" t="s">
        <v>26</v>
      </c>
      <c r="CR8" s="63" t="s">
        <v>26</v>
      </c>
      <c r="CS8" s="63" t="s">
        <v>25</v>
      </c>
      <c r="CT8" s="63" t="s">
        <v>26</v>
      </c>
      <c r="CU8" s="63"/>
      <c r="CV8" s="64" t="s">
        <v>32</v>
      </c>
      <c r="CW8" s="64" t="s">
        <v>33</v>
      </c>
      <c r="CX8" s="64" t="s">
        <v>32</v>
      </c>
      <c r="CY8" s="64" t="s">
        <v>18</v>
      </c>
      <c r="CZ8" s="64" t="s">
        <v>18</v>
      </c>
      <c r="DA8" s="64" t="s">
        <v>32</v>
      </c>
      <c r="DB8" s="64" t="s">
        <v>18</v>
      </c>
      <c r="DC8" s="64" t="s">
        <v>18</v>
      </c>
      <c r="DD8" s="64" t="s">
        <v>18</v>
      </c>
      <c r="DE8" s="64" t="s">
        <v>33</v>
      </c>
      <c r="DF8" s="64" t="s">
        <v>32</v>
      </c>
      <c r="DG8" s="64" t="s">
        <v>33</v>
      </c>
      <c r="DH8" s="64" t="s">
        <v>32</v>
      </c>
      <c r="DI8" s="64" t="s">
        <v>33</v>
      </c>
      <c r="DJ8" s="64" t="s">
        <v>33</v>
      </c>
      <c r="DK8" s="64" t="s">
        <v>33</v>
      </c>
      <c r="DL8" s="64" t="s">
        <v>33</v>
      </c>
      <c r="DM8" s="64" t="s">
        <v>33</v>
      </c>
      <c r="DN8" s="64" t="s">
        <v>33</v>
      </c>
      <c r="DO8" s="52" t="s">
        <v>51</v>
      </c>
      <c r="DP8" s="55" t="s">
        <v>31</v>
      </c>
      <c r="DQ8" s="17"/>
      <c r="DR8" s="1"/>
      <c r="DS8" s="1"/>
      <c r="DT8" s="1"/>
      <c r="DU8" s="1"/>
      <c r="DV8" s="1"/>
      <c r="DW8" s="1"/>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row>
    <row r="9" spans="1:215" ht="218.25" thickTop="1" thickBot="1" x14ac:dyDescent="0.3">
      <c r="A9" s="44">
        <v>42422.97451388889</v>
      </c>
      <c r="B9" s="67">
        <v>21</v>
      </c>
      <c r="C9" s="56" t="s">
        <v>29</v>
      </c>
      <c r="D9" s="57" t="s">
        <v>10</v>
      </c>
      <c r="E9" s="57" t="s">
        <v>10</v>
      </c>
      <c r="F9" s="57" t="s">
        <v>52</v>
      </c>
      <c r="G9" s="57" t="s">
        <v>52</v>
      </c>
      <c r="H9" s="57" t="s">
        <v>12</v>
      </c>
      <c r="I9" s="57"/>
      <c r="J9" s="57"/>
      <c r="K9" s="57" t="s">
        <v>12</v>
      </c>
      <c r="L9" s="57" t="s">
        <v>12</v>
      </c>
      <c r="M9" s="57" t="s">
        <v>12</v>
      </c>
      <c r="N9" s="57" t="s">
        <v>12</v>
      </c>
      <c r="O9" s="57" t="s">
        <v>10</v>
      </c>
      <c r="P9" s="57"/>
      <c r="Q9" s="58" t="s">
        <v>14</v>
      </c>
      <c r="R9" s="58" t="s">
        <v>17</v>
      </c>
      <c r="S9" s="58" t="s">
        <v>17</v>
      </c>
      <c r="T9" s="58" t="s">
        <v>17</v>
      </c>
      <c r="U9" s="58" t="s">
        <v>14</v>
      </c>
      <c r="V9" s="58" t="s">
        <v>17</v>
      </c>
      <c r="W9" s="58" t="s">
        <v>17</v>
      </c>
      <c r="X9" s="58" t="s">
        <v>14</v>
      </c>
      <c r="Y9" s="58" t="s">
        <v>14</v>
      </c>
      <c r="Z9" s="58" t="s">
        <v>17</v>
      </c>
      <c r="AA9" s="58" t="s">
        <v>14</v>
      </c>
      <c r="AB9" s="58" t="s">
        <v>27</v>
      </c>
      <c r="AC9" s="58" t="s">
        <v>27</v>
      </c>
      <c r="AD9" s="58" t="s">
        <v>27</v>
      </c>
      <c r="AE9" s="58" t="s">
        <v>14</v>
      </c>
      <c r="AF9" s="58" t="s">
        <v>27</v>
      </c>
      <c r="AG9" s="58" t="s">
        <v>27</v>
      </c>
      <c r="AH9" s="59" t="s">
        <v>16</v>
      </c>
      <c r="AI9" s="59" t="s">
        <v>13</v>
      </c>
      <c r="AJ9" s="59" t="s">
        <v>13</v>
      </c>
      <c r="AK9" s="59" t="s">
        <v>16</v>
      </c>
      <c r="AL9" s="59" t="s">
        <v>13</v>
      </c>
      <c r="AM9" s="59" t="s">
        <v>16</v>
      </c>
      <c r="AN9" s="59" t="s">
        <v>13</v>
      </c>
      <c r="AO9" s="59" t="s">
        <v>16</v>
      </c>
      <c r="AP9" s="59" t="s">
        <v>47</v>
      </c>
      <c r="AQ9" s="59" t="s">
        <v>34</v>
      </c>
      <c r="AR9" s="59" t="s">
        <v>16</v>
      </c>
      <c r="AS9" s="59" t="s">
        <v>13</v>
      </c>
      <c r="AT9" s="59" t="s">
        <v>13</v>
      </c>
      <c r="AU9" s="59" t="s">
        <v>16</v>
      </c>
      <c r="AV9" s="59" t="s">
        <v>16</v>
      </c>
      <c r="AW9" s="59" t="s">
        <v>13</v>
      </c>
      <c r="AX9" s="66"/>
      <c r="AY9" s="60" t="s">
        <v>35</v>
      </c>
      <c r="AZ9" s="60" t="s">
        <v>35</v>
      </c>
      <c r="BA9" s="60"/>
      <c r="BB9" s="60" t="s">
        <v>35</v>
      </c>
      <c r="BC9" s="60" t="s">
        <v>20</v>
      </c>
      <c r="BD9" s="60" t="s">
        <v>19</v>
      </c>
      <c r="BE9" s="60" t="s">
        <v>18</v>
      </c>
      <c r="BF9" s="60" t="s">
        <v>35</v>
      </c>
      <c r="BG9" s="60" t="s">
        <v>35</v>
      </c>
      <c r="BH9" s="60" t="s">
        <v>19</v>
      </c>
      <c r="BI9" s="38" t="s">
        <v>21</v>
      </c>
      <c r="BJ9" s="38" t="s">
        <v>22</v>
      </c>
      <c r="BK9" s="38" t="s">
        <v>21</v>
      </c>
      <c r="BL9" s="38" t="s">
        <v>21</v>
      </c>
      <c r="BM9" s="38" t="s">
        <v>22</v>
      </c>
      <c r="BN9" s="38" t="s">
        <v>22</v>
      </c>
      <c r="BO9" s="38" t="s">
        <v>21</v>
      </c>
      <c r="BP9" s="38" t="s">
        <v>22</v>
      </c>
      <c r="BQ9" s="41" t="s">
        <v>166</v>
      </c>
      <c r="BR9" s="61" t="s">
        <v>21</v>
      </c>
      <c r="BS9" s="61" t="s">
        <v>21</v>
      </c>
      <c r="BT9" s="61" t="s">
        <v>22</v>
      </c>
      <c r="BU9" s="61" t="s">
        <v>21</v>
      </c>
      <c r="BV9" s="61" t="s">
        <v>21</v>
      </c>
      <c r="BW9" s="61" t="s">
        <v>21</v>
      </c>
      <c r="BX9" s="61"/>
      <c r="BY9" s="45" t="s">
        <v>21</v>
      </c>
      <c r="BZ9" s="45" t="s">
        <v>53</v>
      </c>
      <c r="CA9" s="41" t="s">
        <v>21</v>
      </c>
      <c r="CB9" s="62" t="s">
        <v>54</v>
      </c>
      <c r="CC9" s="63" t="s">
        <v>25</v>
      </c>
      <c r="CD9" s="63" t="s">
        <v>26</v>
      </c>
      <c r="CE9" s="63" t="s">
        <v>25</v>
      </c>
      <c r="CF9" s="63" t="s">
        <v>25</v>
      </c>
      <c r="CG9" s="63" t="s">
        <v>25</v>
      </c>
      <c r="CH9" s="63" t="s">
        <v>25</v>
      </c>
      <c r="CI9" s="63" t="s">
        <v>25</v>
      </c>
      <c r="CJ9" s="63" t="s">
        <v>25</v>
      </c>
      <c r="CK9" s="63" t="s">
        <v>25</v>
      </c>
      <c r="CL9" s="63" t="s">
        <v>26</v>
      </c>
      <c r="CM9" s="63" t="s">
        <v>25</v>
      </c>
      <c r="CN9" s="63" t="s">
        <v>26</v>
      </c>
      <c r="CO9" s="63" t="s">
        <v>25</v>
      </c>
      <c r="CP9" s="63" t="s">
        <v>26</v>
      </c>
      <c r="CQ9" s="63" t="s">
        <v>26</v>
      </c>
      <c r="CR9" s="63" t="s">
        <v>26</v>
      </c>
      <c r="CS9" s="63" t="s">
        <v>26</v>
      </c>
      <c r="CT9" s="63" t="s">
        <v>26</v>
      </c>
      <c r="CU9" s="63" t="s">
        <v>26</v>
      </c>
      <c r="CV9" s="64" t="s">
        <v>18</v>
      </c>
      <c r="CW9" s="64" t="s">
        <v>18</v>
      </c>
      <c r="CX9" s="64" t="s">
        <v>18</v>
      </c>
      <c r="CY9" s="64" t="s">
        <v>18</v>
      </c>
      <c r="CZ9" s="64" t="s">
        <v>18</v>
      </c>
      <c r="DA9" s="64" t="s">
        <v>18</v>
      </c>
      <c r="DB9" s="64" t="s">
        <v>32</v>
      </c>
      <c r="DC9" s="64" t="s">
        <v>32</v>
      </c>
      <c r="DD9" s="64" t="s">
        <v>18</v>
      </c>
      <c r="DE9" s="64" t="s">
        <v>32</v>
      </c>
      <c r="DF9" s="64" t="s">
        <v>33</v>
      </c>
      <c r="DG9" s="64" t="s">
        <v>32</v>
      </c>
      <c r="DH9" s="64" t="s">
        <v>32</v>
      </c>
      <c r="DI9" s="64" t="s">
        <v>32</v>
      </c>
      <c r="DJ9" s="64" t="s">
        <v>32</v>
      </c>
      <c r="DK9" s="64" t="s">
        <v>32</v>
      </c>
      <c r="DL9" s="64" t="s">
        <v>18</v>
      </c>
      <c r="DM9" s="64" t="s">
        <v>33</v>
      </c>
      <c r="DN9" s="64" t="s">
        <v>32</v>
      </c>
      <c r="DO9" s="52" t="s">
        <v>55</v>
      </c>
      <c r="DP9" s="55" t="s">
        <v>56</v>
      </c>
      <c r="DQ9" s="17"/>
      <c r="DR9" s="1"/>
      <c r="DS9" s="1"/>
      <c r="DT9" s="1"/>
      <c r="DU9" s="1"/>
      <c r="DV9" s="1"/>
      <c r="DW9" s="1"/>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row>
    <row r="10" spans="1:215" ht="116.25" thickTop="1" thickBot="1" x14ac:dyDescent="0.3">
      <c r="A10" s="44">
        <v>42422.976967592593</v>
      </c>
      <c r="B10" s="67">
        <v>18</v>
      </c>
      <c r="C10" s="56" t="s">
        <v>29</v>
      </c>
      <c r="D10" s="57" t="s">
        <v>10</v>
      </c>
      <c r="E10" s="57" t="s">
        <v>10</v>
      </c>
      <c r="F10" s="57" t="s">
        <v>12</v>
      </c>
      <c r="G10" s="57"/>
      <c r="H10" s="57" t="s">
        <v>52</v>
      </c>
      <c r="I10" s="57"/>
      <c r="J10" s="57"/>
      <c r="K10" s="57" t="s">
        <v>10</v>
      </c>
      <c r="L10" s="57" t="s">
        <v>52</v>
      </c>
      <c r="M10" s="57"/>
      <c r="N10" s="57" t="s">
        <v>10</v>
      </c>
      <c r="O10" s="57"/>
      <c r="P10" s="57"/>
      <c r="Q10" s="58" t="s">
        <v>14</v>
      </c>
      <c r="R10" s="58" t="s">
        <v>14</v>
      </c>
      <c r="S10" s="58"/>
      <c r="T10" s="58"/>
      <c r="U10" s="58"/>
      <c r="V10" s="58" t="s">
        <v>14</v>
      </c>
      <c r="W10" s="58" t="s">
        <v>27</v>
      </c>
      <c r="X10" s="58"/>
      <c r="Y10" s="58"/>
      <c r="Z10" s="58" t="s">
        <v>17</v>
      </c>
      <c r="AA10" s="58"/>
      <c r="AB10" s="58" t="s">
        <v>14</v>
      </c>
      <c r="AC10" s="58" t="s">
        <v>17</v>
      </c>
      <c r="AD10" s="58"/>
      <c r="AE10" s="58" t="s">
        <v>14</v>
      </c>
      <c r="AF10" s="58"/>
      <c r="AG10" s="58"/>
      <c r="AH10" s="59" t="s">
        <v>16</v>
      </c>
      <c r="AI10" s="59" t="s">
        <v>13</v>
      </c>
      <c r="AJ10" s="59"/>
      <c r="AK10" s="59" t="s">
        <v>34</v>
      </c>
      <c r="AL10" s="59" t="s">
        <v>34</v>
      </c>
      <c r="AM10" s="59" t="s">
        <v>13</v>
      </c>
      <c r="AN10" s="59" t="s">
        <v>13</v>
      </c>
      <c r="AO10" s="59" t="s">
        <v>16</v>
      </c>
      <c r="AP10" s="59" t="s">
        <v>13</v>
      </c>
      <c r="AQ10" s="59" t="s">
        <v>34</v>
      </c>
      <c r="AR10" s="59" t="s">
        <v>13</v>
      </c>
      <c r="AS10" s="59" t="s">
        <v>13</v>
      </c>
      <c r="AT10" s="59" t="s">
        <v>16</v>
      </c>
      <c r="AU10" s="59" t="s">
        <v>13</v>
      </c>
      <c r="AV10" s="59"/>
      <c r="AW10" s="59" t="s">
        <v>13</v>
      </c>
      <c r="AX10" s="66"/>
      <c r="AY10" s="60" t="s">
        <v>35</v>
      </c>
      <c r="AZ10" s="60" t="s">
        <v>20</v>
      </c>
      <c r="BA10" s="60"/>
      <c r="BB10" s="60" t="s">
        <v>37</v>
      </c>
      <c r="BC10" s="60" t="s">
        <v>20</v>
      </c>
      <c r="BD10" s="60" t="s">
        <v>18</v>
      </c>
      <c r="BE10" s="60" t="s">
        <v>18</v>
      </c>
      <c r="BF10" s="60" t="s">
        <v>19</v>
      </c>
      <c r="BG10" s="60" t="s">
        <v>20</v>
      </c>
      <c r="BH10" s="60" t="s">
        <v>20</v>
      </c>
      <c r="BI10" s="38" t="s">
        <v>21</v>
      </c>
      <c r="BJ10" s="38" t="s">
        <v>21</v>
      </c>
      <c r="BK10" s="38" t="s">
        <v>21</v>
      </c>
      <c r="BL10" s="38" t="s">
        <v>22</v>
      </c>
      <c r="BM10" s="38" t="s">
        <v>22</v>
      </c>
      <c r="BN10" s="38" t="s">
        <v>21</v>
      </c>
      <c r="BO10" s="38" t="s">
        <v>21</v>
      </c>
      <c r="BP10" s="38" t="s">
        <v>21</v>
      </c>
      <c r="BQ10" s="41" t="s">
        <v>167</v>
      </c>
      <c r="BR10" s="61" t="s">
        <v>21</v>
      </c>
      <c r="BS10" s="61" t="s">
        <v>21</v>
      </c>
      <c r="BT10" s="61" t="s">
        <v>22</v>
      </c>
      <c r="BU10" s="61" t="s">
        <v>22</v>
      </c>
      <c r="BV10" s="61" t="s">
        <v>22</v>
      </c>
      <c r="BW10" s="61" t="s">
        <v>21</v>
      </c>
      <c r="BX10" s="61"/>
      <c r="BY10" s="45" t="s">
        <v>22</v>
      </c>
      <c r="BZ10" s="45" t="s">
        <v>57</v>
      </c>
      <c r="CA10" s="41" t="s">
        <v>21</v>
      </c>
      <c r="CB10" s="62" t="s">
        <v>58</v>
      </c>
      <c r="CC10" s="63" t="s">
        <v>25</v>
      </c>
      <c r="CD10" s="63" t="s">
        <v>25</v>
      </c>
      <c r="CE10" s="63" t="s">
        <v>25</v>
      </c>
      <c r="CF10" s="63" t="s">
        <v>25</v>
      </c>
      <c r="CG10" s="63" t="s">
        <v>25</v>
      </c>
      <c r="CH10" s="63" t="s">
        <v>25</v>
      </c>
      <c r="CI10" s="63" t="s">
        <v>25</v>
      </c>
      <c r="CJ10" s="63" t="s">
        <v>25</v>
      </c>
      <c r="CK10" s="63" t="s">
        <v>25</v>
      </c>
      <c r="CL10" s="63" t="s">
        <v>25</v>
      </c>
      <c r="CM10" s="63" t="s">
        <v>25</v>
      </c>
      <c r="CN10" s="63" t="s">
        <v>25</v>
      </c>
      <c r="CO10" s="63" t="s">
        <v>25</v>
      </c>
      <c r="CP10" s="63" t="s">
        <v>25</v>
      </c>
      <c r="CQ10" s="63" t="s">
        <v>25</v>
      </c>
      <c r="CR10" s="63" t="s">
        <v>25</v>
      </c>
      <c r="CS10" s="63" t="s">
        <v>25</v>
      </c>
      <c r="CT10" s="63" t="s">
        <v>26</v>
      </c>
      <c r="CU10" s="63" t="s">
        <v>25</v>
      </c>
      <c r="CV10" s="64" t="s">
        <v>33</v>
      </c>
      <c r="CW10" s="64" t="s">
        <v>32</v>
      </c>
      <c r="CX10" s="64" t="s">
        <v>32</v>
      </c>
      <c r="CY10" s="64" t="s">
        <v>32</v>
      </c>
      <c r="CZ10" s="64" t="s">
        <v>33</v>
      </c>
      <c r="DA10" s="64" t="s">
        <v>33</v>
      </c>
      <c r="DB10" s="64" t="s">
        <v>18</v>
      </c>
      <c r="DC10" s="64" t="s">
        <v>18</v>
      </c>
      <c r="DD10" s="64" t="s">
        <v>18</v>
      </c>
      <c r="DE10" s="64" t="s">
        <v>32</v>
      </c>
      <c r="DF10" s="64" t="s">
        <v>33</v>
      </c>
      <c r="DG10" s="64" t="s">
        <v>33</v>
      </c>
      <c r="DH10" s="64" t="s">
        <v>33</v>
      </c>
      <c r="DI10" s="64" t="s">
        <v>33</v>
      </c>
      <c r="DJ10" s="64" t="s">
        <v>33</v>
      </c>
      <c r="DK10" s="64" t="s">
        <v>18</v>
      </c>
      <c r="DL10" s="64" t="s">
        <v>32</v>
      </c>
      <c r="DM10" s="64" t="s">
        <v>33</v>
      </c>
      <c r="DN10" s="64" t="s">
        <v>32</v>
      </c>
      <c r="DO10" s="52" t="s">
        <v>30</v>
      </c>
      <c r="DP10" s="55" t="s">
        <v>59</v>
      </c>
      <c r="DQ10" s="17"/>
      <c r="DR10" s="1"/>
      <c r="DS10" s="1"/>
      <c r="DT10" s="1"/>
      <c r="DU10" s="1"/>
      <c r="DV10" s="1"/>
      <c r="DW10" s="1"/>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row>
    <row r="11" spans="1:215" ht="39.75" thickTop="1" thickBot="1" x14ac:dyDescent="0.3">
      <c r="A11" s="44">
        <v>42423.011550925927</v>
      </c>
      <c r="B11" s="55">
        <v>20</v>
      </c>
      <c r="C11" s="56" t="s">
        <v>29</v>
      </c>
      <c r="D11" s="57" t="s">
        <v>10</v>
      </c>
      <c r="E11" s="57" t="s">
        <v>10</v>
      </c>
      <c r="F11" s="57" t="s">
        <v>12</v>
      </c>
      <c r="G11" s="57"/>
      <c r="H11" s="57"/>
      <c r="I11" s="57"/>
      <c r="J11" s="57"/>
      <c r="K11" s="57"/>
      <c r="L11" s="57"/>
      <c r="M11" s="57"/>
      <c r="N11" s="57" t="s">
        <v>12</v>
      </c>
      <c r="O11" s="57" t="s">
        <v>12</v>
      </c>
      <c r="P11" s="57"/>
      <c r="Q11" s="58" t="s">
        <v>27</v>
      </c>
      <c r="R11" s="58" t="s">
        <v>17</v>
      </c>
      <c r="S11" s="58" t="s">
        <v>17</v>
      </c>
      <c r="T11" s="58" t="s">
        <v>17</v>
      </c>
      <c r="U11" s="58" t="s">
        <v>14</v>
      </c>
      <c r="V11" s="58" t="s">
        <v>17</v>
      </c>
      <c r="W11" s="58" t="s">
        <v>17</v>
      </c>
      <c r="X11" s="58" t="s">
        <v>17</v>
      </c>
      <c r="Y11" s="58" t="s">
        <v>14</v>
      </c>
      <c r="Z11" s="58" t="s">
        <v>17</v>
      </c>
      <c r="AA11" s="58" t="s">
        <v>14</v>
      </c>
      <c r="AB11" s="58" t="s">
        <v>27</v>
      </c>
      <c r="AC11" s="58" t="s">
        <v>27</v>
      </c>
      <c r="AD11" s="58" t="s">
        <v>17</v>
      </c>
      <c r="AE11" s="58" t="s">
        <v>14</v>
      </c>
      <c r="AF11" s="58" t="s">
        <v>17</v>
      </c>
      <c r="AG11" s="58" t="s">
        <v>27</v>
      </c>
      <c r="AH11" s="59" t="s">
        <v>47</v>
      </c>
      <c r="AI11" s="59" t="s">
        <v>47</v>
      </c>
      <c r="AJ11" s="59" t="s">
        <v>13</v>
      </c>
      <c r="AK11" s="59" t="s">
        <v>13</v>
      </c>
      <c r="AL11" s="59" t="s">
        <v>47</v>
      </c>
      <c r="AM11" s="59" t="s">
        <v>16</v>
      </c>
      <c r="AN11" s="59" t="s">
        <v>13</v>
      </c>
      <c r="AO11" s="59" t="s">
        <v>16</v>
      </c>
      <c r="AP11" s="59" t="s">
        <v>47</v>
      </c>
      <c r="AQ11" s="59" t="s">
        <v>47</v>
      </c>
      <c r="AR11" s="59" t="s">
        <v>16</v>
      </c>
      <c r="AS11" s="59" t="s">
        <v>13</v>
      </c>
      <c r="AT11" s="59" t="s">
        <v>13</v>
      </c>
      <c r="AU11" s="59" t="s">
        <v>13</v>
      </c>
      <c r="AV11" s="59" t="s">
        <v>13</v>
      </c>
      <c r="AW11" s="59"/>
      <c r="AX11" s="66"/>
      <c r="AY11" s="60" t="s">
        <v>35</v>
      </c>
      <c r="AZ11" s="60" t="s">
        <v>20</v>
      </c>
      <c r="BA11" s="60" t="s">
        <v>35</v>
      </c>
      <c r="BB11" s="60" t="s">
        <v>35</v>
      </c>
      <c r="BC11" s="60" t="s">
        <v>20</v>
      </c>
      <c r="BD11" s="60" t="s">
        <v>19</v>
      </c>
      <c r="BE11" s="60" t="s">
        <v>18</v>
      </c>
      <c r="BF11" s="60" t="s">
        <v>20</v>
      </c>
      <c r="BG11" s="60" t="s">
        <v>35</v>
      </c>
      <c r="BH11" s="60" t="s">
        <v>35</v>
      </c>
      <c r="BI11" s="38" t="s">
        <v>21</v>
      </c>
      <c r="BJ11" s="38" t="s">
        <v>21</v>
      </c>
      <c r="BK11" s="38" t="s">
        <v>22</v>
      </c>
      <c r="BL11" s="38" t="s">
        <v>22</v>
      </c>
      <c r="BM11" s="38" t="s">
        <v>21</v>
      </c>
      <c r="BN11" s="38" t="s">
        <v>22</v>
      </c>
      <c r="BO11" s="38" t="s">
        <v>22</v>
      </c>
      <c r="BP11" s="38" t="s">
        <v>22</v>
      </c>
      <c r="BQ11" s="41" t="s">
        <v>168</v>
      </c>
      <c r="BR11" s="61" t="s">
        <v>21</v>
      </c>
      <c r="BS11" s="61" t="s">
        <v>21</v>
      </c>
      <c r="BT11" s="61" t="s">
        <v>22</v>
      </c>
      <c r="BU11" s="61" t="s">
        <v>22</v>
      </c>
      <c r="BV11" s="61" t="s">
        <v>22</v>
      </c>
      <c r="BW11" s="61" t="s">
        <v>21</v>
      </c>
      <c r="BX11" s="61"/>
      <c r="BY11" s="45" t="s">
        <v>22</v>
      </c>
      <c r="BZ11" s="45"/>
      <c r="CA11" s="41" t="s">
        <v>22</v>
      </c>
      <c r="CB11" s="62"/>
      <c r="CC11" s="63" t="s">
        <v>26</v>
      </c>
      <c r="CD11" s="63" t="s">
        <v>25</v>
      </c>
      <c r="CE11" s="63" t="s">
        <v>25</v>
      </c>
      <c r="CF11" s="63" t="s">
        <v>25</v>
      </c>
      <c r="CG11" s="63" t="s">
        <v>26</v>
      </c>
      <c r="CH11" s="63" t="s">
        <v>26</v>
      </c>
      <c r="CI11" s="63" t="s">
        <v>25</v>
      </c>
      <c r="CJ11" s="63" t="s">
        <v>25</v>
      </c>
      <c r="CK11" s="63" t="s">
        <v>25</v>
      </c>
      <c r="CL11" s="63" t="s">
        <v>26</v>
      </c>
      <c r="CM11" s="63" t="s">
        <v>26</v>
      </c>
      <c r="CN11" s="63" t="s">
        <v>26</v>
      </c>
      <c r="CO11" s="63" t="s">
        <v>26</v>
      </c>
      <c r="CP11" s="63" t="s">
        <v>26</v>
      </c>
      <c r="CQ11" s="63" t="s">
        <v>26</v>
      </c>
      <c r="CR11" s="63" t="s">
        <v>25</v>
      </c>
      <c r="CS11" s="63" t="s">
        <v>25</v>
      </c>
      <c r="CT11" s="63" t="s">
        <v>26</v>
      </c>
      <c r="CU11" s="63" t="s">
        <v>25</v>
      </c>
      <c r="CV11" s="64" t="s">
        <v>32</v>
      </c>
      <c r="CW11" s="64" t="s">
        <v>33</v>
      </c>
      <c r="CX11" s="64" t="s">
        <v>32</v>
      </c>
      <c r="CY11" s="64" t="s">
        <v>18</v>
      </c>
      <c r="CZ11" s="64" t="s">
        <v>18</v>
      </c>
      <c r="DA11" s="64" t="s">
        <v>33</v>
      </c>
      <c r="DB11" s="64" t="s">
        <v>32</v>
      </c>
      <c r="DC11" s="64" t="s">
        <v>18</v>
      </c>
      <c r="DD11" s="64" t="s">
        <v>18</v>
      </c>
      <c r="DE11" s="64" t="s">
        <v>33</v>
      </c>
      <c r="DF11" s="64" t="s">
        <v>33</v>
      </c>
      <c r="DG11" s="64" t="s">
        <v>33</v>
      </c>
      <c r="DH11" s="64" t="s">
        <v>33</v>
      </c>
      <c r="DI11" s="64" t="s">
        <v>33</v>
      </c>
      <c r="DJ11" s="64" t="s">
        <v>33</v>
      </c>
      <c r="DK11" s="64" t="s">
        <v>33</v>
      </c>
      <c r="DL11" s="64" t="s">
        <v>33</v>
      </c>
      <c r="DM11" s="64" t="s">
        <v>33</v>
      </c>
      <c r="DN11" s="64" t="s">
        <v>33</v>
      </c>
      <c r="DO11" s="52" t="s">
        <v>51</v>
      </c>
      <c r="DP11" s="55" t="s">
        <v>47</v>
      </c>
      <c r="DQ11" s="17"/>
      <c r="DR11" s="1"/>
      <c r="DS11" s="1"/>
      <c r="DT11" s="1"/>
      <c r="DU11" s="1"/>
      <c r="DV11" s="1"/>
      <c r="DW11" s="1"/>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row>
    <row r="12" spans="1:215" ht="65.25" thickTop="1" thickBot="1" x14ac:dyDescent="0.3">
      <c r="A12" s="44">
        <v>42423.533564814818</v>
      </c>
      <c r="B12" s="67">
        <v>20</v>
      </c>
      <c r="C12" s="56" t="s">
        <v>29</v>
      </c>
      <c r="D12" s="57" t="s">
        <v>10</v>
      </c>
      <c r="E12" s="57" t="s">
        <v>10</v>
      </c>
      <c r="F12" s="57" t="s">
        <v>12</v>
      </c>
      <c r="G12" s="57"/>
      <c r="H12" s="57"/>
      <c r="I12" s="57"/>
      <c r="J12" s="57"/>
      <c r="K12" s="57"/>
      <c r="L12" s="57"/>
      <c r="M12" s="57"/>
      <c r="N12" s="57" t="s">
        <v>12</v>
      </c>
      <c r="O12" s="57"/>
      <c r="P12" s="57"/>
      <c r="Q12" s="58" t="s">
        <v>14</v>
      </c>
      <c r="R12" s="58" t="s">
        <v>14</v>
      </c>
      <c r="S12" s="58"/>
      <c r="T12" s="58" t="s">
        <v>17</v>
      </c>
      <c r="U12" s="58" t="s">
        <v>17</v>
      </c>
      <c r="V12" s="58" t="s">
        <v>17</v>
      </c>
      <c r="W12" s="58" t="s">
        <v>14</v>
      </c>
      <c r="X12" s="58" t="s">
        <v>17</v>
      </c>
      <c r="Y12" s="58"/>
      <c r="Z12" s="58" t="s">
        <v>14</v>
      </c>
      <c r="AA12" s="58"/>
      <c r="AB12" s="58"/>
      <c r="AC12" s="58" t="s">
        <v>17</v>
      </c>
      <c r="AD12" s="58"/>
      <c r="AE12" s="58" t="s">
        <v>27</v>
      </c>
      <c r="AF12" s="58"/>
      <c r="AG12" s="58"/>
      <c r="AH12" s="59"/>
      <c r="AI12" s="59" t="s">
        <v>13</v>
      </c>
      <c r="AJ12" s="59" t="s">
        <v>13</v>
      </c>
      <c r="AK12" s="59" t="s">
        <v>16</v>
      </c>
      <c r="AL12" s="59" t="s">
        <v>13</v>
      </c>
      <c r="AM12" s="59" t="s">
        <v>13</v>
      </c>
      <c r="AN12" s="59" t="s">
        <v>13</v>
      </c>
      <c r="AO12" s="59"/>
      <c r="AP12" s="59" t="s">
        <v>16</v>
      </c>
      <c r="AQ12" s="59"/>
      <c r="AR12" s="59" t="s">
        <v>16</v>
      </c>
      <c r="AS12" s="59" t="s">
        <v>13</v>
      </c>
      <c r="AT12" s="59"/>
      <c r="AU12" s="59" t="s">
        <v>13</v>
      </c>
      <c r="AV12" s="59"/>
      <c r="AW12" s="59"/>
      <c r="AX12" s="66"/>
      <c r="AY12" s="60" t="s">
        <v>35</v>
      </c>
      <c r="AZ12" s="60" t="s">
        <v>37</v>
      </c>
      <c r="BA12" s="60" t="s">
        <v>35</v>
      </c>
      <c r="BB12" s="60" t="s">
        <v>19</v>
      </c>
      <c r="BC12" s="60" t="s">
        <v>18</v>
      </c>
      <c r="BD12" s="60"/>
      <c r="BE12" s="60" t="s">
        <v>18</v>
      </c>
      <c r="BF12" s="60"/>
      <c r="BG12" s="60"/>
      <c r="BH12" s="60"/>
      <c r="BI12" s="38" t="s">
        <v>21</v>
      </c>
      <c r="BJ12" s="38" t="s">
        <v>22</v>
      </c>
      <c r="BK12" s="38" t="s">
        <v>21</v>
      </c>
      <c r="BL12" s="38" t="s">
        <v>21</v>
      </c>
      <c r="BM12" s="38" t="s">
        <v>22</v>
      </c>
      <c r="BN12" s="38" t="s">
        <v>21</v>
      </c>
      <c r="BO12" s="38" t="s">
        <v>22</v>
      </c>
      <c r="BP12" s="38" t="s">
        <v>21</v>
      </c>
      <c r="BQ12" s="41" t="s">
        <v>169</v>
      </c>
      <c r="BR12" s="61" t="s">
        <v>21</v>
      </c>
      <c r="BS12" s="61" t="s">
        <v>21</v>
      </c>
      <c r="BT12" s="61" t="s">
        <v>22</v>
      </c>
      <c r="BU12" s="61" t="s">
        <v>21</v>
      </c>
      <c r="BV12" s="61" t="s">
        <v>22</v>
      </c>
      <c r="BW12" s="61" t="s">
        <v>21</v>
      </c>
      <c r="BX12" s="61"/>
      <c r="BY12" s="45" t="s">
        <v>21</v>
      </c>
      <c r="BZ12" s="45" t="s">
        <v>60</v>
      </c>
      <c r="CA12" s="41" t="s">
        <v>21</v>
      </c>
      <c r="CB12" s="62" t="s">
        <v>61</v>
      </c>
      <c r="CC12" s="63" t="s">
        <v>25</v>
      </c>
      <c r="CD12" s="63" t="s">
        <v>26</v>
      </c>
      <c r="CE12" s="63" t="s">
        <v>25</v>
      </c>
      <c r="CF12" s="63" t="s">
        <v>25</v>
      </c>
      <c r="CG12" s="63" t="s">
        <v>25</v>
      </c>
      <c r="CH12" s="63" t="s">
        <v>26</v>
      </c>
      <c r="CI12" s="63" t="s">
        <v>25</v>
      </c>
      <c r="CJ12" s="63" t="s">
        <v>25</v>
      </c>
      <c r="CK12" s="63" t="s">
        <v>25</v>
      </c>
      <c r="CL12" s="63" t="s">
        <v>26</v>
      </c>
      <c r="CM12" s="63" t="s">
        <v>26</v>
      </c>
      <c r="CN12" s="63" t="s">
        <v>26</v>
      </c>
      <c r="CO12" s="63" t="s">
        <v>26</v>
      </c>
      <c r="CP12" s="63" t="s">
        <v>26</v>
      </c>
      <c r="CQ12" s="63" t="s">
        <v>26</v>
      </c>
      <c r="CR12" s="63" t="s">
        <v>26</v>
      </c>
      <c r="CS12" s="63" t="s">
        <v>26</v>
      </c>
      <c r="CT12" s="63" t="s">
        <v>26</v>
      </c>
      <c r="CU12" s="63" t="s">
        <v>26</v>
      </c>
      <c r="CV12" s="64" t="s">
        <v>18</v>
      </c>
      <c r="CW12" s="64" t="s">
        <v>18</v>
      </c>
      <c r="CX12" s="64" t="s">
        <v>18</v>
      </c>
      <c r="CY12" s="64" t="s">
        <v>18</v>
      </c>
      <c r="CZ12" s="64" t="s">
        <v>18</v>
      </c>
      <c r="DA12" s="64" t="s">
        <v>18</v>
      </c>
      <c r="DB12" s="64" t="s">
        <v>18</v>
      </c>
      <c r="DC12" s="64" t="s">
        <v>18</v>
      </c>
      <c r="DD12" s="64" t="s">
        <v>18</v>
      </c>
      <c r="DE12" s="64" t="s">
        <v>18</v>
      </c>
      <c r="DF12" s="64" t="s">
        <v>18</v>
      </c>
      <c r="DG12" s="64" t="s">
        <v>18</v>
      </c>
      <c r="DH12" s="64" t="s">
        <v>18</v>
      </c>
      <c r="DI12" s="64" t="s">
        <v>32</v>
      </c>
      <c r="DJ12" s="64" t="s">
        <v>32</v>
      </c>
      <c r="DK12" s="64" t="s">
        <v>18</v>
      </c>
      <c r="DL12" s="64" t="s">
        <v>32</v>
      </c>
      <c r="DM12" s="64" t="s">
        <v>32</v>
      </c>
      <c r="DN12" s="64" t="s">
        <v>18</v>
      </c>
      <c r="DO12" s="52" t="s">
        <v>45</v>
      </c>
      <c r="DP12" s="55" t="s">
        <v>62</v>
      </c>
      <c r="DQ12" s="17"/>
      <c r="DR12" s="1"/>
      <c r="DS12" s="1"/>
      <c r="DT12" s="1"/>
      <c r="DU12" s="1"/>
      <c r="DV12" s="1"/>
      <c r="DW12" s="1"/>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row>
    <row r="13" spans="1:215" ht="27" thickTop="1" thickBot="1" x14ac:dyDescent="0.3">
      <c r="A13" s="44">
        <v>42436.839247685188</v>
      </c>
      <c r="B13" s="67">
        <v>27</v>
      </c>
      <c r="C13" s="56" t="s">
        <v>29</v>
      </c>
      <c r="D13" s="57" t="s">
        <v>10</v>
      </c>
      <c r="E13" s="57" t="s">
        <v>10</v>
      </c>
      <c r="F13" s="57" t="s">
        <v>12</v>
      </c>
      <c r="G13" s="57"/>
      <c r="H13" s="57"/>
      <c r="I13" s="57"/>
      <c r="J13" s="57"/>
      <c r="K13" s="57" t="s">
        <v>12</v>
      </c>
      <c r="L13" s="57"/>
      <c r="M13" s="57"/>
      <c r="N13" s="57"/>
      <c r="O13" s="57"/>
      <c r="P13" s="57"/>
      <c r="Q13" s="58" t="s">
        <v>17</v>
      </c>
      <c r="R13" s="58" t="s">
        <v>17</v>
      </c>
      <c r="S13" s="58" t="s">
        <v>27</v>
      </c>
      <c r="T13" s="58" t="s">
        <v>14</v>
      </c>
      <c r="U13" s="58" t="s">
        <v>14</v>
      </c>
      <c r="V13" s="58" t="s">
        <v>17</v>
      </c>
      <c r="W13" s="58" t="s">
        <v>14</v>
      </c>
      <c r="X13" s="58" t="s">
        <v>17</v>
      </c>
      <c r="Y13" s="58" t="s">
        <v>14</v>
      </c>
      <c r="Z13" s="58" t="s">
        <v>17</v>
      </c>
      <c r="AA13" s="58" t="s">
        <v>17</v>
      </c>
      <c r="AB13" s="58" t="s">
        <v>14</v>
      </c>
      <c r="AC13" s="58" t="s">
        <v>17</v>
      </c>
      <c r="AD13" s="58" t="s">
        <v>17</v>
      </c>
      <c r="AE13" s="58" t="s">
        <v>17</v>
      </c>
      <c r="AF13" s="58" t="s">
        <v>27</v>
      </c>
      <c r="AG13" s="58"/>
      <c r="AH13" s="59" t="s">
        <v>47</v>
      </c>
      <c r="AI13" s="59" t="s">
        <v>13</v>
      </c>
      <c r="AJ13" s="59" t="s">
        <v>13</v>
      </c>
      <c r="AK13" s="59" t="s">
        <v>16</v>
      </c>
      <c r="AL13" s="59" t="s">
        <v>13</v>
      </c>
      <c r="AM13" s="59" t="s">
        <v>16</v>
      </c>
      <c r="AN13" s="59" t="s">
        <v>13</v>
      </c>
      <c r="AO13" s="59" t="s">
        <v>16</v>
      </c>
      <c r="AP13" s="59" t="s">
        <v>47</v>
      </c>
      <c r="AQ13" s="59" t="s">
        <v>34</v>
      </c>
      <c r="AR13" s="59" t="s">
        <v>13</v>
      </c>
      <c r="AS13" s="59" t="s">
        <v>16</v>
      </c>
      <c r="AT13" s="59" t="s">
        <v>13</v>
      </c>
      <c r="AU13" s="59" t="s">
        <v>48</v>
      </c>
      <c r="AV13" s="59" t="s">
        <v>13</v>
      </c>
      <c r="AW13" s="59"/>
      <c r="AX13" s="66"/>
      <c r="AY13" s="60" t="s">
        <v>35</v>
      </c>
      <c r="AZ13" s="60" t="s">
        <v>35</v>
      </c>
      <c r="BA13" s="60" t="s">
        <v>37</v>
      </c>
      <c r="BB13" s="60" t="s">
        <v>19</v>
      </c>
      <c r="BC13" s="60" t="s">
        <v>37</v>
      </c>
      <c r="BD13" s="60" t="s">
        <v>18</v>
      </c>
      <c r="BE13" s="60" t="s">
        <v>18</v>
      </c>
      <c r="BF13" s="60" t="s">
        <v>18</v>
      </c>
      <c r="BG13" s="60" t="s">
        <v>18</v>
      </c>
      <c r="BH13" s="60" t="s">
        <v>18</v>
      </c>
      <c r="BI13" s="38" t="s">
        <v>21</v>
      </c>
      <c r="BJ13" s="38" t="s">
        <v>21</v>
      </c>
      <c r="BK13" s="38" t="s">
        <v>21</v>
      </c>
      <c r="BL13" s="38" t="s">
        <v>21</v>
      </c>
      <c r="BM13" s="38" t="s">
        <v>21</v>
      </c>
      <c r="BN13" s="38" t="s">
        <v>21</v>
      </c>
      <c r="BO13" s="38" t="s">
        <v>21</v>
      </c>
      <c r="BP13" s="38" t="s">
        <v>21</v>
      </c>
      <c r="BQ13" s="41" t="s">
        <v>65</v>
      </c>
      <c r="BR13" s="61" t="s">
        <v>21</v>
      </c>
      <c r="BS13" s="61" t="s">
        <v>21</v>
      </c>
      <c r="BT13" s="61" t="s">
        <v>21</v>
      </c>
      <c r="BU13" s="61" t="s">
        <v>21</v>
      </c>
      <c r="BV13" s="61" t="s">
        <v>22</v>
      </c>
      <c r="BW13" s="61" t="s">
        <v>22</v>
      </c>
      <c r="BX13" s="61"/>
      <c r="BY13" s="45" t="s">
        <v>22</v>
      </c>
      <c r="BZ13" s="45" t="s">
        <v>63</v>
      </c>
      <c r="CA13" s="41" t="s">
        <v>21</v>
      </c>
      <c r="CB13" s="62" t="s">
        <v>64</v>
      </c>
      <c r="CC13" s="63" t="s">
        <v>25</v>
      </c>
      <c r="CD13" s="63" t="s">
        <v>25</v>
      </c>
      <c r="CE13" s="63" t="s">
        <v>25</v>
      </c>
      <c r="CF13" s="63" t="s">
        <v>25</v>
      </c>
      <c r="CG13" s="63" t="s">
        <v>25</v>
      </c>
      <c r="CH13" s="63" t="s">
        <v>25</v>
      </c>
      <c r="CI13" s="63" t="s">
        <v>25</v>
      </c>
      <c r="CJ13" s="63" t="s">
        <v>25</v>
      </c>
      <c r="CK13" s="63" t="s">
        <v>25</v>
      </c>
      <c r="CL13" s="63" t="s">
        <v>25</v>
      </c>
      <c r="CM13" s="63" t="s">
        <v>25</v>
      </c>
      <c r="CN13" s="63" t="s">
        <v>25</v>
      </c>
      <c r="CO13" s="63" t="s">
        <v>25</v>
      </c>
      <c r="CP13" s="63" t="s">
        <v>25</v>
      </c>
      <c r="CQ13" s="63" t="s">
        <v>25</v>
      </c>
      <c r="CR13" s="63" t="s">
        <v>25</v>
      </c>
      <c r="CS13" s="63" t="s">
        <v>25</v>
      </c>
      <c r="CT13" s="63" t="s">
        <v>25</v>
      </c>
      <c r="CU13" s="63" t="s">
        <v>25</v>
      </c>
      <c r="CV13" s="64" t="s">
        <v>18</v>
      </c>
      <c r="CW13" s="64" t="s">
        <v>33</v>
      </c>
      <c r="CX13" s="64" t="s">
        <v>18</v>
      </c>
      <c r="CY13" s="64" t="s">
        <v>18</v>
      </c>
      <c r="CZ13" s="64" t="s">
        <v>18</v>
      </c>
      <c r="DA13" s="64" t="s">
        <v>18</v>
      </c>
      <c r="DB13" s="64" t="s">
        <v>18</v>
      </c>
      <c r="DC13" s="64" t="s">
        <v>18</v>
      </c>
      <c r="DD13" s="64" t="s">
        <v>32</v>
      </c>
      <c r="DE13" s="64" t="s">
        <v>32</v>
      </c>
      <c r="DF13" s="64" t="s">
        <v>33</v>
      </c>
      <c r="DG13" s="64" t="s">
        <v>32</v>
      </c>
      <c r="DH13" s="64" t="s">
        <v>33</v>
      </c>
      <c r="DI13" s="64" t="s">
        <v>33</v>
      </c>
      <c r="DJ13" s="64" t="s">
        <v>33</v>
      </c>
      <c r="DK13" s="64" t="s">
        <v>18</v>
      </c>
      <c r="DL13" s="64" t="s">
        <v>33</v>
      </c>
      <c r="DM13" s="64" t="s">
        <v>33</v>
      </c>
      <c r="DN13" s="64" t="s">
        <v>33</v>
      </c>
      <c r="DO13" s="52" t="s">
        <v>66</v>
      </c>
      <c r="DP13" s="55" t="s">
        <v>43</v>
      </c>
      <c r="DQ13" s="17"/>
      <c r="DR13" s="1"/>
      <c r="DS13" s="1"/>
      <c r="DT13" s="1"/>
      <c r="DU13" s="1"/>
      <c r="DV13" s="1"/>
      <c r="DW13" s="1"/>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row>
    <row r="14" spans="1:215" ht="78" thickTop="1" thickBot="1" x14ac:dyDescent="0.3">
      <c r="A14" s="44">
        <v>42436.858564814815</v>
      </c>
      <c r="B14" s="67">
        <v>19</v>
      </c>
      <c r="C14" s="56" t="s">
        <v>29</v>
      </c>
      <c r="D14" s="57" t="s">
        <v>10</v>
      </c>
      <c r="E14" s="57" t="s">
        <v>11</v>
      </c>
      <c r="F14" s="57"/>
      <c r="G14" s="57"/>
      <c r="H14" s="57"/>
      <c r="I14" s="57"/>
      <c r="J14" s="57"/>
      <c r="K14" s="57"/>
      <c r="L14" s="57"/>
      <c r="M14" s="57"/>
      <c r="N14" s="57"/>
      <c r="O14" s="57"/>
      <c r="P14" s="57"/>
      <c r="Q14" s="58" t="s">
        <v>27</v>
      </c>
      <c r="R14" s="58" t="s">
        <v>27</v>
      </c>
      <c r="S14" s="58"/>
      <c r="T14" s="58"/>
      <c r="U14" s="58" t="s">
        <v>27</v>
      </c>
      <c r="V14" s="58"/>
      <c r="W14" s="58"/>
      <c r="X14" s="58" t="s">
        <v>27</v>
      </c>
      <c r="Y14" s="58"/>
      <c r="Z14" s="58"/>
      <c r="AA14" s="58"/>
      <c r="AB14" s="58"/>
      <c r="AC14" s="58" t="s">
        <v>27</v>
      </c>
      <c r="AD14" s="58"/>
      <c r="AE14" s="58"/>
      <c r="AF14" s="58"/>
      <c r="AG14" s="58"/>
      <c r="AH14" s="59" t="s">
        <v>13</v>
      </c>
      <c r="AI14" s="59" t="s">
        <v>13</v>
      </c>
      <c r="AJ14" s="59"/>
      <c r="AK14" s="59"/>
      <c r="AL14" s="59" t="s">
        <v>13</v>
      </c>
      <c r="AM14" s="59"/>
      <c r="AN14" s="59"/>
      <c r="AO14" s="59"/>
      <c r="AP14" s="59"/>
      <c r="AQ14" s="59"/>
      <c r="AR14" s="59"/>
      <c r="AS14" s="59" t="s">
        <v>13</v>
      </c>
      <c r="AT14" s="59"/>
      <c r="AU14" s="59"/>
      <c r="AV14" s="59"/>
      <c r="AW14" s="59"/>
      <c r="AX14" s="66"/>
      <c r="AY14" s="60" t="s">
        <v>18</v>
      </c>
      <c r="AZ14" s="60" t="s">
        <v>19</v>
      </c>
      <c r="BA14" s="60"/>
      <c r="BB14" s="60" t="s">
        <v>19</v>
      </c>
      <c r="BC14" s="60"/>
      <c r="BD14" s="60"/>
      <c r="BE14" s="60" t="s">
        <v>18</v>
      </c>
      <c r="BF14" s="60" t="s">
        <v>18</v>
      </c>
      <c r="BG14" s="60"/>
      <c r="BH14" s="60" t="s">
        <v>18</v>
      </c>
      <c r="BI14" s="38" t="s">
        <v>21</v>
      </c>
      <c r="BJ14" s="38" t="s">
        <v>22</v>
      </c>
      <c r="BK14" s="38" t="s">
        <v>22</v>
      </c>
      <c r="BL14" s="38" t="s">
        <v>21</v>
      </c>
      <c r="BM14" s="38" t="s">
        <v>22</v>
      </c>
      <c r="BN14" s="38" t="s">
        <v>22</v>
      </c>
      <c r="BO14" s="38" t="s">
        <v>21</v>
      </c>
      <c r="BP14" s="38" t="s">
        <v>21</v>
      </c>
      <c r="BQ14" s="41" t="s">
        <v>68</v>
      </c>
      <c r="BR14" s="61" t="s">
        <v>21</v>
      </c>
      <c r="BS14" s="61" t="s">
        <v>21</v>
      </c>
      <c r="BT14" s="61" t="s">
        <v>22</v>
      </c>
      <c r="BU14" s="61" t="s">
        <v>22</v>
      </c>
      <c r="BV14" s="61" t="s">
        <v>22</v>
      </c>
      <c r="BW14" s="61" t="s">
        <v>21</v>
      </c>
      <c r="BX14" s="61"/>
      <c r="BY14" s="45" t="s">
        <v>22</v>
      </c>
      <c r="BZ14" s="45" t="s">
        <v>67</v>
      </c>
      <c r="CA14" s="41" t="s">
        <v>22</v>
      </c>
      <c r="CB14" s="62"/>
      <c r="CC14" s="63" t="s">
        <v>25</v>
      </c>
      <c r="CD14" s="63" t="s">
        <v>26</v>
      </c>
      <c r="CE14" s="63" t="s">
        <v>25</v>
      </c>
      <c r="CF14" s="63" t="s">
        <v>25</v>
      </c>
      <c r="CG14" s="63" t="s">
        <v>25</v>
      </c>
      <c r="CH14" s="63" t="s">
        <v>25</v>
      </c>
      <c r="CI14" s="63" t="s">
        <v>25</v>
      </c>
      <c r="CJ14" s="63" t="s">
        <v>25</v>
      </c>
      <c r="CK14" s="63" t="s">
        <v>26</v>
      </c>
      <c r="CL14" s="63" t="s">
        <v>26</v>
      </c>
      <c r="CM14" s="63" t="s">
        <v>26</v>
      </c>
      <c r="CN14" s="63" t="s">
        <v>26</v>
      </c>
      <c r="CO14" s="63" t="s">
        <v>26</v>
      </c>
      <c r="CP14" s="63" t="s">
        <v>26</v>
      </c>
      <c r="CQ14" s="63" t="s">
        <v>26</v>
      </c>
      <c r="CR14" s="63" t="s">
        <v>25</v>
      </c>
      <c r="CS14" s="63" t="s">
        <v>26</v>
      </c>
      <c r="CT14" s="63" t="s">
        <v>26</v>
      </c>
      <c r="CU14" s="63" t="s">
        <v>26</v>
      </c>
      <c r="CV14" s="64" t="s">
        <v>32</v>
      </c>
      <c r="CW14" s="64" t="s">
        <v>33</v>
      </c>
      <c r="CX14" s="64" t="s">
        <v>32</v>
      </c>
      <c r="CY14" s="64" t="s">
        <v>32</v>
      </c>
      <c r="CZ14" s="64" t="s">
        <v>18</v>
      </c>
      <c r="DA14" s="64" t="s">
        <v>32</v>
      </c>
      <c r="DB14" s="64" t="s">
        <v>18</v>
      </c>
      <c r="DC14" s="64" t="s">
        <v>18</v>
      </c>
      <c r="DD14" s="64" t="s">
        <v>32</v>
      </c>
      <c r="DE14" s="64" t="s">
        <v>33</v>
      </c>
      <c r="DF14" s="64" t="s">
        <v>33</v>
      </c>
      <c r="DG14" s="64" t="s">
        <v>33</v>
      </c>
      <c r="DH14" s="64" t="s">
        <v>32</v>
      </c>
      <c r="DI14" s="64" t="s">
        <v>33</v>
      </c>
      <c r="DJ14" s="64" t="s">
        <v>33</v>
      </c>
      <c r="DK14" s="64" t="s">
        <v>32</v>
      </c>
      <c r="DL14" s="64" t="s">
        <v>33</v>
      </c>
      <c r="DM14" s="64" t="s">
        <v>33</v>
      </c>
      <c r="DN14" s="64" t="s">
        <v>33</v>
      </c>
      <c r="DO14" s="52" t="s">
        <v>51</v>
      </c>
      <c r="DP14" s="55" t="s">
        <v>69</v>
      </c>
      <c r="DQ14" s="17"/>
      <c r="DR14" s="1"/>
      <c r="DS14" s="1"/>
      <c r="DT14" s="1"/>
      <c r="DU14" s="1"/>
      <c r="DV14" s="1"/>
      <c r="DW14" s="1"/>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row>
    <row r="15" spans="1:215" ht="39.75" thickTop="1" thickBot="1" x14ac:dyDescent="0.3">
      <c r="A15" s="44">
        <v>42436.862650462965</v>
      </c>
      <c r="B15" s="67">
        <v>18</v>
      </c>
      <c r="C15" s="56" t="s">
        <v>29</v>
      </c>
      <c r="D15" s="57" t="s">
        <v>10</v>
      </c>
      <c r="E15" s="57" t="s">
        <v>10</v>
      </c>
      <c r="F15" s="57" t="s">
        <v>52</v>
      </c>
      <c r="G15" s="57"/>
      <c r="H15" s="57"/>
      <c r="I15" s="57"/>
      <c r="J15" s="57"/>
      <c r="K15" s="57"/>
      <c r="L15" s="57"/>
      <c r="M15" s="57"/>
      <c r="N15" s="57"/>
      <c r="O15" s="57"/>
      <c r="P15" s="57"/>
      <c r="Q15" s="58" t="s">
        <v>14</v>
      </c>
      <c r="R15" s="58" t="s">
        <v>14</v>
      </c>
      <c r="S15" s="58"/>
      <c r="T15" s="58" t="s">
        <v>27</v>
      </c>
      <c r="U15" s="58" t="s">
        <v>14</v>
      </c>
      <c r="V15" s="58"/>
      <c r="W15" s="58"/>
      <c r="X15" s="58"/>
      <c r="Y15" s="58"/>
      <c r="Z15" s="58"/>
      <c r="AA15" s="58"/>
      <c r="AB15" s="58" t="s">
        <v>27</v>
      </c>
      <c r="AC15" s="58"/>
      <c r="AD15" s="58"/>
      <c r="AE15" s="58"/>
      <c r="AF15" s="58" t="s">
        <v>17</v>
      </c>
      <c r="AG15" s="58"/>
      <c r="AH15" s="59" t="s">
        <v>13</v>
      </c>
      <c r="AI15" s="59" t="s">
        <v>13</v>
      </c>
      <c r="AJ15" s="59" t="s">
        <v>13</v>
      </c>
      <c r="AK15" s="59" t="s">
        <v>13</v>
      </c>
      <c r="AL15" s="59" t="s">
        <v>13</v>
      </c>
      <c r="AM15" s="59" t="s">
        <v>16</v>
      </c>
      <c r="AN15" s="59"/>
      <c r="AO15" s="59" t="s">
        <v>16</v>
      </c>
      <c r="AP15" s="59" t="s">
        <v>47</v>
      </c>
      <c r="AQ15" s="59"/>
      <c r="AR15" s="59" t="s">
        <v>13</v>
      </c>
      <c r="AS15" s="59"/>
      <c r="AT15" s="59" t="s">
        <v>13</v>
      </c>
      <c r="AU15" s="59"/>
      <c r="AV15" s="59" t="s">
        <v>13</v>
      </c>
      <c r="AW15" s="59"/>
      <c r="AX15" s="66"/>
      <c r="AY15" s="60" t="s">
        <v>19</v>
      </c>
      <c r="AZ15" s="60" t="s">
        <v>35</v>
      </c>
      <c r="BA15" s="60" t="s">
        <v>20</v>
      </c>
      <c r="BB15" s="60" t="s">
        <v>35</v>
      </c>
      <c r="BC15" s="60" t="s">
        <v>19</v>
      </c>
      <c r="BD15" s="60" t="s">
        <v>18</v>
      </c>
      <c r="BE15" s="60" t="s">
        <v>18</v>
      </c>
      <c r="BF15" s="60"/>
      <c r="BG15" s="60" t="s">
        <v>19</v>
      </c>
      <c r="BH15" s="60" t="s">
        <v>19</v>
      </c>
      <c r="BI15" s="38" t="s">
        <v>21</v>
      </c>
      <c r="BJ15" s="38" t="s">
        <v>22</v>
      </c>
      <c r="BK15" s="38" t="s">
        <v>21</v>
      </c>
      <c r="BL15" s="38" t="s">
        <v>22</v>
      </c>
      <c r="BM15" s="38" t="s">
        <v>22</v>
      </c>
      <c r="BN15" s="38" t="s">
        <v>22</v>
      </c>
      <c r="BO15" s="38" t="s">
        <v>22</v>
      </c>
      <c r="BP15" s="38" t="s">
        <v>22</v>
      </c>
      <c r="BQ15" s="41" t="s">
        <v>170</v>
      </c>
      <c r="BR15" s="61" t="s">
        <v>21</v>
      </c>
      <c r="BS15" s="61" t="s">
        <v>21</v>
      </c>
      <c r="BT15" s="61" t="s">
        <v>22</v>
      </c>
      <c r="BU15" s="61" t="s">
        <v>21</v>
      </c>
      <c r="BV15" s="61" t="s">
        <v>21</v>
      </c>
      <c r="BW15" s="61" t="s">
        <v>21</v>
      </c>
      <c r="BX15" s="61"/>
      <c r="BY15" s="45" t="s">
        <v>21</v>
      </c>
      <c r="BZ15" s="45" t="s">
        <v>70</v>
      </c>
      <c r="CA15" s="41" t="s">
        <v>22</v>
      </c>
      <c r="CB15" s="62"/>
      <c r="CC15" s="63" t="s">
        <v>26</v>
      </c>
      <c r="CD15" s="63" t="s">
        <v>26</v>
      </c>
      <c r="CE15" s="63" t="s">
        <v>25</v>
      </c>
      <c r="CF15" s="63" t="s">
        <v>25</v>
      </c>
      <c r="CG15" s="63" t="s">
        <v>25</v>
      </c>
      <c r="CH15" s="63" t="s">
        <v>25</v>
      </c>
      <c r="CI15" s="63" t="s">
        <v>25</v>
      </c>
      <c r="CJ15" s="63" t="s">
        <v>25</v>
      </c>
      <c r="CK15" s="63" t="s">
        <v>26</v>
      </c>
      <c r="CL15" s="63" t="s">
        <v>26</v>
      </c>
      <c r="CM15" s="63" t="s">
        <v>26</v>
      </c>
      <c r="CN15" s="63" t="s">
        <v>26</v>
      </c>
      <c r="CO15" s="63" t="s">
        <v>26</v>
      </c>
      <c r="CP15" s="63"/>
      <c r="CQ15" s="63"/>
      <c r="CR15" s="63" t="s">
        <v>25</v>
      </c>
      <c r="CS15" s="63"/>
      <c r="CT15" s="63"/>
      <c r="CU15" s="63"/>
      <c r="CV15" s="64" t="s">
        <v>32</v>
      </c>
      <c r="CW15" s="64" t="s">
        <v>32</v>
      </c>
      <c r="CX15" s="64" t="s">
        <v>18</v>
      </c>
      <c r="CY15" s="64" t="s">
        <v>18</v>
      </c>
      <c r="CZ15" s="64" t="s">
        <v>18</v>
      </c>
      <c r="DA15" s="64" t="s">
        <v>32</v>
      </c>
      <c r="DB15" s="64" t="s">
        <v>32</v>
      </c>
      <c r="DC15" s="64" t="s">
        <v>18</v>
      </c>
      <c r="DD15" s="64" t="s">
        <v>32</v>
      </c>
      <c r="DE15" s="64" t="s">
        <v>18</v>
      </c>
      <c r="DF15" s="64" t="s">
        <v>18</v>
      </c>
      <c r="DG15" s="64" t="s">
        <v>32</v>
      </c>
      <c r="DH15" s="64" t="s">
        <v>18</v>
      </c>
      <c r="DI15" s="64" t="s">
        <v>32</v>
      </c>
      <c r="DJ15" s="64" t="s">
        <v>32</v>
      </c>
      <c r="DK15" s="64" t="s">
        <v>18</v>
      </c>
      <c r="DL15" s="64" t="s">
        <v>18</v>
      </c>
      <c r="DM15" s="64" t="s">
        <v>18</v>
      </c>
      <c r="DN15" s="64" t="s">
        <v>18</v>
      </c>
      <c r="DO15" s="52" t="s">
        <v>51</v>
      </c>
      <c r="DP15" s="55" t="s">
        <v>31</v>
      </c>
      <c r="DQ15" s="17"/>
      <c r="DR15" s="1"/>
      <c r="DS15" s="1"/>
      <c r="DT15" s="1"/>
      <c r="DU15" s="1"/>
      <c r="DV15" s="1"/>
      <c r="DW15" s="1"/>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row>
    <row r="16" spans="1:215" ht="27" thickTop="1" thickBot="1" x14ac:dyDescent="0.3">
      <c r="A16" s="44">
        <v>42436.865185185183</v>
      </c>
      <c r="B16" s="67">
        <v>25</v>
      </c>
      <c r="C16" s="56" t="s">
        <v>29</v>
      </c>
      <c r="D16" s="57" t="s">
        <v>10</v>
      </c>
      <c r="E16" s="57" t="s">
        <v>10</v>
      </c>
      <c r="F16" s="57" t="s">
        <v>10</v>
      </c>
      <c r="G16" s="57" t="s">
        <v>10</v>
      </c>
      <c r="H16" s="57" t="s">
        <v>10</v>
      </c>
      <c r="I16" s="57" t="s">
        <v>12</v>
      </c>
      <c r="J16" s="57" t="s">
        <v>12</v>
      </c>
      <c r="K16" s="57" t="s">
        <v>12</v>
      </c>
      <c r="L16" s="57" t="s">
        <v>12</v>
      </c>
      <c r="M16" s="57" t="s">
        <v>12</v>
      </c>
      <c r="N16" s="57" t="s">
        <v>12</v>
      </c>
      <c r="O16" s="57" t="s">
        <v>12</v>
      </c>
      <c r="P16" s="57"/>
      <c r="Q16" s="58" t="s">
        <v>14</v>
      </c>
      <c r="R16" s="58" t="s">
        <v>27</v>
      </c>
      <c r="S16" s="58" t="s">
        <v>14</v>
      </c>
      <c r="T16" s="58" t="s">
        <v>17</v>
      </c>
      <c r="U16" s="58" t="s">
        <v>17</v>
      </c>
      <c r="V16" s="58" t="s">
        <v>27</v>
      </c>
      <c r="W16" s="58" t="s">
        <v>17</v>
      </c>
      <c r="X16" s="58" t="s">
        <v>14</v>
      </c>
      <c r="Y16" s="58" t="s">
        <v>14</v>
      </c>
      <c r="Z16" s="58" t="s">
        <v>17</v>
      </c>
      <c r="AA16" s="58" t="s">
        <v>14</v>
      </c>
      <c r="AB16" s="58" t="s">
        <v>17</v>
      </c>
      <c r="AC16" s="58" t="s">
        <v>17</v>
      </c>
      <c r="AD16" s="58" t="s">
        <v>17</v>
      </c>
      <c r="AE16" s="58" t="s">
        <v>17</v>
      </c>
      <c r="AF16" s="58"/>
      <c r="AG16" s="58" t="s">
        <v>17</v>
      </c>
      <c r="AH16" s="59" t="s">
        <v>13</v>
      </c>
      <c r="AI16" s="59" t="s">
        <v>13</v>
      </c>
      <c r="AJ16" s="59" t="s">
        <v>13</v>
      </c>
      <c r="AK16" s="59" t="s">
        <v>13</v>
      </c>
      <c r="AL16" s="59" t="s">
        <v>13</v>
      </c>
      <c r="AM16" s="59" t="s">
        <v>13</v>
      </c>
      <c r="AN16" s="59" t="s">
        <v>13</v>
      </c>
      <c r="AO16" s="59" t="s">
        <v>47</v>
      </c>
      <c r="AP16" s="59" t="s">
        <v>47</v>
      </c>
      <c r="AQ16" s="59" t="s">
        <v>47</v>
      </c>
      <c r="AR16" s="59" t="s">
        <v>13</v>
      </c>
      <c r="AS16" s="59" t="s">
        <v>13</v>
      </c>
      <c r="AT16" s="59" t="s">
        <v>13</v>
      </c>
      <c r="AU16" s="59" t="s">
        <v>13</v>
      </c>
      <c r="AV16" s="59" t="s">
        <v>13</v>
      </c>
      <c r="AW16" s="59" t="s">
        <v>13</v>
      </c>
      <c r="AX16" s="66"/>
      <c r="AY16" s="60" t="s">
        <v>19</v>
      </c>
      <c r="AZ16" s="60" t="s">
        <v>20</v>
      </c>
      <c r="BA16" s="60" t="s">
        <v>33</v>
      </c>
      <c r="BB16" s="60" t="s">
        <v>20</v>
      </c>
      <c r="BC16" s="60" t="s">
        <v>36</v>
      </c>
      <c r="BD16" s="60" t="s">
        <v>36</v>
      </c>
      <c r="BE16" s="60" t="s">
        <v>18</v>
      </c>
      <c r="BF16" s="60" t="s">
        <v>19</v>
      </c>
      <c r="BG16" s="60" t="s">
        <v>20</v>
      </c>
      <c r="BH16" s="60" t="s">
        <v>36</v>
      </c>
      <c r="BI16" s="38" t="s">
        <v>21</v>
      </c>
      <c r="BJ16" s="38" t="s">
        <v>21</v>
      </c>
      <c r="BK16" s="38" t="s">
        <v>21</v>
      </c>
      <c r="BL16" s="38" t="s">
        <v>21</v>
      </c>
      <c r="BM16" s="38" t="s">
        <v>22</v>
      </c>
      <c r="BN16" s="38" t="s">
        <v>21</v>
      </c>
      <c r="BO16" s="38" t="s">
        <v>21</v>
      </c>
      <c r="BP16" s="38" t="s">
        <v>21</v>
      </c>
      <c r="BQ16" s="41" t="s">
        <v>73</v>
      </c>
      <c r="BR16" s="61" t="s">
        <v>21</v>
      </c>
      <c r="BS16" s="61" t="s">
        <v>21</v>
      </c>
      <c r="BT16" s="61" t="s">
        <v>22</v>
      </c>
      <c r="BU16" s="61" t="s">
        <v>21</v>
      </c>
      <c r="BV16" s="61" t="s">
        <v>22</v>
      </c>
      <c r="BW16" s="61" t="s">
        <v>21</v>
      </c>
      <c r="BX16" s="61"/>
      <c r="BY16" s="45" t="s">
        <v>22</v>
      </c>
      <c r="BZ16" s="45" t="s">
        <v>71</v>
      </c>
      <c r="CA16" s="41" t="s">
        <v>21</v>
      </c>
      <c r="CB16" s="62" t="s">
        <v>72</v>
      </c>
      <c r="CC16" s="63" t="s">
        <v>25</v>
      </c>
      <c r="CD16" s="63" t="s">
        <v>25</v>
      </c>
      <c r="CE16" s="63" t="s">
        <v>25</v>
      </c>
      <c r="CF16" s="63" t="s">
        <v>25</v>
      </c>
      <c r="CG16" s="63" t="s">
        <v>25</v>
      </c>
      <c r="CH16" s="63" t="s">
        <v>25</v>
      </c>
      <c r="CI16" s="63" t="s">
        <v>25</v>
      </c>
      <c r="CJ16" s="63" t="s">
        <v>25</v>
      </c>
      <c r="CK16" s="63" t="s">
        <v>26</v>
      </c>
      <c r="CL16" s="63" t="s">
        <v>25</v>
      </c>
      <c r="CM16" s="63" t="s">
        <v>25</v>
      </c>
      <c r="CN16" s="63" t="s">
        <v>25</v>
      </c>
      <c r="CO16" s="63" t="s">
        <v>25</v>
      </c>
      <c r="CP16" s="63" t="s">
        <v>26</v>
      </c>
      <c r="CQ16" s="63" t="s">
        <v>26</v>
      </c>
      <c r="CR16" s="63" t="s">
        <v>25</v>
      </c>
      <c r="CS16" s="63" t="s">
        <v>25</v>
      </c>
      <c r="CT16" s="63" t="s">
        <v>25</v>
      </c>
      <c r="CU16" s="63" t="s">
        <v>25</v>
      </c>
      <c r="CV16" s="64" t="s">
        <v>32</v>
      </c>
      <c r="CW16" s="64" t="s">
        <v>33</v>
      </c>
      <c r="CX16" s="64" t="s">
        <v>32</v>
      </c>
      <c r="CY16" s="64" t="s">
        <v>32</v>
      </c>
      <c r="CZ16" s="64" t="s">
        <v>32</v>
      </c>
      <c r="DA16" s="64" t="s">
        <v>32</v>
      </c>
      <c r="DB16" s="64" t="s">
        <v>32</v>
      </c>
      <c r="DC16" s="64" t="s">
        <v>18</v>
      </c>
      <c r="DD16" s="64" t="s">
        <v>33</v>
      </c>
      <c r="DE16" s="64" t="s">
        <v>18</v>
      </c>
      <c r="DF16" s="64" t="s">
        <v>32</v>
      </c>
      <c r="DG16" s="64" t="s">
        <v>33</v>
      </c>
      <c r="DH16" s="64" t="s">
        <v>32</v>
      </c>
      <c r="DI16" s="64" t="s">
        <v>33</v>
      </c>
      <c r="DJ16" s="64" t="s">
        <v>33</v>
      </c>
      <c r="DK16" s="64" t="s">
        <v>18</v>
      </c>
      <c r="DL16" s="64" t="s">
        <v>33</v>
      </c>
      <c r="DM16" s="64" t="s">
        <v>33</v>
      </c>
      <c r="DN16" s="64" t="s">
        <v>33</v>
      </c>
      <c r="DO16" s="52" t="s">
        <v>30</v>
      </c>
      <c r="DP16" s="55" t="s">
        <v>43</v>
      </c>
      <c r="DQ16" s="17"/>
      <c r="DR16" s="1"/>
      <c r="DS16" s="1"/>
      <c r="DT16" s="1"/>
      <c r="DU16" s="1"/>
      <c r="DV16" s="1"/>
      <c r="DW16" s="1"/>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row>
    <row r="17" spans="1:215" ht="39.75" thickTop="1" thickBot="1" x14ac:dyDescent="0.3">
      <c r="A17" s="44">
        <v>42436.865763888891</v>
      </c>
      <c r="B17" s="67">
        <v>22</v>
      </c>
      <c r="C17" s="56" t="s">
        <v>29</v>
      </c>
      <c r="D17" s="57" t="s">
        <v>10</v>
      </c>
      <c r="E17" s="57" t="s">
        <v>10</v>
      </c>
      <c r="F17" s="57"/>
      <c r="G17" s="57"/>
      <c r="H17" s="57"/>
      <c r="I17" s="57"/>
      <c r="J17" s="57"/>
      <c r="K17" s="57"/>
      <c r="L17" s="57"/>
      <c r="M17" s="57"/>
      <c r="N17" s="57"/>
      <c r="O17" s="57"/>
      <c r="P17" s="57"/>
      <c r="Q17" s="58" t="s">
        <v>14</v>
      </c>
      <c r="R17" s="58" t="s">
        <v>14</v>
      </c>
      <c r="S17" s="58" t="s">
        <v>17</v>
      </c>
      <c r="T17" s="58"/>
      <c r="U17" s="58" t="s">
        <v>14</v>
      </c>
      <c r="V17" s="58" t="s">
        <v>14</v>
      </c>
      <c r="W17" s="58" t="s">
        <v>27</v>
      </c>
      <c r="X17" s="58" t="s">
        <v>14</v>
      </c>
      <c r="Y17" s="58" t="s">
        <v>14</v>
      </c>
      <c r="Z17" s="58" t="s">
        <v>14</v>
      </c>
      <c r="AA17" s="58" t="s">
        <v>17</v>
      </c>
      <c r="AB17" s="58" t="s">
        <v>14</v>
      </c>
      <c r="AC17" s="58" t="s">
        <v>17</v>
      </c>
      <c r="AD17" s="58"/>
      <c r="AE17" s="58" t="s">
        <v>17</v>
      </c>
      <c r="AF17" s="58" t="s">
        <v>17</v>
      </c>
      <c r="AG17" s="58"/>
      <c r="AH17" s="59" t="s">
        <v>16</v>
      </c>
      <c r="AI17" s="59" t="s">
        <v>13</v>
      </c>
      <c r="AJ17" s="59" t="s">
        <v>13</v>
      </c>
      <c r="AK17" s="59" t="s">
        <v>13</v>
      </c>
      <c r="AL17" s="59" t="s">
        <v>13</v>
      </c>
      <c r="AM17" s="59" t="s">
        <v>13</v>
      </c>
      <c r="AN17" s="59" t="s">
        <v>13</v>
      </c>
      <c r="AO17" s="59" t="s">
        <v>16</v>
      </c>
      <c r="AP17" s="59" t="s">
        <v>47</v>
      </c>
      <c r="AQ17" s="59"/>
      <c r="AR17" s="59" t="s">
        <v>13</v>
      </c>
      <c r="AS17" s="59" t="s">
        <v>13</v>
      </c>
      <c r="AT17" s="59"/>
      <c r="AU17" s="59" t="s">
        <v>13</v>
      </c>
      <c r="AV17" s="59" t="s">
        <v>13</v>
      </c>
      <c r="AW17" s="59"/>
      <c r="AX17" s="66"/>
      <c r="AY17" s="60" t="s">
        <v>35</v>
      </c>
      <c r="AZ17" s="60" t="s">
        <v>35</v>
      </c>
      <c r="BA17" s="60" t="s">
        <v>37</v>
      </c>
      <c r="BB17" s="60" t="s">
        <v>20</v>
      </c>
      <c r="BC17" s="60"/>
      <c r="BD17" s="60" t="s">
        <v>18</v>
      </c>
      <c r="BE17" s="60" t="s">
        <v>18</v>
      </c>
      <c r="BF17" s="60" t="s">
        <v>35</v>
      </c>
      <c r="BG17" s="60" t="s">
        <v>35</v>
      </c>
      <c r="BH17" s="60" t="s">
        <v>35</v>
      </c>
      <c r="BI17" s="38" t="s">
        <v>21</v>
      </c>
      <c r="BJ17" s="38" t="s">
        <v>22</v>
      </c>
      <c r="BK17" s="38" t="s">
        <v>21</v>
      </c>
      <c r="BL17" s="38" t="s">
        <v>21</v>
      </c>
      <c r="BM17" s="38" t="s">
        <v>22</v>
      </c>
      <c r="BN17" s="38" t="s">
        <v>22</v>
      </c>
      <c r="BO17" s="38" t="s">
        <v>22</v>
      </c>
      <c r="BP17" s="38" t="s">
        <v>22</v>
      </c>
      <c r="BQ17" s="41" t="s">
        <v>171</v>
      </c>
      <c r="BR17" s="61" t="s">
        <v>21</v>
      </c>
      <c r="BS17" s="61" t="s">
        <v>21</v>
      </c>
      <c r="BT17" s="61" t="s">
        <v>22</v>
      </c>
      <c r="BU17" s="61" t="s">
        <v>21</v>
      </c>
      <c r="BV17" s="61" t="s">
        <v>22</v>
      </c>
      <c r="BW17" s="61" t="s">
        <v>21</v>
      </c>
      <c r="BX17" s="61"/>
      <c r="BY17" s="45" t="s">
        <v>22</v>
      </c>
      <c r="BZ17" s="45"/>
      <c r="CA17" s="41" t="s">
        <v>21</v>
      </c>
      <c r="CB17" s="62" t="s">
        <v>74</v>
      </c>
      <c r="CC17" s="63" t="s">
        <v>25</v>
      </c>
      <c r="CD17" s="63" t="s">
        <v>26</v>
      </c>
      <c r="CE17" s="63" t="s">
        <v>25</v>
      </c>
      <c r="CF17" s="63" t="s">
        <v>25</v>
      </c>
      <c r="CG17" s="63" t="s">
        <v>25</v>
      </c>
      <c r="CH17" s="63" t="s">
        <v>25</v>
      </c>
      <c r="CI17" s="63" t="s">
        <v>25</v>
      </c>
      <c r="CJ17" s="63" t="s">
        <v>25</v>
      </c>
      <c r="CK17" s="63" t="s">
        <v>26</v>
      </c>
      <c r="CL17" s="63" t="s">
        <v>25</v>
      </c>
      <c r="CM17" s="63" t="s">
        <v>25</v>
      </c>
      <c r="CN17" s="63" t="s">
        <v>26</v>
      </c>
      <c r="CO17" s="63" t="s">
        <v>25</v>
      </c>
      <c r="CP17" s="63" t="s">
        <v>26</v>
      </c>
      <c r="CQ17" s="63" t="s">
        <v>26</v>
      </c>
      <c r="CR17" s="63" t="s">
        <v>25</v>
      </c>
      <c r="CS17" s="63" t="s">
        <v>26</v>
      </c>
      <c r="CT17" s="63" t="s">
        <v>26</v>
      </c>
      <c r="CU17" s="63" t="s">
        <v>26</v>
      </c>
      <c r="CV17" s="64" t="s">
        <v>32</v>
      </c>
      <c r="CW17" s="64" t="s">
        <v>32</v>
      </c>
      <c r="CX17" s="64" t="s">
        <v>32</v>
      </c>
      <c r="CY17" s="64" t="s">
        <v>18</v>
      </c>
      <c r="CZ17" s="64" t="s">
        <v>32</v>
      </c>
      <c r="DA17" s="64" t="s">
        <v>32</v>
      </c>
      <c r="DB17" s="64" t="s">
        <v>18</v>
      </c>
      <c r="DC17" s="64" t="s">
        <v>18</v>
      </c>
      <c r="DD17" s="64" t="s">
        <v>32</v>
      </c>
      <c r="DE17" s="64" t="s">
        <v>32</v>
      </c>
      <c r="DF17" s="64" t="s">
        <v>33</v>
      </c>
      <c r="DG17" s="64" t="s">
        <v>32</v>
      </c>
      <c r="DH17" s="64" t="s">
        <v>33</v>
      </c>
      <c r="DI17" s="64" t="s">
        <v>33</v>
      </c>
      <c r="DJ17" s="64" t="s">
        <v>32</v>
      </c>
      <c r="DK17" s="64" t="s">
        <v>18</v>
      </c>
      <c r="DL17" s="64" t="s">
        <v>32</v>
      </c>
      <c r="DM17" s="64" t="s">
        <v>32</v>
      </c>
      <c r="DN17" s="64" t="s">
        <v>33</v>
      </c>
      <c r="DO17" s="52" t="s">
        <v>75</v>
      </c>
      <c r="DP17" s="55" t="s">
        <v>16</v>
      </c>
      <c r="DQ17" s="17"/>
      <c r="DR17" s="1"/>
      <c r="DS17" s="1"/>
      <c r="DT17" s="1"/>
      <c r="DU17" s="1"/>
      <c r="DV17" s="1"/>
      <c r="DW17" s="1"/>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row>
    <row r="18" spans="1:215" ht="39.75" thickTop="1" thickBot="1" x14ac:dyDescent="0.3">
      <c r="A18" s="44">
        <v>42436.872175925928</v>
      </c>
      <c r="B18" s="55">
        <v>24</v>
      </c>
      <c r="C18" s="56" t="s">
        <v>29</v>
      </c>
      <c r="D18" s="57" t="s">
        <v>10</v>
      </c>
      <c r="E18" s="57" t="s">
        <v>10</v>
      </c>
      <c r="F18" s="57"/>
      <c r="G18" s="57"/>
      <c r="H18" s="57" t="s">
        <v>10</v>
      </c>
      <c r="I18" s="57"/>
      <c r="J18" s="57" t="s">
        <v>11</v>
      </c>
      <c r="K18" s="57"/>
      <c r="L18" s="57"/>
      <c r="M18" s="57"/>
      <c r="N18" s="57"/>
      <c r="O18" s="57"/>
      <c r="P18" s="57"/>
      <c r="Q18" s="58" t="s">
        <v>27</v>
      </c>
      <c r="R18" s="58"/>
      <c r="S18" s="58"/>
      <c r="T18" s="58"/>
      <c r="U18" s="58"/>
      <c r="V18" s="58"/>
      <c r="W18" s="58"/>
      <c r="X18" s="58" t="s">
        <v>27</v>
      </c>
      <c r="Y18" s="58"/>
      <c r="Z18" s="58"/>
      <c r="AA18" s="58"/>
      <c r="AB18" s="58" t="s">
        <v>27</v>
      </c>
      <c r="AC18" s="58" t="s">
        <v>27</v>
      </c>
      <c r="AD18" s="58"/>
      <c r="AE18" s="58"/>
      <c r="AF18" s="58" t="s">
        <v>27</v>
      </c>
      <c r="AG18" s="58"/>
      <c r="AH18" s="59" t="s">
        <v>48</v>
      </c>
      <c r="AI18" s="59" t="s">
        <v>48</v>
      </c>
      <c r="AJ18" s="59"/>
      <c r="AK18" s="59"/>
      <c r="AL18" s="59"/>
      <c r="AM18" s="59"/>
      <c r="AN18" s="59"/>
      <c r="AO18" s="59"/>
      <c r="AP18" s="59"/>
      <c r="AQ18" s="59"/>
      <c r="AR18" s="59" t="s">
        <v>48</v>
      </c>
      <c r="AS18" s="59"/>
      <c r="AT18" s="59"/>
      <c r="AU18" s="59"/>
      <c r="AV18" s="59" t="s">
        <v>48</v>
      </c>
      <c r="AW18" s="59"/>
      <c r="AX18" s="66"/>
      <c r="AY18" s="60" t="s">
        <v>18</v>
      </c>
      <c r="AZ18" s="60" t="s">
        <v>18</v>
      </c>
      <c r="BA18" s="60"/>
      <c r="BB18" s="60"/>
      <c r="BC18" s="60"/>
      <c r="BD18" s="60" t="s">
        <v>18</v>
      </c>
      <c r="BE18" s="60" t="s">
        <v>18</v>
      </c>
      <c r="BF18" s="60"/>
      <c r="BG18" s="60"/>
      <c r="BH18" s="60"/>
      <c r="BI18" s="38" t="s">
        <v>21</v>
      </c>
      <c r="BJ18" s="38" t="s">
        <v>22</v>
      </c>
      <c r="BK18" s="38" t="s">
        <v>22</v>
      </c>
      <c r="BL18" s="38" t="s">
        <v>21</v>
      </c>
      <c r="BM18" s="38" t="s">
        <v>22</v>
      </c>
      <c r="BN18" s="38" t="s">
        <v>22</v>
      </c>
      <c r="BO18" s="38" t="s">
        <v>22</v>
      </c>
      <c r="BP18" s="38" t="s">
        <v>22</v>
      </c>
      <c r="BQ18" s="41" t="s">
        <v>172</v>
      </c>
      <c r="BR18" s="61" t="s">
        <v>21</v>
      </c>
      <c r="BS18" s="61" t="s">
        <v>21</v>
      </c>
      <c r="BT18" s="61" t="s">
        <v>22</v>
      </c>
      <c r="BU18" s="61" t="s">
        <v>21</v>
      </c>
      <c r="BV18" s="61" t="s">
        <v>22</v>
      </c>
      <c r="BW18" s="61" t="s">
        <v>21</v>
      </c>
      <c r="BX18" s="61"/>
      <c r="BY18" s="45" t="s">
        <v>21</v>
      </c>
      <c r="BZ18" s="45" t="s">
        <v>76</v>
      </c>
      <c r="CA18" s="41" t="s">
        <v>22</v>
      </c>
      <c r="CB18" s="62"/>
      <c r="CC18" s="63" t="s">
        <v>25</v>
      </c>
      <c r="CD18" s="63" t="s">
        <v>25</v>
      </c>
      <c r="CE18" s="63" t="s">
        <v>25</v>
      </c>
      <c r="CF18" s="63" t="s">
        <v>25</v>
      </c>
      <c r="CG18" s="63" t="s">
        <v>25</v>
      </c>
      <c r="CH18" s="63" t="s">
        <v>26</v>
      </c>
      <c r="CI18" s="63" t="s">
        <v>25</v>
      </c>
      <c r="CJ18" s="63" t="s">
        <v>25</v>
      </c>
      <c r="CK18" s="63" t="s">
        <v>26</v>
      </c>
      <c r="CL18" s="63" t="s">
        <v>26</v>
      </c>
      <c r="CM18" s="63" t="s">
        <v>26</v>
      </c>
      <c r="CN18" s="63" t="s">
        <v>25</v>
      </c>
      <c r="CO18" s="63" t="s">
        <v>26</v>
      </c>
      <c r="CP18" s="63" t="s">
        <v>26</v>
      </c>
      <c r="CQ18" s="63" t="s">
        <v>26</v>
      </c>
      <c r="CR18" s="63" t="s">
        <v>25</v>
      </c>
      <c r="CS18" s="63" t="s">
        <v>26</v>
      </c>
      <c r="CT18" s="63" t="s">
        <v>25</v>
      </c>
      <c r="CU18" s="63" t="s">
        <v>26</v>
      </c>
      <c r="CV18" s="64" t="s">
        <v>32</v>
      </c>
      <c r="CW18" s="64" t="s">
        <v>33</v>
      </c>
      <c r="CX18" s="64" t="s">
        <v>32</v>
      </c>
      <c r="CY18" s="64" t="s">
        <v>18</v>
      </c>
      <c r="CZ18" s="64" t="s">
        <v>18</v>
      </c>
      <c r="DA18" s="64" t="s">
        <v>32</v>
      </c>
      <c r="DB18" s="64" t="s">
        <v>18</v>
      </c>
      <c r="DC18" s="64" t="s">
        <v>18</v>
      </c>
      <c r="DD18" s="64" t="s">
        <v>32</v>
      </c>
      <c r="DE18" s="64" t="s">
        <v>32</v>
      </c>
      <c r="DF18" s="64" t="s">
        <v>33</v>
      </c>
      <c r="DG18" s="64" t="s">
        <v>33</v>
      </c>
      <c r="DH18" s="64" t="s">
        <v>33</v>
      </c>
      <c r="DI18" s="64" t="s">
        <v>33</v>
      </c>
      <c r="DJ18" s="64" t="s">
        <v>33</v>
      </c>
      <c r="DK18" s="64" t="s">
        <v>32</v>
      </c>
      <c r="DL18" s="64" t="s">
        <v>33</v>
      </c>
      <c r="DM18" s="64" t="s">
        <v>33</v>
      </c>
      <c r="DN18" s="64" t="s">
        <v>32</v>
      </c>
      <c r="DO18" s="52" t="s">
        <v>77</v>
      </c>
      <c r="DP18" s="55" t="s">
        <v>31</v>
      </c>
      <c r="DQ18" s="17"/>
      <c r="DR18" s="1"/>
      <c r="DS18" s="1"/>
      <c r="DT18" s="1"/>
      <c r="DU18" s="1"/>
      <c r="DV18" s="1"/>
      <c r="DW18" s="1"/>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row>
    <row r="19" spans="1:215" ht="65.25" thickTop="1" thickBot="1" x14ac:dyDescent="0.3">
      <c r="A19" s="44">
        <v>42436.87226851852</v>
      </c>
      <c r="B19" s="55">
        <v>23</v>
      </c>
      <c r="C19" s="56" t="s">
        <v>29</v>
      </c>
      <c r="D19" s="57" t="s">
        <v>10</v>
      </c>
      <c r="E19" s="57" t="s">
        <v>10</v>
      </c>
      <c r="F19" s="57" t="s">
        <v>10</v>
      </c>
      <c r="G19" s="57" t="s">
        <v>12</v>
      </c>
      <c r="H19" s="57"/>
      <c r="I19" s="57"/>
      <c r="J19" s="57"/>
      <c r="K19" s="57" t="s">
        <v>12</v>
      </c>
      <c r="L19" s="57" t="s">
        <v>12</v>
      </c>
      <c r="M19" s="57"/>
      <c r="N19" s="57" t="s">
        <v>12</v>
      </c>
      <c r="O19" s="57" t="s">
        <v>12</v>
      </c>
      <c r="P19" s="57"/>
      <c r="Q19" s="58" t="s">
        <v>14</v>
      </c>
      <c r="R19" s="58" t="s">
        <v>14</v>
      </c>
      <c r="S19" s="58" t="s">
        <v>27</v>
      </c>
      <c r="T19" s="58" t="s">
        <v>14</v>
      </c>
      <c r="U19" s="58" t="s">
        <v>17</v>
      </c>
      <c r="V19" s="58" t="s">
        <v>14</v>
      </c>
      <c r="W19" s="58" t="s">
        <v>17</v>
      </c>
      <c r="X19" s="58" t="s">
        <v>17</v>
      </c>
      <c r="Y19" s="58" t="s">
        <v>14</v>
      </c>
      <c r="Z19" s="58" t="s">
        <v>17</v>
      </c>
      <c r="AA19" s="58" t="s">
        <v>27</v>
      </c>
      <c r="AB19" s="58" t="s">
        <v>14</v>
      </c>
      <c r="AC19" s="58" t="s">
        <v>14</v>
      </c>
      <c r="AD19" s="58" t="s">
        <v>17</v>
      </c>
      <c r="AE19" s="58" t="s">
        <v>27</v>
      </c>
      <c r="AF19" s="58" t="s">
        <v>17</v>
      </c>
      <c r="AG19" s="58" t="s">
        <v>14</v>
      </c>
      <c r="AH19" s="59" t="s">
        <v>16</v>
      </c>
      <c r="AI19" s="59" t="s">
        <v>13</v>
      </c>
      <c r="AJ19" s="59" t="s">
        <v>13</v>
      </c>
      <c r="AK19" s="59" t="s">
        <v>34</v>
      </c>
      <c r="AL19" s="59" t="s">
        <v>34</v>
      </c>
      <c r="AM19" s="59" t="s">
        <v>13</v>
      </c>
      <c r="AN19" s="59" t="s">
        <v>13</v>
      </c>
      <c r="AO19" s="59" t="s">
        <v>16</v>
      </c>
      <c r="AP19" s="59" t="s">
        <v>34</v>
      </c>
      <c r="AQ19" s="59" t="s">
        <v>48</v>
      </c>
      <c r="AR19" s="59" t="s">
        <v>13</v>
      </c>
      <c r="AS19" s="59"/>
      <c r="AT19" s="59" t="s">
        <v>13</v>
      </c>
      <c r="AU19" s="59" t="s">
        <v>16</v>
      </c>
      <c r="AV19" s="59" t="s">
        <v>16</v>
      </c>
      <c r="AW19" s="59" t="s">
        <v>13</v>
      </c>
      <c r="AX19" s="66"/>
      <c r="AY19" s="60" t="s">
        <v>19</v>
      </c>
      <c r="AZ19" s="60" t="s">
        <v>20</v>
      </c>
      <c r="BA19" s="60" t="s">
        <v>37</v>
      </c>
      <c r="BB19" s="60" t="s">
        <v>20</v>
      </c>
      <c r="BC19" s="60" t="s">
        <v>36</v>
      </c>
      <c r="BD19" s="60" t="s">
        <v>19</v>
      </c>
      <c r="BE19" s="60" t="s">
        <v>35</v>
      </c>
      <c r="BF19" s="60" t="s">
        <v>20</v>
      </c>
      <c r="BG19" s="60" t="s">
        <v>35</v>
      </c>
      <c r="BH19" s="60" t="s">
        <v>35</v>
      </c>
      <c r="BI19" s="38" t="s">
        <v>21</v>
      </c>
      <c r="BJ19" s="38" t="s">
        <v>21</v>
      </c>
      <c r="BK19" s="38" t="s">
        <v>21</v>
      </c>
      <c r="BL19" s="38" t="s">
        <v>22</v>
      </c>
      <c r="BM19" s="38" t="s">
        <v>22</v>
      </c>
      <c r="BN19" s="38" t="s">
        <v>21</v>
      </c>
      <c r="BO19" s="38" t="s">
        <v>22</v>
      </c>
      <c r="BP19" s="38" t="s">
        <v>22</v>
      </c>
      <c r="BQ19" s="41" t="s">
        <v>173</v>
      </c>
      <c r="BR19" s="61" t="s">
        <v>21</v>
      </c>
      <c r="BS19" s="61" t="s">
        <v>21</v>
      </c>
      <c r="BT19" s="61" t="s">
        <v>21</v>
      </c>
      <c r="BU19" s="61" t="s">
        <v>22</v>
      </c>
      <c r="BV19" s="61" t="s">
        <v>22</v>
      </c>
      <c r="BW19" s="61" t="s">
        <v>22</v>
      </c>
      <c r="BX19" s="61"/>
      <c r="BY19" s="45" t="s">
        <v>22</v>
      </c>
      <c r="BZ19" s="45"/>
      <c r="CA19" s="41" t="s">
        <v>22</v>
      </c>
      <c r="CB19" s="62"/>
      <c r="CC19" s="63" t="s">
        <v>25</v>
      </c>
      <c r="CD19" s="63" t="s">
        <v>26</v>
      </c>
      <c r="CE19" s="63" t="s">
        <v>25</v>
      </c>
      <c r="CF19" s="63" t="s">
        <v>25</v>
      </c>
      <c r="CG19" s="63" t="s">
        <v>25</v>
      </c>
      <c r="CH19" s="63" t="s">
        <v>26</v>
      </c>
      <c r="CI19" s="63" t="s">
        <v>25</v>
      </c>
      <c r="CJ19" s="63" t="s">
        <v>25</v>
      </c>
      <c r="CK19" s="63" t="s">
        <v>25</v>
      </c>
      <c r="CL19" s="63" t="s">
        <v>25</v>
      </c>
      <c r="CM19" s="63" t="s">
        <v>26</v>
      </c>
      <c r="CN19" s="63" t="s">
        <v>26</v>
      </c>
      <c r="CO19" s="63" t="s">
        <v>26</v>
      </c>
      <c r="CP19" s="63" t="s">
        <v>26</v>
      </c>
      <c r="CQ19" s="63" t="s">
        <v>26</v>
      </c>
      <c r="CR19" s="63" t="s">
        <v>25</v>
      </c>
      <c r="CS19" s="63" t="s">
        <v>26</v>
      </c>
      <c r="CT19" s="63" t="s">
        <v>26</v>
      </c>
      <c r="CU19" s="63" t="s">
        <v>25</v>
      </c>
      <c r="CV19" s="64" t="s">
        <v>32</v>
      </c>
      <c r="CW19" s="64" t="s">
        <v>32</v>
      </c>
      <c r="CX19" s="64" t="s">
        <v>32</v>
      </c>
      <c r="CY19" s="64" t="s">
        <v>18</v>
      </c>
      <c r="CZ19" s="64" t="s">
        <v>32</v>
      </c>
      <c r="DA19" s="64" t="s">
        <v>32</v>
      </c>
      <c r="DB19" s="64" t="s">
        <v>18</v>
      </c>
      <c r="DC19" s="64" t="s">
        <v>18</v>
      </c>
      <c r="DD19" s="64" t="s">
        <v>32</v>
      </c>
      <c r="DE19" s="64" t="s">
        <v>32</v>
      </c>
      <c r="DF19" s="64" t="s">
        <v>33</v>
      </c>
      <c r="DG19" s="64" t="s">
        <v>32</v>
      </c>
      <c r="DH19" s="64" t="s">
        <v>33</v>
      </c>
      <c r="DI19" s="64" t="s">
        <v>33</v>
      </c>
      <c r="DJ19" s="64" t="s">
        <v>33</v>
      </c>
      <c r="DK19" s="64" t="s">
        <v>32</v>
      </c>
      <c r="DL19" s="64" t="s">
        <v>32</v>
      </c>
      <c r="DM19" s="64" t="s">
        <v>33</v>
      </c>
      <c r="DN19" s="64" t="s">
        <v>33</v>
      </c>
      <c r="DO19" s="52" t="s">
        <v>51</v>
      </c>
      <c r="DP19" s="55" t="s">
        <v>43</v>
      </c>
      <c r="DQ19" s="17"/>
      <c r="DR19" s="1"/>
      <c r="DS19" s="1"/>
      <c r="DT19" s="1"/>
      <c r="DU19" s="1"/>
      <c r="DV19" s="1"/>
      <c r="DW19" s="1"/>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row>
    <row r="20" spans="1:215" ht="103.5" thickTop="1" thickBot="1" x14ac:dyDescent="0.3">
      <c r="A20" s="44">
        <v>42436.872523148151</v>
      </c>
      <c r="B20" s="67">
        <v>20</v>
      </c>
      <c r="C20" s="56" t="s">
        <v>29</v>
      </c>
      <c r="D20" s="57" t="s">
        <v>10</v>
      </c>
      <c r="E20" s="57" t="s">
        <v>10</v>
      </c>
      <c r="F20" s="57" t="s">
        <v>12</v>
      </c>
      <c r="G20" s="57"/>
      <c r="H20" s="57" t="s">
        <v>52</v>
      </c>
      <c r="I20" s="57"/>
      <c r="J20" s="57"/>
      <c r="K20" s="57"/>
      <c r="L20" s="57"/>
      <c r="M20" s="57"/>
      <c r="N20" s="57" t="s">
        <v>12</v>
      </c>
      <c r="O20" s="57"/>
      <c r="P20" s="57"/>
      <c r="Q20" s="58" t="s">
        <v>14</v>
      </c>
      <c r="R20" s="58" t="s">
        <v>14</v>
      </c>
      <c r="S20" s="58"/>
      <c r="T20" s="58" t="s">
        <v>14</v>
      </c>
      <c r="U20" s="58"/>
      <c r="V20" s="58" t="s">
        <v>14</v>
      </c>
      <c r="W20" s="58" t="s">
        <v>14</v>
      </c>
      <c r="X20" s="58" t="s">
        <v>17</v>
      </c>
      <c r="Y20" s="58"/>
      <c r="Z20" s="58"/>
      <c r="AA20" s="58"/>
      <c r="AB20" s="58" t="s">
        <v>17</v>
      </c>
      <c r="AC20" s="58" t="s">
        <v>14</v>
      </c>
      <c r="AD20" s="58" t="s">
        <v>27</v>
      </c>
      <c r="AE20" s="58" t="s">
        <v>14</v>
      </c>
      <c r="AF20" s="58"/>
      <c r="AG20" s="58"/>
      <c r="AH20" s="59" t="s">
        <v>16</v>
      </c>
      <c r="AI20" s="59"/>
      <c r="AJ20" s="59"/>
      <c r="AK20" s="59" t="s">
        <v>13</v>
      </c>
      <c r="AL20" s="59"/>
      <c r="AM20" s="59" t="s">
        <v>13</v>
      </c>
      <c r="AN20" s="59"/>
      <c r="AO20" s="59"/>
      <c r="AP20" s="59"/>
      <c r="AQ20" s="59"/>
      <c r="AR20" s="59" t="s">
        <v>13</v>
      </c>
      <c r="AS20" s="59" t="s">
        <v>13</v>
      </c>
      <c r="AT20" s="59" t="s">
        <v>48</v>
      </c>
      <c r="AU20" s="59" t="s">
        <v>16</v>
      </c>
      <c r="AV20" s="59"/>
      <c r="AW20" s="59"/>
      <c r="AX20" s="66"/>
      <c r="AY20" s="60" t="s">
        <v>19</v>
      </c>
      <c r="AZ20" s="60" t="s">
        <v>35</v>
      </c>
      <c r="BA20" s="60" t="s">
        <v>35</v>
      </c>
      <c r="BB20" s="60" t="s">
        <v>35</v>
      </c>
      <c r="BC20" s="60" t="s">
        <v>36</v>
      </c>
      <c r="BD20" s="60" t="s">
        <v>18</v>
      </c>
      <c r="BE20" s="60" t="s">
        <v>35</v>
      </c>
      <c r="BF20" s="60" t="s">
        <v>36</v>
      </c>
      <c r="BG20" s="60" t="s">
        <v>35</v>
      </c>
      <c r="BH20" s="60" t="s">
        <v>35</v>
      </c>
      <c r="BI20" s="38" t="s">
        <v>21</v>
      </c>
      <c r="BJ20" s="38" t="s">
        <v>21</v>
      </c>
      <c r="BK20" s="38" t="s">
        <v>21</v>
      </c>
      <c r="BL20" s="38" t="s">
        <v>22</v>
      </c>
      <c r="BM20" s="38" t="s">
        <v>21</v>
      </c>
      <c r="BN20" s="38" t="s">
        <v>21</v>
      </c>
      <c r="BO20" s="38" t="s">
        <v>22</v>
      </c>
      <c r="BP20" s="38" t="s">
        <v>22</v>
      </c>
      <c r="BQ20" s="41" t="s">
        <v>80</v>
      </c>
      <c r="BR20" s="61" t="s">
        <v>21</v>
      </c>
      <c r="BS20" s="61" t="s">
        <v>21</v>
      </c>
      <c r="BT20" s="61" t="s">
        <v>22</v>
      </c>
      <c r="BU20" s="61" t="s">
        <v>22</v>
      </c>
      <c r="BV20" s="61" t="s">
        <v>22</v>
      </c>
      <c r="BW20" s="61" t="s">
        <v>22</v>
      </c>
      <c r="BX20" s="61"/>
      <c r="BY20" s="45" t="s">
        <v>22</v>
      </c>
      <c r="BZ20" s="45" t="s">
        <v>78</v>
      </c>
      <c r="CA20" s="41" t="s">
        <v>21</v>
      </c>
      <c r="CB20" s="62" t="s">
        <v>79</v>
      </c>
      <c r="CC20" s="63" t="s">
        <v>26</v>
      </c>
      <c r="CD20" s="63" t="s">
        <v>25</v>
      </c>
      <c r="CE20" s="63" t="s">
        <v>25</v>
      </c>
      <c r="CF20" s="63" t="s">
        <v>25</v>
      </c>
      <c r="CG20" s="63" t="s">
        <v>25</v>
      </c>
      <c r="CH20" s="63" t="s">
        <v>25</v>
      </c>
      <c r="CI20" s="63" t="s">
        <v>25</v>
      </c>
      <c r="CJ20" s="63" t="s">
        <v>25</v>
      </c>
      <c r="CK20" s="63" t="s">
        <v>25</v>
      </c>
      <c r="CL20" s="63" t="s">
        <v>25</v>
      </c>
      <c r="CM20" s="63" t="s">
        <v>26</v>
      </c>
      <c r="CN20" s="63" t="s">
        <v>25</v>
      </c>
      <c r="CO20" s="63" t="s">
        <v>26</v>
      </c>
      <c r="CP20" s="63" t="s">
        <v>26</v>
      </c>
      <c r="CQ20" s="63" t="s">
        <v>26</v>
      </c>
      <c r="CR20" s="63" t="s">
        <v>25</v>
      </c>
      <c r="CS20" s="63" t="s">
        <v>25</v>
      </c>
      <c r="CT20" s="63" t="s">
        <v>26</v>
      </c>
      <c r="CU20" s="63" t="s">
        <v>26</v>
      </c>
      <c r="CV20" s="64" t="s">
        <v>33</v>
      </c>
      <c r="CW20" s="64" t="s">
        <v>18</v>
      </c>
      <c r="CX20" s="64" t="s">
        <v>33</v>
      </c>
      <c r="CY20" s="64" t="s">
        <v>33</v>
      </c>
      <c r="CZ20" s="64" t="s">
        <v>18</v>
      </c>
      <c r="DA20" s="64" t="s">
        <v>18</v>
      </c>
      <c r="DB20" s="64" t="s">
        <v>18</v>
      </c>
      <c r="DC20" s="64" t="s">
        <v>32</v>
      </c>
      <c r="DD20" s="64" t="s">
        <v>33</v>
      </c>
      <c r="DE20" s="64" t="s">
        <v>33</v>
      </c>
      <c r="DF20" s="64" t="s">
        <v>33</v>
      </c>
      <c r="DG20" s="64" t="s">
        <v>32</v>
      </c>
      <c r="DH20" s="64" t="s">
        <v>33</v>
      </c>
      <c r="DI20" s="64" t="s">
        <v>33</v>
      </c>
      <c r="DJ20" s="64" t="s">
        <v>33</v>
      </c>
      <c r="DK20" s="64" t="s">
        <v>32</v>
      </c>
      <c r="DL20" s="64" t="s">
        <v>33</v>
      </c>
      <c r="DM20" s="64" t="s">
        <v>33</v>
      </c>
      <c r="DN20" s="64" t="s">
        <v>33</v>
      </c>
      <c r="DO20" s="52" t="s">
        <v>66</v>
      </c>
      <c r="DP20" s="55" t="s">
        <v>62</v>
      </c>
      <c r="DQ20" s="17"/>
      <c r="DR20" s="1"/>
      <c r="DS20" s="1"/>
      <c r="DT20" s="1"/>
      <c r="DU20" s="1"/>
      <c r="DV20" s="1"/>
      <c r="DW20" s="1"/>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row>
    <row r="21" spans="1:215" ht="154.5" thickTop="1" thickBot="1" x14ac:dyDescent="0.3">
      <c r="A21" s="44">
        <v>42436.873425925929</v>
      </c>
      <c r="B21" s="55">
        <v>18</v>
      </c>
      <c r="C21" s="56" t="s">
        <v>29</v>
      </c>
      <c r="D21" s="57" t="s">
        <v>10</v>
      </c>
      <c r="E21" s="57" t="s">
        <v>10</v>
      </c>
      <c r="F21" s="57" t="s">
        <v>10</v>
      </c>
      <c r="G21" s="57" t="s">
        <v>10</v>
      </c>
      <c r="H21" s="57" t="s">
        <v>12</v>
      </c>
      <c r="I21" s="57"/>
      <c r="J21" s="57"/>
      <c r="K21" s="57" t="s">
        <v>10</v>
      </c>
      <c r="L21" s="57" t="s">
        <v>12</v>
      </c>
      <c r="M21" s="57"/>
      <c r="N21" s="57" t="s">
        <v>12</v>
      </c>
      <c r="O21" s="57"/>
      <c r="P21" s="57"/>
      <c r="Q21" s="58" t="s">
        <v>14</v>
      </c>
      <c r="R21" s="58" t="s">
        <v>27</v>
      </c>
      <c r="S21" s="58" t="s">
        <v>27</v>
      </c>
      <c r="T21" s="58" t="s">
        <v>14</v>
      </c>
      <c r="U21" s="58" t="s">
        <v>27</v>
      </c>
      <c r="V21" s="58" t="s">
        <v>17</v>
      </c>
      <c r="W21" s="58" t="s">
        <v>14</v>
      </c>
      <c r="X21" s="58" t="s">
        <v>17</v>
      </c>
      <c r="Y21" s="58" t="s">
        <v>14</v>
      </c>
      <c r="Z21" s="58" t="s">
        <v>17</v>
      </c>
      <c r="AA21" s="58" t="s">
        <v>14</v>
      </c>
      <c r="AB21" s="58" t="s">
        <v>14</v>
      </c>
      <c r="AC21" s="58" t="s">
        <v>27</v>
      </c>
      <c r="AD21" s="58" t="s">
        <v>17</v>
      </c>
      <c r="AE21" s="58" t="s">
        <v>27</v>
      </c>
      <c r="AF21" s="58" t="s">
        <v>17</v>
      </c>
      <c r="AG21" s="58" t="s">
        <v>17</v>
      </c>
      <c r="AH21" s="59" t="s">
        <v>47</v>
      </c>
      <c r="AI21" s="59" t="s">
        <v>13</v>
      </c>
      <c r="AJ21" s="59" t="s">
        <v>13</v>
      </c>
      <c r="AK21" s="59" t="s">
        <v>13</v>
      </c>
      <c r="AL21" s="59" t="s">
        <v>47</v>
      </c>
      <c r="AM21" s="59" t="s">
        <v>16</v>
      </c>
      <c r="AN21" s="59" t="s">
        <v>13</v>
      </c>
      <c r="AO21" s="59" t="s">
        <v>47</v>
      </c>
      <c r="AP21" s="59" t="s">
        <v>47</v>
      </c>
      <c r="AQ21" s="59" t="s">
        <v>16</v>
      </c>
      <c r="AR21" s="59" t="s">
        <v>13</v>
      </c>
      <c r="AS21" s="59" t="s">
        <v>16</v>
      </c>
      <c r="AT21" s="59" t="s">
        <v>13</v>
      </c>
      <c r="AU21" s="59" t="s">
        <v>13</v>
      </c>
      <c r="AV21" s="59" t="s">
        <v>48</v>
      </c>
      <c r="AW21" s="59" t="s">
        <v>13</v>
      </c>
      <c r="AX21" s="66"/>
      <c r="AY21" s="60" t="s">
        <v>35</v>
      </c>
      <c r="AZ21" s="60" t="s">
        <v>35</v>
      </c>
      <c r="BA21" s="60" t="s">
        <v>37</v>
      </c>
      <c r="BB21" s="60" t="s">
        <v>35</v>
      </c>
      <c r="BC21" s="60" t="s">
        <v>20</v>
      </c>
      <c r="BD21" s="60" t="s">
        <v>18</v>
      </c>
      <c r="BE21" s="60" t="s">
        <v>18</v>
      </c>
      <c r="BF21" s="60" t="s">
        <v>36</v>
      </c>
      <c r="BG21" s="60" t="s">
        <v>19</v>
      </c>
      <c r="BH21" s="60" t="s">
        <v>19</v>
      </c>
      <c r="BI21" s="38" t="s">
        <v>21</v>
      </c>
      <c r="BJ21" s="38" t="s">
        <v>21</v>
      </c>
      <c r="BK21" s="38" t="s">
        <v>21</v>
      </c>
      <c r="BL21" s="38" t="s">
        <v>22</v>
      </c>
      <c r="BM21" s="38" t="s">
        <v>22</v>
      </c>
      <c r="BN21" s="38" t="s">
        <v>21</v>
      </c>
      <c r="BO21" s="38" t="s">
        <v>22</v>
      </c>
      <c r="BP21" s="38" t="s">
        <v>22</v>
      </c>
      <c r="BQ21" s="41" t="s">
        <v>83</v>
      </c>
      <c r="BR21" s="61" t="s">
        <v>21</v>
      </c>
      <c r="BS21" s="61" t="s">
        <v>21</v>
      </c>
      <c r="BT21" s="61" t="s">
        <v>22</v>
      </c>
      <c r="BU21" s="61" t="s">
        <v>22</v>
      </c>
      <c r="BV21" s="61" t="s">
        <v>22</v>
      </c>
      <c r="BW21" s="61" t="s">
        <v>22</v>
      </c>
      <c r="BX21" s="61"/>
      <c r="BY21" s="45" t="s">
        <v>22</v>
      </c>
      <c r="BZ21" s="45" t="s">
        <v>81</v>
      </c>
      <c r="CA21" s="41" t="s">
        <v>21</v>
      </c>
      <c r="CB21" s="62" t="s">
        <v>82</v>
      </c>
      <c r="CC21" s="63" t="s">
        <v>26</v>
      </c>
      <c r="CD21" s="63" t="s">
        <v>25</v>
      </c>
      <c r="CE21" s="63" t="s">
        <v>26</v>
      </c>
      <c r="CF21" s="63" t="s">
        <v>26</v>
      </c>
      <c r="CG21" s="63" t="s">
        <v>25</v>
      </c>
      <c r="CH21" s="63" t="s">
        <v>25</v>
      </c>
      <c r="CI21" s="63" t="s">
        <v>25</v>
      </c>
      <c r="CJ21" s="63" t="s">
        <v>25</v>
      </c>
      <c r="CK21" s="63" t="s">
        <v>26</v>
      </c>
      <c r="CL21" s="63" t="s">
        <v>26</v>
      </c>
      <c r="CM21" s="63" t="s">
        <v>26</v>
      </c>
      <c r="CN21" s="63" t="s">
        <v>25</v>
      </c>
      <c r="CO21" s="63" t="s">
        <v>26</v>
      </c>
      <c r="CP21" s="63" t="s">
        <v>26</v>
      </c>
      <c r="CQ21" s="63" t="s">
        <v>26</v>
      </c>
      <c r="CR21" s="63" t="s">
        <v>25</v>
      </c>
      <c r="CS21" s="63" t="s">
        <v>26</v>
      </c>
      <c r="CT21" s="63" t="s">
        <v>26</v>
      </c>
      <c r="CU21" s="63" t="s">
        <v>26</v>
      </c>
      <c r="CV21" s="64" t="s">
        <v>18</v>
      </c>
      <c r="CW21" s="64" t="s">
        <v>18</v>
      </c>
      <c r="CX21" s="64" t="s">
        <v>32</v>
      </c>
      <c r="CY21" s="64" t="s">
        <v>32</v>
      </c>
      <c r="CZ21" s="64" t="s">
        <v>32</v>
      </c>
      <c r="DA21" s="64" t="s">
        <v>32</v>
      </c>
      <c r="DB21" s="64" t="s">
        <v>33</v>
      </c>
      <c r="DC21" s="64" t="s">
        <v>33</v>
      </c>
      <c r="DD21" s="64" t="s">
        <v>33</v>
      </c>
      <c r="DE21" s="64" t="s">
        <v>32</v>
      </c>
      <c r="DF21" s="64" t="s">
        <v>18</v>
      </c>
      <c r="DG21" s="64" t="s">
        <v>18</v>
      </c>
      <c r="DH21" s="64" t="s">
        <v>18</v>
      </c>
      <c r="DI21" s="64" t="s">
        <v>32</v>
      </c>
      <c r="DJ21" s="64" t="s">
        <v>33</v>
      </c>
      <c r="DK21" s="64" t="s">
        <v>18</v>
      </c>
      <c r="DL21" s="64" t="s">
        <v>18</v>
      </c>
      <c r="DM21" s="64" t="s">
        <v>32</v>
      </c>
      <c r="DN21" s="64" t="s">
        <v>18</v>
      </c>
      <c r="DO21" s="52" t="s">
        <v>84</v>
      </c>
      <c r="DP21" s="55" t="s">
        <v>13</v>
      </c>
      <c r="DQ21" s="17"/>
      <c r="DR21" s="1"/>
      <c r="DS21" s="1"/>
      <c r="DT21" s="1"/>
      <c r="DU21" s="1"/>
      <c r="DV21" s="1"/>
      <c r="DW21" s="1"/>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row>
    <row r="22" spans="1:215" ht="52.5" thickTop="1" thickBot="1" x14ac:dyDescent="0.3">
      <c r="A22" s="44">
        <v>42436.873530092591</v>
      </c>
      <c r="B22" s="67">
        <v>21</v>
      </c>
      <c r="C22" s="56" t="s">
        <v>29</v>
      </c>
      <c r="D22" s="57" t="s">
        <v>10</v>
      </c>
      <c r="E22" s="57" t="s">
        <v>10</v>
      </c>
      <c r="F22" s="57" t="s">
        <v>12</v>
      </c>
      <c r="G22" s="57"/>
      <c r="H22" s="57"/>
      <c r="I22" s="57"/>
      <c r="J22" s="57"/>
      <c r="K22" s="57" t="s">
        <v>10</v>
      </c>
      <c r="L22" s="57" t="s">
        <v>12</v>
      </c>
      <c r="M22" s="57"/>
      <c r="N22" s="57" t="s">
        <v>10</v>
      </c>
      <c r="O22" s="57" t="s">
        <v>10</v>
      </c>
      <c r="P22" s="57"/>
      <c r="Q22" s="58" t="s">
        <v>14</v>
      </c>
      <c r="R22" s="58" t="s">
        <v>17</v>
      </c>
      <c r="S22" s="58" t="s">
        <v>27</v>
      </c>
      <c r="T22" s="58" t="s">
        <v>14</v>
      </c>
      <c r="U22" s="58" t="s">
        <v>27</v>
      </c>
      <c r="V22" s="58" t="s">
        <v>17</v>
      </c>
      <c r="W22" s="58" t="s">
        <v>14</v>
      </c>
      <c r="X22" s="58" t="s">
        <v>17</v>
      </c>
      <c r="Y22" s="58" t="s">
        <v>14</v>
      </c>
      <c r="Z22" s="58" t="s">
        <v>17</v>
      </c>
      <c r="AA22" s="58" t="s">
        <v>27</v>
      </c>
      <c r="AB22" s="58" t="s">
        <v>27</v>
      </c>
      <c r="AC22" s="58" t="s">
        <v>17</v>
      </c>
      <c r="AD22" s="58" t="s">
        <v>27</v>
      </c>
      <c r="AE22" s="58" t="s">
        <v>17</v>
      </c>
      <c r="AF22" s="58" t="s">
        <v>14</v>
      </c>
      <c r="AG22" s="58" t="s">
        <v>14</v>
      </c>
      <c r="AH22" s="59" t="s">
        <v>13</v>
      </c>
      <c r="AI22" s="59" t="s">
        <v>13</v>
      </c>
      <c r="AJ22" s="59" t="s">
        <v>13</v>
      </c>
      <c r="AK22" s="59" t="s">
        <v>13</v>
      </c>
      <c r="AL22" s="59" t="s">
        <v>13</v>
      </c>
      <c r="AM22" s="59" t="s">
        <v>16</v>
      </c>
      <c r="AN22" s="59" t="s">
        <v>13</v>
      </c>
      <c r="AO22" s="59" t="s">
        <v>16</v>
      </c>
      <c r="AP22" s="59" t="s">
        <v>47</v>
      </c>
      <c r="AQ22" s="59" t="s">
        <v>34</v>
      </c>
      <c r="AR22" s="59" t="s">
        <v>13</v>
      </c>
      <c r="AS22" s="59" t="s">
        <v>13</v>
      </c>
      <c r="AT22" s="59" t="s">
        <v>16</v>
      </c>
      <c r="AU22" s="59" t="s">
        <v>13</v>
      </c>
      <c r="AV22" s="59" t="s">
        <v>16</v>
      </c>
      <c r="AW22" s="59" t="s">
        <v>13</v>
      </c>
      <c r="AX22" s="66"/>
      <c r="AY22" s="60" t="s">
        <v>18</v>
      </c>
      <c r="AZ22" s="60" t="s">
        <v>36</v>
      </c>
      <c r="BA22" s="60" t="s">
        <v>36</v>
      </c>
      <c r="BB22" s="60" t="s">
        <v>37</v>
      </c>
      <c r="BC22" s="60" t="s">
        <v>36</v>
      </c>
      <c r="BD22" s="60" t="s">
        <v>19</v>
      </c>
      <c r="BE22" s="60" t="s">
        <v>18</v>
      </c>
      <c r="BF22" s="60" t="s">
        <v>20</v>
      </c>
      <c r="BG22" s="60" t="s">
        <v>19</v>
      </c>
      <c r="BH22" s="60" t="s">
        <v>35</v>
      </c>
      <c r="BI22" s="38" t="s">
        <v>21</v>
      </c>
      <c r="BJ22" s="38" t="s">
        <v>21</v>
      </c>
      <c r="BK22" s="38" t="s">
        <v>21</v>
      </c>
      <c r="BL22" s="38" t="s">
        <v>22</v>
      </c>
      <c r="BM22" s="38" t="s">
        <v>21</v>
      </c>
      <c r="BN22" s="38" t="s">
        <v>21</v>
      </c>
      <c r="BO22" s="38" t="s">
        <v>21</v>
      </c>
      <c r="BP22" s="38" t="s">
        <v>21</v>
      </c>
      <c r="BQ22" s="41" t="s">
        <v>87</v>
      </c>
      <c r="BR22" s="61" t="s">
        <v>21</v>
      </c>
      <c r="BS22" s="61" t="s">
        <v>21</v>
      </c>
      <c r="BT22" s="61" t="s">
        <v>22</v>
      </c>
      <c r="BU22" s="61" t="s">
        <v>21</v>
      </c>
      <c r="BV22" s="61" t="s">
        <v>22</v>
      </c>
      <c r="BW22" s="61" t="s">
        <v>21</v>
      </c>
      <c r="BX22" s="61"/>
      <c r="BY22" s="45" t="s">
        <v>22</v>
      </c>
      <c r="BZ22" s="45" t="s">
        <v>85</v>
      </c>
      <c r="CA22" s="41" t="s">
        <v>21</v>
      </c>
      <c r="CB22" s="62" t="s">
        <v>86</v>
      </c>
      <c r="CC22" s="63" t="s">
        <v>25</v>
      </c>
      <c r="CD22" s="63" t="s">
        <v>25</v>
      </c>
      <c r="CE22" s="63" t="s">
        <v>25</v>
      </c>
      <c r="CF22" s="63" t="s">
        <v>25</v>
      </c>
      <c r="CG22" s="63" t="s">
        <v>25</v>
      </c>
      <c r="CH22" s="63" t="s">
        <v>25</v>
      </c>
      <c r="CI22" s="63" t="s">
        <v>26</v>
      </c>
      <c r="CJ22" s="63" t="s">
        <v>26</v>
      </c>
      <c r="CK22" s="63" t="s">
        <v>26</v>
      </c>
      <c r="CL22" s="63" t="s">
        <v>25</v>
      </c>
      <c r="CM22" s="63" t="s">
        <v>25</v>
      </c>
      <c r="CN22" s="63" t="s">
        <v>25</v>
      </c>
      <c r="CO22" s="63" t="s">
        <v>25</v>
      </c>
      <c r="CP22" s="63" t="s">
        <v>25</v>
      </c>
      <c r="CQ22" s="63" t="s">
        <v>26</v>
      </c>
      <c r="CR22" s="63" t="s">
        <v>25</v>
      </c>
      <c r="CS22" s="63" t="s">
        <v>25</v>
      </c>
      <c r="CT22" s="63" t="s">
        <v>25</v>
      </c>
      <c r="CU22" s="63" t="s">
        <v>25</v>
      </c>
      <c r="CV22" s="64" t="s">
        <v>18</v>
      </c>
      <c r="CW22" s="64" t="s">
        <v>18</v>
      </c>
      <c r="CX22" s="64" t="s">
        <v>18</v>
      </c>
      <c r="CY22" s="64" t="s">
        <v>18</v>
      </c>
      <c r="CZ22" s="64" t="s">
        <v>18</v>
      </c>
      <c r="DA22" s="64" t="s">
        <v>33</v>
      </c>
      <c r="DB22" s="64" t="s">
        <v>18</v>
      </c>
      <c r="DC22" s="64" t="s">
        <v>18</v>
      </c>
      <c r="DD22" s="64" t="s">
        <v>18</v>
      </c>
      <c r="DE22" s="64" t="s">
        <v>33</v>
      </c>
      <c r="DF22" s="64" t="s">
        <v>33</v>
      </c>
      <c r="DG22" s="64" t="s">
        <v>32</v>
      </c>
      <c r="DH22" s="64" t="s">
        <v>33</v>
      </c>
      <c r="DI22" s="64" t="s">
        <v>33</v>
      </c>
      <c r="DJ22" s="64" t="s">
        <v>33</v>
      </c>
      <c r="DK22" s="64" t="s">
        <v>33</v>
      </c>
      <c r="DL22" s="64" t="s">
        <v>32</v>
      </c>
      <c r="DM22" s="64" t="s">
        <v>33</v>
      </c>
      <c r="DN22" s="64" t="s">
        <v>33</v>
      </c>
      <c r="DO22" s="52" t="s">
        <v>88</v>
      </c>
      <c r="DP22" s="55" t="s">
        <v>59</v>
      </c>
      <c r="DQ22" s="17"/>
      <c r="DR22" s="1"/>
      <c r="DS22" s="1"/>
      <c r="DT22" s="1"/>
      <c r="DU22" s="1"/>
      <c r="DV22" s="1"/>
      <c r="DW22" s="1"/>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row>
    <row r="23" spans="1:215" ht="39.75" thickTop="1" thickBot="1" x14ac:dyDescent="0.3">
      <c r="A23" s="44">
        <v>42436.880578703705</v>
      </c>
      <c r="B23" s="67">
        <v>16</v>
      </c>
      <c r="C23" s="56" t="s">
        <v>29</v>
      </c>
      <c r="D23" s="57" t="s">
        <v>10</v>
      </c>
      <c r="E23" s="57" t="s">
        <v>12</v>
      </c>
      <c r="F23" s="57" t="s">
        <v>12</v>
      </c>
      <c r="G23" s="57"/>
      <c r="H23" s="57"/>
      <c r="I23" s="57"/>
      <c r="J23" s="57"/>
      <c r="K23" s="57"/>
      <c r="L23" s="57"/>
      <c r="M23" s="57" t="s">
        <v>12</v>
      </c>
      <c r="N23" s="57" t="s">
        <v>10</v>
      </c>
      <c r="O23" s="57"/>
      <c r="P23" s="57"/>
      <c r="Q23" s="58" t="s">
        <v>17</v>
      </c>
      <c r="R23" s="58"/>
      <c r="S23" s="58"/>
      <c r="T23" s="58" t="s">
        <v>17</v>
      </c>
      <c r="U23" s="58"/>
      <c r="V23" s="58"/>
      <c r="W23" s="58"/>
      <c r="X23" s="58"/>
      <c r="Y23" s="58"/>
      <c r="Z23" s="58"/>
      <c r="AA23" s="58"/>
      <c r="AB23" s="58" t="s">
        <v>17</v>
      </c>
      <c r="AC23" s="58" t="s">
        <v>17</v>
      </c>
      <c r="AD23" s="58"/>
      <c r="AE23" s="58" t="s">
        <v>27</v>
      </c>
      <c r="AF23" s="58"/>
      <c r="AG23" s="58"/>
      <c r="AH23" s="59" t="s">
        <v>13</v>
      </c>
      <c r="AI23" s="59" t="s">
        <v>13</v>
      </c>
      <c r="AJ23" s="59" t="s">
        <v>13</v>
      </c>
      <c r="AK23" s="59" t="s">
        <v>13</v>
      </c>
      <c r="AL23" s="59" t="s">
        <v>13</v>
      </c>
      <c r="AM23" s="59" t="s">
        <v>16</v>
      </c>
      <c r="AN23" s="59" t="s">
        <v>13</v>
      </c>
      <c r="AO23" s="59"/>
      <c r="AP23" s="59" t="s">
        <v>16</v>
      </c>
      <c r="AQ23" s="59" t="s">
        <v>34</v>
      </c>
      <c r="AR23" s="59" t="s">
        <v>13</v>
      </c>
      <c r="AS23" s="59" t="s">
        <v>13</v>
      </c>
      <c r="AT23" s="59" t="s">
        <v>13</v>
      </c>
      <c r="AU23" s="59" t="s">
        <v>13</v>
      </c>
      <c r="AV23" s="59"/>
      <c r="AW23" s="59"/>
      <c r="AX23" s="66"/>
      <c r="AY23" s="60" t="s">
        <v>18</v>
      </c>
      <c r="AZ23" s="60" t="s">
        <v>20</v>
      </c>
      <c r="BA23" s="60" t="s">
        <v>36</v>
      </c>
      <c r="BB23" s="60" t="s">
        <v>20</v>
      </c>
      <c r="BC23" s="60" t="s">
        <v>19</v>
      </c>
      <c r="BD23" s="60" t="s">
        <v>18</v>
      </c>
      <c r="BE23" s="60" t="s">
        <v>18</v>
      </c>
      <c r="BF23" s="60" t="s">
        <v>36</v>
      </c>
      <c r="BG23" s="60" t="s">
        <v>18</v>
      </c>
      <c r="BH23" s="60" t="s">
        <v>18</v>
      </c>
      <c r="BI23" s="38" t="s">
        <v>22</v>
      </c>
      <c r="BJ23" s="38" t="s">
        <v>21</v>
      </c>
      <c r="BK23" s="38" t="s">
        <v>22</v>
      </c>
      <c r="BL23" s="38" t="s">
        <v>22</v>
      </c>
      <c r="BM23" s="38" t="s">
        <v>22</v>
      </c>
      <c r="BN23" s="38" t="s">
        <v>22</v>
      </c>
      <c r="BO23" s="38" t="s">
        <v>22</v>
      </c>
      <c r="BP23" s="38" t="s">
        <v>22</v>
      </c>
      <c r="BQ23" s="41" t="s">
        <v>91</v>
      </c>
      <c r="BR23" s="61" t="s">
        <v>21</v>
      </c>
      <c r="BS23" s="61" t="s">
        <v>21</v>
      </c>
      <c r="BT23" s="61" t="s">
        <v>22</v>
      </c>
      <c r="BU23" s="61" t="s">
        <v>22</v>
      </c>
      <c r="BV23" s="61" t="s">
        <v>22</v>
      </c>
      <c r="BW23" s="61" t="s">
        <v>21</v>
      </c>
      <c r="BX23" s="61"/>
      <c r="BY23" s="45" t="s">
        <v>22</v>
      </c>
      <c r="BZ23" s="45" t="s">
        <v>89</v>
      </c>
      <c r="CA23" s="41" t="s">
        <v>21</v>
      </c>
      <c r="CB23" s="62" t="s">
        <v>90</v>
      </c>
      <c r="CC23" s="63" t="s">
        <v>25</v>
      </c>
      <c r="CD23" s="63" t="s">
        <v>25</v>
      </c>
      <c r="CE23" s="63" t="s">
        <v>25</v>
      </c>
      <c r="CF23" s="63" t="s">
        <v>25</v>
      </c>
      <c r="CG23" s="63" t="s">
        <v>25</v>
      </c>
      <c r="CH23" s="63" t="s">
        <v>26</v>
      </c>
      <c r="CI23" s="63" t="s">
        <v>25</v>
      </c>
      <c r="CJ23" s="63" t="s">
        <v>25</v>
      </c>
      <c r="CK23" s="63" t="s">
        <v>25</v>
      </c>
      <c r="CL23" s="63" t="s">
        <v>26</v>
      </c>
      <c r="CM23" s="63" t="s">
        <v>26</v>
      </c>
      <c r="CN23" s="63" t="s">
        <v>25</v>
      </c>
      <c r="CO23" s="63" t="s">
        <v>26</v>
      </c>
      <c r="CP23" s="63" t="s">
        <v>26</v>
      </c>
      <c r="CQ23" s="63" t="s">
        <v>26</v>
      </c>
      <c r="CR23" s="63" t="s">
        <v>26</v>
      </c>
      <c r="CS23" s="63" t="s">
        <v>25</v>
      </c>
      <c r="CT23" s="63" t="s">
        <v>26</v>
      </c>
      <c r="CU23" s="63" t="s">
        <v>26</v>
      </c>
      <c r="CV23" s="64" t="s">
        <v>33</v>
      </c>
      <c r="CW23" s="64" t="s">
        <v>33</v>
      </c>
      <c r="CX23" s="64" t="s">
        <v>32</v>
      </c>
      <c r="CY23" s="64" t="s">
        <v>18</v>
      </c>
      <c r="CZ23" s="64" t="s">
        <v>32</v>
      </c>
      <c r="DA23" s="64" t="s">
        <v>32</v>
      </c>
      <c r="DB23" s="64" t="s">
        <v>18</v>
      </c>
      <c r="DC23" s="64" t="s">
        <v>18</v>
      </c>
      <c r="DD23" s="64" t="s">
        <v>32</v>
      </c>
      <c r="DE23" s="64" t="s">
        <v>33</v>
      </c>
      <c r="DF23" s="64" t="s">
        <v>33</v>
      </c>
      <c r="DG23" s="64" t="s">
        <v>33</v>
      </c>
      <c r="DH23" s="64" t="s">
        <v>33</v>
      </c>
      <c r="DI23" s="64" t="s">
        <v>33</v>
      </c>
      <c r="DJ23" s="64" t="s">
        <v>33</v>
      </c>
      <c r="DK23" s="64" t="s">
        <v>33</v>
      </c>
      <c r="DL23" s="64" t="s">
        <v>33</v>
      </c>
      <c r="DM23" s="64" t="s">
        <v>33</v>
      </c>
      <c r="DN23" s="64" t="s">
        <v>32</v>
      </c>
      <c r="DO23" s="52" t="s">
        <v>75</v>
      </c>
      <c r="DP23" s="55" t="s">
        <v>13</v>
      </c>
      <c r="DQ23" s="17"/>
      <c r="DR23" s="1"/>
      <c r="DS23" s="1"/>
      <c r="DT23" s="1"/>
      <c r="DU23" s="1"/>
      <c r="DV23" s="1"/>
      <c r="DW23" s="1"/>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row>
    <row r="24" spans="1:215" ht="129" thickTop="1" thickBot="1" x14ac:dyDescent="0.3">
      <c r="A24" s="44">
        <v>42436.883703703701</v>
      </c>
      <c r="B24" s="67">
        <v>14</v>
      </c>
      <c r="C24" s="56" t="s">
        <v>29</v>
      </c>
      <c r="D24" s="57" t="s">
        <v>10</v>
      </c>
      <c r="E24" s="57" t="s">
        <v>12</v>
      </c>
      <c r="F24" s="57"/>
      <c r="G24" s="57"/>
      <c r="H24" s="57"/>
      <c r="I24" s="57"/>
      <c r="J24" s="57"/>
      <c r="K24" s="57" t="s">
        <v>12</v>
      </c>
      <c r="L24" s="57"/>
      <c r="M24" s="57" t="s">
        <v>52</v>
      </c>
      <c r="N24" s="57" t="s">
        <v>52</v>
      </c>
      <c r="O24" s="57" t="s">
        <v>52</v>
      </c>
      <c r="P24" s="57"/>
      <c r="Q24" s="58" t="s">
        <v>14</v>
      </c>
      <c r="R24" s="58" t="s">
        <v>17</v>
      </c>
      <c r="S24" s="58"/>
      <c r="T24" s="58" t="s">
        <v>17</v>
      </c>
      <c r="U24" s="58"/>
      <c r="V24" s="58"/>
      <c r="W24" s="58" t="s">
        <v>27</v>
      </c>
      <c r="X24" s="58" t="s">
        <v>14</v>
      </c>
      <c r="Y24" s="58" t="s">
        <v>14</v>
      </c>
      <c r="Z24" s="58" t="s">
        <v>14</v>
      </c>
      <c r="AA24" s="58" t="s">
        <v>14</v>
      </c>
      <c r="AB24" s="58" t="s">
        <v>27</v>
      </c>
      <c r="AC24" s="58" t="s">
        <v>27</v>
      </c>
      <c r="AD24" s="58" t="s">
        <v>27</v>
      </c>
      <c r="AE24" s="58" t="s">
        <v>17</v>
      </c>
      <c r="AF24" s="58" t="s">
        <v>27</v>
      </c>
      <c r="AG24" s="58"/>
      <c r="AH24" s="59" t="s">
        <v>16</v>
      </c>
      <c r="AI24" s="59" t="s">
        <v>16</v>
      </c>
      <c r="AJ24" s="59" t="s">
        <v>34</v>
      </c>
      <c r="AK24" s="59" t="s">
        <v>16</v>
      </c>
      <c r="AL24" s="59"/>
      <c r="AM24" s="59" t="s">
        <v>16</v>
      </c>
      <c r="AN24" s="59" t="s">
        <v>34</v>
      </c>
      <c r="AO24" s="59" t="s">
        <v>16</v>
      </c>
      <c r="AP24" s="59" t="s">
        <v>16</v>
      </c>
      <c r="AQ24" s="59" t="s">
        <v>34</v>
      </c>
      <c r="AR24" s="59" t="s">
        <v>16</v>
      </c>
      <c r="AS24" s="59" t="s">
        <v>34</v>
      </c>
      <c r="AT24" s="59" t="s">
        <v>16</v>
      </c>
      <c r="AU24" s="59" t="s">
        <v>16</v>
      </c>
      <c r="AV24" s="59" t="s">
        <v>16</v>
      </c>
      <c r="AW24" s="59"/>
      <c r="AX24" s="66"/>
      <c r="AY24" s="60" t="s">
        <v>35</v>
      </c>
      <c r="AZ24" s="60" t="s">
        <v>35</v>
      </c>
      <c r="BA24" s="60" t="s">
        <v>37</v>
      </c>
      <c r="BB24" s="60" t="s">
        <v>36</v>
      </c>
      <c r="BC24" s="60" t="s">
        <v>35</v>
      </c>
      <c r="BD24" s="60" t="s">
        <v>35</v>
      </c>
      <c r="BE24" s="60" t="s">
        <v>18</v>
      </c>
      <c r="BF24" s="60" t="s">
        <v>19</v>
      </c>
      <c r="BG24" s="60" t="s">
        <v>37</v>
      </c>
      <c r="BH24" s="60" t="s">
        <v>20</v>
      </c>
      <c r="BI24" s="38" t="s">
        <v>21</v>
      </c>
      <c r="BJ24" s="38" t="s">
        <v>22</v>
      </c>
      <c r="BK24" s="38" t="s">
        <v>21</v>
      </c>
      <c r="BL24" s="38" t="s">
        <v>22</v>
      </c>
      <c r="BM24" s="38" t="s">
        <v>22</v>
      </c>
      <c r="BN24" s="38" t="s">
        <v>22</v>
      </c>
      <c r="BO24" s="38" t="s">
        <v>22</v>
      </c>
      <c r="BP24" s="38" t="s">
        <v>22</v>
      </c>
      <c r="BQ24" s="41" t="s">
        <v>94</v>
      </c>
      <c r="BR24" s="61" t="s">
        <v>21</v>
      </c>
      <c r="BS24" s="61" t="s">
        <v>21</v>
      </c>
      <c r="BT24" s="61" t="s">
        <v>22</v>
      </c>
      <c r="BU24" s="61" t="s">
        <v>21</v>
      </c>
      <c r="BV24" s="61" t="s">
        <v>22</v>
      </c>
      <c r="BW24" s="61" t="s">
        <v>22</v>
      </c>
      <c r="BX24" s="61"/>
      <c r="BY24" s="45" t="s">
        <v>22</v>
      </c>
      <c r="BZ24" s="45" t="s">
        <v>92</v>
      </c>
      <c r="CA24" s="41" t="s">
        <v>21</v>
      </c>
      <c r="CB24" s="62" t="s">
        <v>93</v>
      </c>
      <c r="CC24" s="63" t="s">
        <v>26</v>
      </c>
      <c r="CD24" s="63" t="s">
        <v>26</v>
      </c>
      <c r="CE24" s="63" t="s">
        <v>25</v>
      </c>
      <c r="CF24" s="63" t="s">
        <v>25</v>
      </c>
      <c r="CG24" s="63" t="s">
        <v>25</v>
      </c>
      <c r="CH24" s="63" t="s">
        <v>25</v>
      </c>
      <c r="CI24" s="63" t="s">
        <v>25</v>
      </c>
      <c r="CJ24" s="63" t="s">
        <v>25</v>
      </c>
      <c r="CK24" s="63" t="s">
        <v>25</v>
      </c>
      <c r="CL24" s="63" t="s">
        <v>26</v>
      </c>
      <c r="CM24" s="63" t="s">
        <v>26</v>
      </c>
      <c r="CN24" s="63" t="s">
        <v>26</v>
      </c>
      <c r="CO24" s="63" t="s">
        <v>26</v>
      </c>
      <c r="CP24" s="63" t="s">
        <v>26</v>
      </c>
      <c r="CQ24" s="63" t="s">
        <v>26</v>
      </c>
      <c r="CR24" s="63" t="s">
        <v>26</v>
      </c>
      <c r="CS24" s="63" t="s">
        <v>26</v>
      </c>
      <c r="CT24" s="63" t="s">
        <v>26</v>
      </c>
      <c r="CU24" s="63" t="s">
        <v>25</v>
      </c>
      <c r="CV24" s="64" t="s">
        <v>32</v>
      </c>
      <c r="CW24" s="64" t="s">
        <v>32</v>
      </c>
      <c r="CX24" s="64" t="s">
        <v>32</v>
      </c>
      <c r="CY24" s="64" t="s">
        <v>32</v>
      </c>
      <c r="CZ24" s="64" t="s">
        <v>18</v>
      </c>
      <c r="DA24" s="64" t="s">
        <v>18</v>
      </c>
      <c r="DB24" s="64" t="s">
        <v>18</v>
      </c>
      <c r="DC24" s="64" t="s">
        <v>32</v>
      </c>
      <c r="DD24" s="64" t="s">
        <v>32</v>
      </c>
      <c r="DE24" s="64" t="s">
        <v>32</v>
      </c>
      <c r="DF24" s="64" t="s">
        <v>32</v>
      </c>
      <c r="DG24" s="64" t="s">
        <v>32</v>
      </c>
      <c r="DH24" s="64" t="s">
        <v>32</v>
      </c>
      <c r="DI24" s="64" t="s">
        <v>32</v>
      </c>
      <c r="DJ24" s="64" t="s">
        <v>32</v>
      </c>
      <c r="DK24" s="64" t="s">
        <v>18</v>
      </c>
      <c r="DL24" s="64" t="s">
        <v>18</v>
      </c>
      <c r="DM24" s="64" t="s">
        <v>32</v>
      </c>
      <c r="DN24" s="64"/>
      <c r="DO24" s="52" t="s">
        <v>95</v>
      </c>
      <c r="DP24" s="55" t="s">
        <v>62</v>
      </c>
      <c r="DQ24" s="17"/>
      <c r="DR24" s="1"/>
      <c r="DS24" s="1"/>
      <c r="DT24" s="1"/>
      <c r="DU24" s="1"/>
      <c r="DV24" s="1"/>
      <c r="DW24" s="1"/>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row>
    <row r="25" spans="1:215" ht="52.5" thickTop="1" thickBot="1" x14ac:dyDescent="0.3">
      <c r="A25" s="44">
        <v>42436.888645833336</v>
      </c>
      <c r="B25" s="55">
        <v>18</v>
      </c>
      <c r="C25" s="56" t="s">
        <v>29</v>
      </c>
      <c r="D25" s="57" t="s">
        <v>10</v>
      </c>
      <c r="E25" s="57" t="s">
        <v>10</v>
      </c>
      <c r="F25" s="57"/>
      <c r="G25" s="57"/>
      <c r="H25" s="57" t="s">
        <v>12</v>
      </c>
      <c r="I25" s="57"/>
      <c r="J25" s="57"/>
      <c r="K25" s="57" t="s">
        <v>12</v>
      </c>
      <c r="L25" s="57"/>
      <c r="M25" s="57"/>
      <c r="N25" s="57"/>
      <c r="O25" s="57"/>
      <c r="P25" s="57"/>
      <c r="Q25" s="58" t="s">
        <v>17</v>
      </c>
      <c r="R25" s="58" t="s">
        <v>27</v>
      </c>
      <c r="S25" s="58" t="s">
        <v>17</v>
      </c>
      <c r="T25" s="58" t="s">
        <v>17</v>
      </c>
      <c r="U25" s="58" t="s">
        <v>14</v>
      </c>
      <c r="V25" s="58" t="s">
        <v>14</v>
      </c>
      <c r="W25" s="58" t="s">
        <v>17</v>
      </c>
      <c r="X25" s="58" t="s">
        <v>14</v>
      </c>
      <c r="Y25" s="58" t="s">
        <v>14</v>
      </c>
      <c r="Z25" s="58" t="s">
        <v>17</v>
      </c>
      <c r="AA25" s="58" t="s">
        <v>17</v>
      </c>
      <c r="AB25" s="58" t="s">
        <v>17</v>
      </c>
      <c r="AC25" s="58" t="s">
        <v>17</v>
      </c>
      <c r="AD25" s="58" t="s">
        <v>27</v>
      </c>
      <c r="AE25" s="58" t="s">
        <v>27</v>
      </c>
      <c r="AF25" s="58" t="s">
        <v>17</v>
      </c>
      <c r="AG25" s="58" t="s">
        <v>17</v>
      </c>
      <c r="AH25" s="59" t="s">
        <v>16</v>
      </c>
      <c r="AI25" s="59" t="s">
        <v>16</v>
      </c>
      <c r="AJ25" s="59" t="s">
        <v>13</v>
      </c>
      <c r="AK25" s="59" t="s">
        <v>13</v>
      </c>
      <c r="AL25" s="59" t="s">
        <v>47</v>
      </c>
      <c r="AM25" s="59" t="s">
        <v>16</v>
      </c>
      <c r="AN25" s="59" t="s">
        <v>13</v>
      </c>
      <c r="AO25" s="59" t="s">
        <v>16</v>
      </c>
      <c r="AP25" s="59" t="s">
        <v>47</v>
      </c>
      <c r="AQ25" s="59" t="s">
        <v>16</v>
      </c>
      <c r="AR25" s="59" t="s">
        <v>13</v>
      </c>
      <c r="AS25" s="59" t="s">
        <v>13</v>
      </c>
      <c r="AT25" s="59" t="s">
        <v>13</v>
      </c>
      <c r="AU25" s="59" t="s">
        <v>16</v>
      </c>
      <c r="AV25" s="59" t="s">
        <v>13</v>
      </c>
      <c r="AW25" s="59" t="s">
        <v>13</v>
      </c>
      <c r="AX25" s="66"/>
      <c r="AY25" s="60" t="s">
        <v>18</v>
      </c>
      <c r="AZ25" s="60" t="s">
        <v>20</v>
      </c>
      <c r="BA25" s="60" t="s">
        <v>20</v>
      </c>
      <c r="BB25" s="60" t="s">
        <v>20</v>
      </c>
      <c r="BC25" s="60" t="s">
        <v>35</v>
      </c>
      <c r="BD25" s="60" t="s">
        <v>18</v>
      </c>
      <c r="BE25" s="60" t="s">
        <v>18</v>
      </c>
      <c r="BF25" s="60" t="s">
        <v>18</v>
      </c>
      <c r="BG25" s="60" t="s">
        <v>18</v>
      </c>
      <c r="BH25" s="60" t="s">
        <v>18</v>
      </c>
      <c r="BI25" s="38" t="s">
        <v>21</v>
      </c>
      <c r="BJ25" s="38" t="s">
        <v>21</v>
      </c>
      <c r="BK25" s="38" t="s">
        <v>21</v>
      </c>
      <c r="BL25" s="38" t="s">
        <v>22</v>
      </c>
      <c r="BM25" s="38" t="s">
        <v>21</v>
      </c>
      <c r="BN25" s="38" t="s">
        <v>21</v>
      </c>
      <c r="BO25" s="38" t="s">
        <v>22</v>
      </c>
      <c r="BP25" s="38" t="s">
        <v>21</v>
      </c>
      <c r="BQ25" s="41" t="s">
        <v>175</v>
      </c>
      <c r="BR25" s="61" t="s">
        <v>21</v>
      </c>
      <c r="BS25" s="61" t="s">
        <v>21</v>
      </c>
      <c r="BT25" s="61" t="s">
        <v>22</v>
      </c>
      <c r="BU25" s="61" t="s">
        <v>21</v>
      </c>
      <c r="BV25" s="61" t="s">
        <v>22</v>
      </c>
      <c r="BW25" s="61" t="s">
        <v>21</v>
      </c>
      <c r="BX25" s="61"/>
      <c r="BY25" s="45" t="s">
        <v>22</v>
      </c>
      <c r="BZ25" s="45" t="s">
        <v>96</v>
      </c>
      <c r="CA25" s="41" t="s">
        <v>21</v>
      </c>
      <c r="CB25" s="62" t="s">
        <v>97</v>
      </c>
      <c r="CC25" s="63" t="s">
        <v>25</v>
      </c>
      <c r="CD25" s="63" t="s">
        <v>25</v>
      </c>
      <c r="CE25" s="63" t="s">
        <v>25</v>
      </c>
      <c r="CF25" s="63" t="s">
        <v>25</v>
      </c>
      <c r="CG25" s="63" t="s">
        <v>25</v>
      </c>
      <c r="CH25" s="63" t="s">
        <v>25</v>
      </c>
      <c r="CI25" s="63" t="s">
        <v>25</v>
      </c>
      <c r="CJ25" s="63" t="s">
        <v>25</v>
      </c>
      <c r="CK25" s="63" t="s">
        <v>25</v>
      </c>
      <c r="CL25" s="63" t="s">
        <v>25</v>
      </c>
      <c r="CM25" s="63" t="s">
        <v>25</v>
      </c>
      <c r="CN25" s="63" t="s">
        <v>25</v>
      </c>
      <c r="CO25" s="63" t="s">
        <v>25</v>
      </c>
      <c r="CP25" s="63" t="s">
        <v>25</v>
      </c>
      <c r="CQ25" s="63" t="s">
        <v>25</v>
      </c>
      <c r="CR25" s="63" t="s">
        <v>25</v>
      </c>
      <c r="CS25" s="63" t="s">
        <v>25</v>
      </c>
      <c r="CT25" s="63" t="s">
        <v>25</v>
      </c>
      <c r="CU25" s="63" t="s">
        <v>25</v>
      </c>
      <c r="CV25" s="64" t="s">
        <v>32</v>
      </c>
      <c r="CW25" s="64" t="s">
        <v>33</v>
      </c>
      <c r="CX25" s="64" t="s">
        <v>18</v>
      </c>
      <c r="CY25" s="64" t="s">
        <v>18</v>
      </c>
      <c r="CZ25" s="64" t="s">
        <v>18</v>
      </c>
      <c r="DA25" s="64" t="s">
        <v>18</v>
      </c>
      <c r="DB25" s="64" t="s">
        <v>18</v>
      </c>
      <c r="DC25" s="64" t="s">
        <v>18</v>
      </c>
      <c r="DD25" s="64" t="s">
        <v>32</v>
      </c>
      <c r="DE25" s="64" t="s">
        <v>18</v>
      </c>
      <c r="DF25" s="64" t="s">
        <v>33</v>
      </c>
      <c r="DG25" s="64" t="s">
        <v>33</v>
      </c>
      <c r="DH25" s="64" t="s">
        <v>33</v>
      </c>
      <c r="DI25" s="64" t="s">
        <v>33</v>
      </c>
      <c r="DJ25" s="64" t="s">
        <v>33</v>
      </c>
      <c r="DK25" s="64" t="s">
        <v>32</v>
      </c>
      <c r="DL25" s="64" t="s">
        <v>33</v>
      </c>
      <c r="DM25" s="64" t="s">
        <v>33</v>
      </c>
      <c r="DN25" s="64" t="s">
        <v>33</v>
      </c>
      <c r="DO25" s="52" t="s">
        <v>30</v>
      </c>
      <c r="DP25" s="55" t="s">
        <v>62</v>
      </c>
      <c r="DQ25" s="17"/>
      <c r="DR25" s="1"/>
      <c r="DS25" s="1"/>
      <c r="DT25" s="1"/>
      <c r="DU25" s="1"/>
      <c r="DV25" s="1"/>
      <c r="DW25" s="1"/>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row>
    <row r="26" spans="1:215" ht="65.25" thickTop="1" thickBot="1" x14ac:dyDescent="0.3">
      <c r="A26" s="44">
        <v>42437.482858796298</v>
      </c>
      <c r="B26" s="55">
        <v>17</v>
      </c>
      <c r="C26" s="56" t="s">
        <v>29</v>
      </c>
      <c r="D26" s="57" t="s">
        <v>10</v>
      </c>
      <c r="E26" s="57" t="s">
        <v>10</v>
      </c>
      <c r="F26" s="57"/>
      <c r="G26" s="57"/>
      <c r="H26" s="57" t="s">
        <v>12</v>
      </c>
      <c r="I26" s="57"/>
      <c r="J26" s="57"/>
      <c r="K26" s="57" t="s">
        <v>12</v>
      </c>
      <c r="L26" s="57" t="s">
        <v>12</v>
      </c>
      <c r="M26" s="57"/>
      <c r="N26" s="57"/>
      <c r="O26" s="57"/>
      <c r="P26" s="57"/>
      <c r="Q26" s="58"/>
      <c r="R26" s="58" t="s">
        <v>14</v>
      </c>
      <c r="S26" s="58"/>
      <c r="T26" s="58" t="s">
        <v>27</v>
      </c>
      <c r="U26" s="58" t="s">
        <v>14</v>
      </c>
      <c r="V26" s="58" t="s">
        <v>14</v>
      </c>
      <c r="W26" s="58"/>
      <c r="X26" s="58"/>
      <c r="Y26" s="58"/>
      <c r="Z26" s="58" t="s">
        <v>17</v>
      </c>
      <c r="AA26" s="58"/>
      <c r="AB26" s="58"/>
      <c r="AC26" s="58"/>
      <c r="AD26" s="58"/>
      <c r="AE26" s="58" t="s">
        <v>17</v>
      </c>
      <c r="AF26" s="58"/>
      <c r="AG26" s="58"/>
      <c r="AH26" s="59" t="s">
        <v>13</v>
      </c>
      <c r="AI26" s="59" t="s">
        <v>13</v>
      </c>
      <c r="AJ26" s="59" t="s">
        <v>13</v>
      </c>
      <c r="AK26" s="59" t="s">
        <v>13</v>
      </c>
      <c r="AL26" s="59" t="s">
        <v>13</v>
      </c>
      <c r="AM26" s="59" t="s">
        <v>47</v>
      </c>
      <c r="AN26" s="59"/>
      <c r="AO26" s="59"/>
      <c r="AP26" s="59" t="s">
        <v>16</v>
      </c>
      <c r="AQ26" s="59"/>
      <c r="AR26" s="59"/>
      <c r="AS26" s="59"/>
      <c r="AT26" s="59"/>
      <c r="AU26" s="59" t="s">
        <v>16</v>
      </c>
      <c r="AV26" s="59" t="s">
        <v>16</v>
      </c>
      <c r="AW26" s="59"/>
      <c r="AX26" s="66"/>
      <c r="AY26" s="60" t="s">
        <v>18</v>
      </c>
      <c r="AZ26" s="60" t="s">
        <v>35</v>
      </c>
      <c r="BA26" s="60" t="s">
        <v>35</v>
      </c>
      <c r="BB26" s="60" t="s">
        <v>35</v>
      </c>
      <c r="BC26" s="60"/>
      <c r="BD26" s="60"/>
      <c r="BE26" s="60" t="s">
        <v>18</v>
      </c>
      <c r="BF26" s="60"/>
      <c r="BG26" s="60"/>
      <c r="BH26" s="60" t="s">
        <v>19</v>
      </c>
      <c r="BI26" s="38" t="s">
        <v>21</v>
      </c>
      <c r="BJ26" s="38" t="s">
        <v>21</v>
      </c>
      <c r="BK26" s="38" t="s">
        <v>21</v>
      </c>
      <c r="BL26" s="38" t="s">
        <v>22</v>
      </c>
      <c r="BM26" s="38" t="s">
        <v>22</v>
      </c>
      <c r="BN26" s="38" t="s">
        <v>21</v>
      </c>
      <c r="BO26" s="38" t="s">
        <v>22</v>
      </c>
      <c r="BP26" s="38" t="s">
        <v>22</v>
      </c>
      <c r="BQ26" s="41" t="s">
        <v>174</v>
      </c>
      <c r="BR26" s="61" t="s">
        <v>21</v>
      </c>
      <c r="BS26" s="61" t="s">
        <v>21</v>
      </c>
      <c r="BT26" s="61" t="s">
        <v>22</v>
      </c>
      <c r="BU26" s="61" t="s">
        <v>21</v>
      </c>
      <c r="BV26" s="61" t="s">
        <v>22</v>
      </c>
      <c r="BW26" s="61" t="s">
        <v>22</v>
      </c>
      <c r="BX26" s="61"/>
      <c r="BY26" s="45" t="s">
        <v>22</v>
      </c>
      <c r="BZ26" s="45" t="s">
        <v>98</v>
      </c>
      <c r="CA26" s="41" t="s">
        <v>22</v>
      </c>
      <c r="CB26" s="62"/>
      <c r="CC26" s="63" t="s">
        <v>25</v>
      </c>
      <c r="CD26" s="63" t="s">
        <v>26</v>
      </c>
      <c r="CE26" s="63" t="s">
        <v>25</v>
      </c>
      <c r="CF26" s="63" t="s">
        <v>25</v>
      </c>
      <c r="CG26" s="63" t="s">
        <v>25</v>
      </c>
      <c r="CH26" s="63" t="s">
        <v>25</v>
      </c>
      <c r="CI26" s="63" t="s">
        <v>25</v>
      </c>
      <c r="CJ26" s="63" t="s">
        <v>25</v>
      </c>
      <c r="CK26" s="63" t="s">
        <v>26</v>
      </c>
      <c r="CL26" s="63" t="s">
        <v>25</v>
      </c>
      <c r="CM26" s="63" t="s">
        <v>26</v>
      </c>
      <c r="CN26" s="63" t="s">
        <v>26</v>
      </c>
      <c r="CO26" s="63" t="s">
        <v>26</v>
      </c>
      <c r="CP26" s="63" t="s">
        <v>26</v>
      </c>
      <c r="CQ26" s="63" t="s">
        <v>26</v>
      </c>
      <c r="CR26" s="63" t="s">
        <v>25</v>
      </c>
      <c r="CS26" s="63" t="s">
        <v>26</v>
      </c>
      <c r="CT26" s="63" t="s">
        <v>26</v>
      </c>
      <c r="CU26" s="63" t="s">
        <v>26</v>
      </c>
      <c r="CV26" s="64" t="s">
        <v>33</v>
      </c>
      <c r="CW26" s="64"/>
      <c r="CX26" s="64" t="s">
        <v>32</v>
      </c>
      <c r="CY26" s="64" t="s">
        <v>18</v>
      </c>
      <c r="CZ26" s="64" t="s">
        <v>18</v>
      </c>
      <c r="DA26" s="64" t="s">
        <v>32</v>
      </c>
      <c r="DB26" s="64" t="s">
        <v>32</v>
      </c>
      <c r="DC26" s="64" t="s">
        <v>18</v>
      </c>
      <c r="DD26" s="64" t="s">
        <v>32</v>
      </c>
      <c r="DE26" s="64" t="s">
        <v>32</v>
      </c>
      <c r="DF26" s="64" t="s">
        <v>33</v>
      </c>
      <c r="DG26" s="64" t="s">
        <v>33</v>
      </c>
      <c r="DH26" s="64" t="s">
        <v>32</v>
      </c>
      <c r="DI26" s="64" t="s">
        <v>32</v>
      </c>
      <c r="DJ26" s="64" t="s">
        <v>33</v>
      </c>
      <c r="DK26" s="64" t="s">
        <v>32</v>
      </c>
      <c r="DL26" s="64" t="s">
        <v>32</v>
      </c>
      <c r="DM26" s="64" t="s">
        <v>33</v>
      </c>
      <c r="DN26" s="64" t="s">
        <v>33</v>
      </c>
      <c r="DO26" s="52" t="s">
        <v>66</v>
      </c>
      <c r="DP26" s="55" t="s">
        <v>31</v>
      </c>
      <c r="DQ26" s="17"/>
      <c r="DR26" s="1"/>
      <c r="DS26" s="1"/>
      <c r="DT26" s="1"/>
      <c r="DU26" s="1"/>
      <c r="DV26" s="1"/>
      <c r="DW26" s="1"/>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row>
    <row r="27" spans="1:215" ht="103.5" thickTop="1" thickBot="1" x14ac:dyDescent="0.3">
      <c r="A27" s="44">
        <v>42437.943171296298</v>
      </c>
      <c r="B27" s="67">
        <v>35</v>
      </c>
      <c r="C27" s="56" t="s">
        <v>29</v>
      </c>
      <c r="D27" s="57" t="s">
        <v>10</v>
      </c>
      <c r="E27" s="57" t="s">
        <v>10</v>
      </c>
      <c r="F27" s="57" t="s">
        <v>10</v>
      </c>
      <c r="G27" s="57" t="s">
        <v>10</v>
      </c>
      <c r="H27" s="57"/>
      <c r="I27" s="57"/>
      <c r="J27" s="57"/>
      <c r="K27" s="57"/>
      <c r="L27" s="57"/>
      <c r="M27" s="57"/>
      <c r="N27" s="57" t="s">
        <v>10</v>
      </c>
      <c r="O27" s="57" t="s">
        <v>10</v>
      </c>
      <c r="P27" s="57"/>
      <c r="Q27" s="58"/>
      <c r="R27" s="58" t="s">
        <v>17</v>
      </c>
      <c r="S27" s="58"/>
      <c r="T27" s="58"/>
      <c r="U27" s="58"/>
      <c r="V27" s="58"/>
      <c r="W27" s="58" t="s">
        <v>14</v>
      </c>
      <c r="X27" s="58" t="s">
        <v>14</v>
      </c>
      <c r="Y27" s="58"/>
      <c r="Z27" s="58" t="s">
        <v>17</v>
      </c>
      <c r="AA27" s="58"/>
      <c r="AB27" s="58" t="s">
        <v>14</v>
      </c>
      <c r="AC27" s="58"/>
      <c r="AD27" s="58"/>
      <c r="AE27" s="58"/>
      <c r="AF27" s="58" t="s">
        <v>17</v>
      </c>
      <c r="AG27" s="58"/>
      <c r="AH27" s="59"/>
      <c r="AI27" s="59"/>
      <c r="AJ27" s="59"/>
      <c r="AK27" s="59"/>
      <c r="AL27" s="59"/>
      <c r="AM27" s="59"/>
      <c r="AN27" s="59" t="s">
        <v>48</v>
      </c>
      <c r="AO27" s="59"/>
      <c r="AP27" s="59"/>
      <c r="AQ27" s="59" t="s">
        <v>47</v>
      </c>
      <c r="AR27" s="59" t="s">
        <v>16</v>
      </c>
      <c r="AS27" s="59"/>
      <c r="AT27" s="59"/>
      <c r="AU27" s="59"/>
      <c r="AV27" s="59"/>
      <c r="AW27" s="59"/>
      <c r="AX27" s="66"/>
      <c r="AY27" s="60"/>
      <c r="AZ27" s="60" t="s">
        <v>35</v>
      </c>
      <c r="BA27" s="60" t="s">
        <v>35</v>
      </c>
      <c r="BB27" s="60" t="s">
        <v>35</v>
      </c>
      <c r="BC27" s="60" t="s">
        <v>19</v>
      </c>
      <c r="BD27" s="60" t="s">
        <v>18</v>
      </c>
      <c r="BE27" s="60" t="s">
        <v>35</v>
      </c>
      <c r="BF27" s="60" t="s">
        <v>36</v>
      </c>
      <c r="BG27" s="60" t="s">
        <v>19</v>
      </c>
      <c r="BH27" s="60" t="s">
        <v>19</v>
      </c>
      <c r="BI27" s="38" t="s">
        <v>21</v>
      </c>
      <c r="BJ27" s="38" t="s">
        <v>22</v>
      </c>
      <c r="BK27" s="38" t="s">
        <v>22</v>
      </c>
      <c r="BL27" s="38" t="s">
        <v>21</v>
      </c>
      <c r="BM27" s="38" t="s">
        <v>22</v>
      </c>
      <c r="BN27" s="38" t="s">
        <v>21</v>
      </c>
      <c r="BO27" s="38" t="s">
        <v>22</v>
      </c>
      <c r="BP27" s="38" t="s">
        <v>22</v>
      </c>
      <c r="BQ27" s="41" t="s">
        <v>101</v>
      </c>
      <c r="BR27" s="61" t="s">
        <v>21</v>
      </c>
      <c r="BS27" s="61" t="s">
        <v>21</v>
      </c>
      <c r="BT27" s="61" t="s">
        <v>22</v>
      </c>
      <c r="BU27" s="61" t="s">
        <v>21</v>
      </c>
      <c r="BV27" s="61" t="s">
        <v>22</v>
      </c>
      <c r="BW27" s="61" t="s">
        <v>21</v>
      </c>
      <c r="BX27" s="61"/>
      <c r="BY27" s="45" t="s">
        <v>22</v>
      </c>
      <c r="BZ27" s="45" t="s">
        <v>99</v>
      </c>
      <c r="CA27" s="41" t="s">
        <v>21</v>
      </c>
      <c r="CB27" s="62" t="s">
        <v>100</v>
      </c>
      <c r="CC27" s="63" t="s">
        <v>26</v>
      </c>
      <c r="CD27" s="63" t="s">
        <v>26</v>
      </c>
      <c r="CE27" s="63" t="s">
        <v>26</v>
      </c>
      <c r="CF27" s="63" t="s">
        <v>25</v>
      </c>
      <c r="CG27" s="63" t="s">
        <v>25</v>
      </c>
      <c r="CH27" s="63" t="s">
        <v>26</v>
      </c>
      <c r="CI27" s="63" t="s">
        <v>25</v>
      </c>
      <c r="CJ27" s="63" t="s">
        <v>25</v>
      </c>
      <c r="CK27" s="63" t="s">
        <v>25</v>
      </c>
      <c r="CL27" s="63" t="s">
        <v>25</v>
      </c>
      <c r="CM27" s="63" t="s">
        <v>26</v>
      </c>
      <c r="CN27" s="63" t="s">
        <v>26</v>
      </c>
      <c r="CO27" s="63" t="s">
        <v>25</v>
      </c>
      <c r="CP27" s="63"/>
      <c r="CQ27" s="63" t="s">
        <v>26</v>
      </c>
      <c r="CR27" s="63" t="s">
        <v>25</v>
      </c>
      <c r="CS27" s="63" t="s">
        <v>25</v>
      </c>
      <c r="CT27" s="63" t="s">
        <v>26</v>
      </c>
      <c r="CU27" s="63" t="s">
        <v>26</v>
      </c>
      <c r="CV27" s="68"/>
      <c r="CW27" s="68" t="s">
        <v>32</v>
      </c>
      <c r="CX27" s="68" t="s">
        <v>18</v>
      </c>
      <c r="CY27" s="68" t="s">
        <v>18</v>
      </c>
      <c r="CZ27" s="68" t="s">
        <v>32</v>
      </c>
      <c r="DA27" s="68" t="s">
        <v>32</v>
      </c>
      <c r="DB27" s="68" t="s">
        <v>18</v>
      </c>
      <c r="DC27" s="68" t="s">
        <v>32</v>
      </c>
      <c r="DD27" s="68" t="s">
        <v>32</v>
      </c>
      <c r="DE27" s="68" t="s">
        <v>33</v>
      </c>
      <c r="DF27" s="68" t="s">
        <v>33</v>
      </c>
      <c r="DG27" s="68" t="s">
        <v>32</v>
      </c>
      <c r="DH27" s="68" t="s">
        <v>32</v>
      </c>
      <c r="DI27" s="68" t="s">
        <v>33</v>
      </c>
      <c r="DJ27" s="68" t="s">
        <v>32</v>
      </c>
      <c r="DK27" s="68" t="s">
        <v>32</v>
      </c>
      <c r="DL27" s="68" t="s">
        <v>33</v>
      </c>
      <c r="DM27" s="68" t="s">
        <v>33</v>
      </c>
      <c r="DN27" s="69"/>
      <c r="DO27" s="52" t="s">
        <v>66</v>
      </c>
      <c r="DP27" s="55" t="s">
        <v>43</v>
      </c>
      <c r="DQ27" s="17"/>
      <c r="DR27" s="1"/>
      <c r="DS27" s="1"/>
      <c r="DT27" s="1"/>
      <c r="DU27" s="1"/>
      <c r="DV27" s="1"/>
      <c r="DW27" s="1"/>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row>
    <row r="28" spans="1:215" ht="15.75" thickTop="1" x14ac:dyDescent="0.25">
      <c r="A28" s="19"/>
      <c r="AZ28" s="21"/>
      <c r="BA28" s="21"/>
      <c r="BB28" s="21"/>
      <c r="BC28" s="21"/>
      <c r="BD28" s="21"/>
      <c r="BE28" s="21"/>
      <c r="BF28" s="21"/>
      <c r="BG28" s="21"/>
      <c r="BH28" s="21"/>
      <c r="BI28" s="22"/>
      <c r="BJ28" s="22"/>
      <c r="BK28" s="22"/>
      <c r="BL28" s="22"/>
      <c r="BM28" s="22"/>
      <c r="BN28" s="22"/>
      <c r="BO28" s="22"/>
      <c r="BP28" s="22"/>
      <c r="BQ28" s="23"/>
      <c r="BR28" s="24"/>
      <c r="BS28" s="24"/>
      <c r="BT28" s="24"/>
      <c r="BU28" s="24"/>
      <c r="BV28" s="24"/>
      <c r="BW28" s="24"/>
      <c r="BX28" s="24"/>
      <c r="BY28" s="25"/>
      <c r="BZ28" s="25"/>
      <c r="CA28" s="23"/>
      <c r="CB28" s="26"/>
      <c r="CC28" s="27"/>
      <c r="CD28" s="27"/>
      <c r="CE28" s="27"/>
      <c r="CF28" s="27"/>
      <c r="CG28" s="27"/>
      <c r="CH28" s="27"/>
      <c r="CI28" s="27"/>
      <c r="CJ28" s="27"/>
      <c r="CK28" s="27"/>
      <c r="CL28" s="27"/>
      <c r="CM28" s="27"/>
      <c r="CN28" s="27"/>
      <c r="CO28" s="27"/>
      <c r="CP28" s="27"/>
      <c r="CQ28" s="27"/>
      <c r="CR28" s="27"/>
      <c r="CS28" s="27"/>
      <c r="CT28" s="27"/>
      <c r="CU28" s="27"/>
      <c r="CV28" s="28"/>
      <c r="CW28" s="28"/>
      <c r="CX28" s="28"/>
      <c r="CY28" s="28"/>
      <c r="CZ28" s="28"/>
      <c r="DA28" s="28"/>
      <c r="DB28" s="28"/>
      <c r="DC28" s="28"/>
      <c r="DD28" s="28"/>
      <c r="DE28" s="28"/>
      <c r="DF28" s="28"/>
      <c r="DG28" s="28"/>
      <c r="DH28" s="28"/>
      <c r="DI28" s="28"/>
      <c r="DJ28" s="28"/>
      <c r="DK28" s="28"/>
      <c r="DL28" s="28"/>
      <c r="DM28" s="28"/>
      <c r="DN28" s="29"/>
      <c r="DO28" s="30"/>
      <c r="DP28" s="31"/>
      <c r="DQ28" s="32"/>
      <c r="DR28" s="32"/>
      <c r="DS28" s="32"/>
      <c r="DT28" s="32"/>
      <c r="DU28" s="32"/>
      <c r="DV28" s="32"/>
      <c r="DW28" s="3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row>
  </sheetData>
  <dataConsolidate/>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topLeftCell="A27" zoomScale="115" zoomScaleNormal="115" workbookViewId="0">
      <selection activeCell="C34" sqref="C34"/>
    </sheetView>
  </sheetViews>
  <sheetFormatPr baseColWidth="10" defaultRowHeight="15" x14ac:dyDescent="0.25"/>
  <cols>
    <col min="1" max="1" width="22.7109375" customWidth="1"/>
    <col min="2" max="2" width="27.28515625" customWidth="1"/>
    <col min="3" max="3" width="24.7109375" customWidth="1"/>
  </cols>
  <sheetData>
    <row r="1" spans="1:3" ht="63.75" customHeight="1" thickBot="1" x14ac:dyDescent="0.3">
      <c r="A1" s="16" t="s">
        <v>0</v>
      </c>
      <c r="B1" s="14" t="s">
        <v>1</v>
      </c>
      <c r="C1" s="9" t="s">
        <v>2</v>
      </c>
    </row>
    <row r="2" spans="1:3" ht="15.75" thickBot="1" x14ac:dyDescent="0.3">
      <c r="A2" s="95">
        <v>42422.786782407406</v>
      </c>
      <c r="B2" s="14" t="s">
        <v>21</v>
      </c>
      <c r="C2" s="9" t="s">
        <v>23</v>
      </c>
    </row>
    <row r="3" spans="1:3" ht="15.75" thickBot="1" x14ac:dyDescent="0.3">
      <c r="A3" s="95">
        <v>42422.898136574076</v>
      </c>
      <c r="B3" s="14" t="s">
        <v>21</v>
      </c>
      <c r="C3" s="9" t="s">
        <v>23</v>
      </c>
    </row>
    <row r="4" spans="1:3" ht="26.25" thickBot="1" x14ac:dyDescent="0.3">
      <c r="A4" s="95">
        <v>42422.910081018519</v>
      </c>
      <c r="B4" s="14" t="s">
        <v>21</v>
      </c>
      <c r="C4" s="9" t="s">
        <v>38</v>
      </c>
    </row>
    <row r="5" spans="1:3" ht="179.25" thickBot="1" x14ac:dyDescent="0.3">
      <c r="A5" s="95">
        <v>42422.917557870373</v>
      </c>
      <c r="B5" s="14" t="s">
        <v>21</v>
      </c>
      <c r="C5" s="9" t="s">
        <v>40</v>
      </c>
    </row>
    <row r="6" spans="1:3" ht="51.75" thickBot="1" x14ac:dyDescent="0.3">
      <c r="A6" s="95">
        <v>42422.926215277781</v>
      </c>
      <c r="B6" s="14" t="s">
        <v>22</v>
      </c>
      <c r="C6" s="9" t="s">
        <v>44</v>
      </c>
    </row>
    <row r="7" spans="1:3" ht="26.25" thickBot="1" x14ac:dyDescent="0.3">
      <c r="A7" s="95">
        <v>42422.966562499998</v>
      </c>
      <c r="B7" s="14" t="s">
        <v>22</v>
      </c>
      <c r="C7" s="9" t="s">
        <v>49</v>
      </c>
    </row>
    <row r="8" spans="1:3" ht="39" thickBot="1" x14ac:dyDescent="0.3">
      <c r="A8" s="95">
        <v>42422.96974537037</v>
      </c>
      <c r="B8" s="14" t="s">
        <v>21</v>
      </c>
      <c r="C8" s="9" t="s">
        <v>50</v>
      </c>
    </row>
    <row r="9" spans="1:3" ht="64.5" thickBot="1" x14ac:dyDescent="0.3">
      <c r="A9" s="95">
        <v>42422.97451388889</v>
      </c>
      <c r="B9" s="14" t="s">
        <v>21</v>
      </c>
      <c r="C9" s="9" t="s">
        <v>53</v>
      </c>
    </row>
    <row r="10" spans="1:3" ht="39" thickBot="1" x14ac:dyDescent="0.3">
      <c r="A10" s="95">
        <v>42422.976967592593</v>
      </c>
      <c r="B10" s="14" t="s">
        <v>22</v>
      </c>
      <c r="C10" s="9" t="s">
        <v>57</v>
      </c>
    </row>
    <row r="11" spans="1:3" ht="15.75" thickBot="1" x14ac:dyDescent="0.3">
      <c r="A11" s="95">
        <v>42423.011550925927</v>
      </c>
      <c r="B11" s="14" t="s">
        <v>22</v>
      </c>
      <c r="C11" s="9"/>
    </row>
    <row r="12" spans="1:3" ht="26.25" thickBot="1" x14ac:dyDescent="0.3">
      <c r="A12" s="95">
        <v>42423.533564814818</v>
      </c>
      <c r="B12" s="14" t="s">
        <v>21</v>
      </c>
      <c r="C12" s="9" t="s">
        <v>60</v>
      </c>
    </row>
    <row r="13" spans="1:3" ht="26.25" thickBot="1" x14ac:dyDescent="0.3">
      <c r="A13" s="95">
        <v>42436.839247685188</v>
      </c>
      <c r="B13" s="14" t="s">
        <v>22</v>
      </c>
      <c r="C13" s="9" t="s">
        <v>63</v>
      </c>
    </row>
    <row r="14" spans="1:3" ht="39" thickBot="1" x14ac:dyDescent="0.3">
      <c r="A14" s="95">
        <v>42436.858564814815</v>
      </c>
      <c r="B14" s="14" t="s">
        <v>22</v>
      </c>
      <c r="C14" s="9" t="s">
        <v>67</v>
      </c>
    </row>
    <row r="15" spans="1:3" ht="26.25" thickBot="1" x14ac:dyDescent="0.3">
      <c r="A15" s="95">
        <v>42436.862650462965</v>
      </c>
      <c r="B15" s="14" t="s">
        <v>21</v>
      </c>
      <c r="C15" s="9" t="s">
        <v>70</v>
      </c>
    </row>
    <row r="16" spans="1:3" ht="15.75" thickBot="1" x14ac:dyDescent="0.3">
      <c r="A16" s="95">
        <v>42436.865185185183</v>
      </c>
      <c r="B16" s="14" t="s">
        <v>22</v>
      </c>
      <c r="C16" s="9" t="s">
        <v>71</v>
      </c>
    </row>
    <row r="17" spans="1:3" ht="15.75" thickBot="1" x14ac:dyDescent="0.3">
      <c r="A17" s="95">
        <v>42436.865763888891</v>
      </c>
      <c r="B17" s="14" t="s">
        <v>22</v>
      </c>
      <c r="C17" s="9"/>
    </row>
    <row r="18" spans="1:3" ht="26.25" thickBot="1" x14ac:dyDescent="0.3">
      <c r="A18" s="95">
        <v>42436.872175925928</v>
      </c>
      <c r="B18" s="14" t="s">
        <v>21</v>
      </c>
      <c r="C18" s="9" t="s">
        <v>76</v>
      </c>
    </row>
    <row r="19" spans="1:3" ht="15.75" thickBot="1" x14ac:dyDescent="0.3">
      <c r="A19" s="95">
        <v>42436.87226851852</v>
      </c>
      <c r="B19" s="14" t="s">
        <v>22</v>
      </c>
      <c r="C19" s="9"/>
    </row>
    <row r="20" spans="1:3" ht="77.25" thickBot="1" x14ac:dyDescent="0.3">
      <c r="A20" s="95">
        <v>42436.872523148151</v>
      </c>
      <c r="B20" s="14" t="s">
        <v>22</v>
      </c>
      <c r="C20" s="9" t="s">
        <v>78</v>
      </c>
    </row>
    <row r="21" spans="1:3" ht="128.25" thickBot="1" x14ac:dyDescent="0.3">
      <c r="A21" s="95">
        <v>42436.873425925929</v>
      </c>
      <c r="B21" s="14" t="s">
        <v>22</v>
      </c>
      <c r="C21" s="9" t="s">
        <v>81</v>
      </c>
    </row>
    <row r="22" spans="1:3" ht="26.25" thickBot="1" x14ac:dyDescent="0.3">
      <c r="A22" s="95">
        <v>42436.873530092591</v>
      </c>
      <c r="B22" s="14" t="s">
        <v>22</v>
      </c>
      <c r="C22" s="9" t="s">
        <v>85</v>
      </c>
    </row>
    <row r="23" spans="1:3" ht="15.75" thickBot="1" x14ac:dyDescent="0.3">
      <c r="A23" s="95">
        <v>42436.880578703705</v>
      </c>
      <c r="B23" s="14" t="s">
        <v>22</v>
      </c>
      <c r="C23" s="9" t="s">
        <v>89</v>
      </c>
    </row>
    <row r="24" spans="1:3" ht="90" thickBot="1" x14ac:dyDescent="0.3">
      <c r="A24" s="95">
        <v>42436.883703703701</v>
      </c>
      <c r="B24" s="14" t="s">
        <v>22</v>
      </c>
      <c r="C24" s="9" t="s">
        <v>92</v>
      </c>
    </row>
    <row r="25" spans="1:3" ht="51.75" thickBot="1" x14ac:dyDescent="0.3">
      <c r="A25" s="95">
        <v>42436.888645833336</v>
      </c>
      <c r="B25" s="14" t="s">
        <v>22</v>
      </c>
      <c r="C25" s="9" t="s">
        <v>96</v>
      </c>
    </row>
    <row r="26" spans="1:3" ht="51.75" thickBot="1" x14ac:dyDescent="0.3">
      <c r="A26" s="95">
        <v>42437.482858796298</v>
      </c>
      <c r="B26" s="14" t="s">
        <v>22</v>
      </c>
      <c r="C26" s="9" t="s">
        <v>98</v>
      </c>
    </row>
    <row r="27" spans="1:3" ht="90" thickBot="1" x14ac:dyDescent="0.3">
      <c r="A27" s="95">
        <v>42437.943171296298</v>
      </c>
      <c r="B27" s="14" t="s">
        <v>22</v>
      </c>
      <c r="C27" s="9" t="s">
        <v>99</v>
      </c>
    </row>
    <row r="28" spans="1:3" x14ac:dyDescent="0.25">
      <c r="A28" s="96" t="s">
        <v>222</v>
      </c>
      <c r="B28" s="97" t="s">
        <v>219</v>
      </c>
    </row>
    <row r="29" spans="1:3" x14ac:dyDescent="0.25">
      <c r="A29" s="84" t="s">
        <v>210</v>
      </c>
      <c r="B29" s="84">
        <f>COUNTIF(B2:B27,"si")</f>
        <v>9</v>
      </c>
    </row>
    <row r="30" spans="1:3" x14ac:dyDescent="0.25">
      <c r="A30" s="84" t="s">
        <v>211</v>
      </c>
      <c r="B30" s="84">
        <f>COUNTIF(B2:B27,"no")</f>
        <v>17</v>
      </c>
    </row>
    <row r="31" spans="1:3" x14ac:dyDescent="0.25">
      <c r="A31" t="s">
        <v>253</v>
      </c>
      <c r="B31">
        <f>SUM(B29:B30)</f>
        <v>26</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topLeftCell="A7" zoomScale="77" zoomScaleNormal="77" workbookViewId="0">
      <selection activeCell="D26" sqref="D26"/>
    </sheetView>
  </sheetViews>
  <sheetFormatPr baseColWidth="10" defaultRowHeight="15" x14ac:dyDescent="0.25"/>
  <cols>
    <col min="1" max="1" width="24" customWidth="1"/>
    <col min="2" max="2" width="16.5703125" customWidth="1"/>
    <col min="3" max="3" width="22.42578125" customWidth="1"/>
  </cols>
  <sheetData>
    <row r="1" spans="1:3" ht="64.5" customHeight="1" thickBot="1" x14ac:dyDescent="0.3">
      <c r="A1" s="5" t="s">
        <v>0</v>
      </c>
      <c r="B1" s="3" t="s">
        <v>3</v>
      </c>
      <c r="C1" s="8" t="s">
        <v>4</v>
      </c>
    </row>
    <row r="2" spans="1:3" ht="15.75" thickBot="1" x14ac:dyDescent="0.3">
      <c r="A2" s="98">
        <v>42422.786782407406</v>
      </c>
      <c r="B2" s="3" t="s">
        <v>21</v>
      </c>
      <c r="C2" s="8" t="s">
        <v>24</v>
      </c>
    </row>
    <row r="3" spans="1:3" ht="15.75" thickBot="1" x14ac:dyDescent="0.3">
      <c r="A3" s="98">
        <v>42422.898136574076</v>
      </c>
      <c r="B3" s="3" t="s">
        <v>21</v>
      </c>
      <c r="C3" s="8" t="s">
        <v>28</v>
      </c>
    </row>
    <row r="4" spans="1:3" ht="15.75" thickBot="1" x14ac:dyDescent="0.3">
      <c r="A4" s="98">
        <v>42422.910081018519</v>
      </c>
      <c r="B4" s="3" t="s">
        <v>22</v>
      </c>
      <c r="C4" s="8"/>
    </row>
    <row r="5" spans="1:3" ht="51.75" thickBot="1" x14ac:dyDescent="0.3">
      <c r="A5" s="98">
        <v>42422.917557870373</v>
      </c>
      <c r="B5" s="3"/>
      <c r="C5" s="8" t="s">
        <v>41</v>
      </c>
    </row>
    <row r="6" spans="1:3" ht="15.75" thickBot="1" x14ac:dyDescent="0.3">
      <c r="A6" s="98">
        <v>42422.926215277781</v>
      </c>
      <c r="B6" s="3" t="s">
        <v>22</v>
      </c>
      <c r="C6" s="8"/>
    </row>
    <row r="7" spans="1:3" ht="15.75" thickBot="1" x14ac:dyDescent="0.3">
      <c r="A7" s="98">
        <v>42422.966562499998</v>
      </c>
      <c r="B7" s="3" t="s">
        <v>22</v>
      </c>
      <c r="C7" s="8"/>
    </row>
    <row r="8" spans="1:3" ht="15.75" thickBot="1" x14ac:dyDescent="0.3">
      <c r="A8" s="98">
        <v>42422.96974537037</v>
      </c>
      <c r="B8" s="3" t="s">
        <v>22</v>
      </c>
      <c r="C8" s="8"/>
    </row>
    <row r="9" spans="1:3" ht="90" thickBot="1" x14ac:dyDescent="0.3">
      <c r="A9" s="98">
        <v>42422.97451388889</v>
      </c>
      <c r="B9" s="3" t="s">
        <v>21</v>
      </c>
      <c r="C9" s="8" t="s">
        <v>54</v>
      </c>
    </row>
    <row r="10" spans="1:3" ht="51.75" thickBot="1" x14ac:dyDescent="0.3">
      <c r="A10" s="98">
        <v>42422.976967592593</v>
      </c>
      <c r="B10" s="3" t="s">
        <v>21</v>
      </c>
      <c r="C10" s="8" t="s">
        <v>58</v>
      </c>
    </row>
    <row r="11" spans="1:3" ht="15.75" thickBot="1" x14ac:dyDescent="0.3">
      <c r="A11" s="98">
        <v>42423.011550925927</v>
      </c>
      <c r="B11" s="3" t="s">
        <v>22</v>
      </c>
      <c r="C11" s="8"/>
    </row>
    <row r="12" spans="1:3" ht="26.25" thickBot="1" x14ac:dyDescent="0.3">
      <c r="A12" s="98">
        <v>42423.533564814818</v>
      </c>
      <c r="B12" s="3" t="s">
        <v>21</v>
      </c>
      <c r="C12" s="8" t="s">
        <v>61</v>
      </c>
    </row>
    <row r="13" spans="1:3" ht="15.75" thickBot="1" x14ac:dyDescent="0.3">
      <c r="A13" s="98">
        <v>42436.839247685188</v>
      </c>
      <c r="B13" s="3" t="s">
        <v>21</v>
      </c>
      <c r="C13" s="8" t="s">
        <v>64</v>
      </c>
    </row>
    <row r="14" spans="1:3" ht="15.75" thickBot="1" x14ac:dyDescent="0.3">
      <c r="A14" s="98">
        <v>42436.858564814815</v>
      </c>
      <c r="B14" s="3" t="s">
        <v>22</v>
      </c>
      <c r="C14" s="8"/>
    </row>
    <row r="15" spans="1:3" ht="15.75" thickBot="1" x14ac:dyDescent="0.3">
      <c r="A15" s="98">
        <v>42436.862650462965</v>
      </c>
      <c r="B15" s="3" t="s">
        <v>22</v>
      </c>
      <c r="C15" s="8"/>
    </row>
    <row r="16" spans="1:3" ht="15.75" thickBot="1" x14ac:dyDescent="0.3">
      <c r="A16" s="98">
        <v>42436.865185185183</v>
      </c>
      <c r="B16" s="3" t="s">
        <v>21</v>
      </c>
      <c r="C16" s="8" t="s">
        <v>72</v>
      </c>
    </row>
    <row r="17" spans="1:3" ht="15.75" thickBot="1" x14ac:dyDescent="0.3">
      <c r="A17" s="98">
        <v>42436.865763888891</v>
      </c>
      <c r="B17" s="3" t="s">
        <v>21</v>
      </c>
      <c r="C17" s="8" t="s">
        <v>74</v>
      </c>
    </row>
    <row r="18" spans="1:3" ht="15.75" thickBot="1" x14ac:dyDescent="0.3">
      <c r="A18" s="98">
        <v>42436.872175925928</v>
      </c>
      <c r="B18" s="3" t="s">
        <v>22</v>
      </c>
      <c r="C18" s="8"/>
    </row>
    <row r="19" spans="1:3" ht="15.75" thickBot="1" x14ac:dyDescent="0.3">
      <c r="A19" s="98">
        <v>42436.87226851852</v>
      </c>
      <c r="B19" s="3" t="s">
        <v>22</v>
      </c>
      <c r="C19" s="8"/>
    </row>
    <row r="20" spans="1:3" ht="26.25" thickBot="1" x14ac:dyDescent="0.3">
      <c r="A20" s="98">
        <v>42436.872523148151</v>
      </c>
      <c r="B20" s="3" t="s">
        <v>21</v>
      </c>
      <c r="C20" s="8" t="s">
        <v>79</v>
      </c>
    </row>
    <row r="21" spans="1:3" ht="15.75" thickBot="1" x14ac:dyDescent="0.3">
      <c r="A21" s="98">
        <v>42436.873425925929</v>
      </c>
      <c r="B21" s="3" t="s">
        <v>21</v>
      </c>
      <c r="C21" s="8" t="s">
        <v>82</v>
      </c>
    </row>
    <row r="22" spans="1:3" ht="26.25" thickBot="1" x14ac:dyDescent="0.3">
      <c r="A22" s="98">
        <v>42436.873530092591</v>
      </c>
      <c r="B22" s="3" t="s">
        <v>21</v>
      </c>
      <c r="C22" s="8" t="s">
        <v>86</v>
      </c>
    </row>
    <row r="23" spans="1:3" ht="26.25" thickBot="1" x14ac:dyDescent="0.3">
      <c r="A23" s="98">
        <v>42436.880578703705</v>
      </c>
      <c r="B23" s="3" t="s">
        <v>21</v>
      </c>
      <c r="C23" s="8" t="s">
        <v>90</v>
      </c>
    </row>
    <row r="24" spans="1:3" ht="39" thickBot="1" x14ac:dyDescent="0.3">
      <c r="A24" s="98">
        <v>42436.883703703701</v>
      </c>
      <c r="B24" s="3" t="s">
        <v>21</v>
      </c>
      <c r="C24" s="8" t="s">
        <v>93</v>
      </c>
    </row>
    <row r="25" spans="1:3" ht="15.75" thickBot="1" x14ac:dyDescent="0.3">
      <c r="A25" s="98">
        <v>42436.888645833336</v>
      </c>
      <c r="B25" s="3" t="s">
        <v>21</v>
      </c>
      <c r="C25" s="8" t="s">
        <v>97</v>
      </c>
    </row>
    <row r="26" spans="1:3" ht="15.75" thickBot="1" x14ac:dyDescent="0.3">
      <c r="A26" s="98">
        <v>42437.482858796298</v>
      </c>
      <c r="B26" s="3" t="s">
        <v>22</v>
      </c>
      <c r="C26" s="8"/>
    </row>
    <row r="27" spans="1:3" ht="39" thickBot="1" x14ac:dyDescent="0.3">
      <c r="A27" s="98">
        <v>42437.943171296298</v>
      </c>
      <c r="B27" s="3" t="s">
        <v>21</v>
      </c>
      <c r="C27" s="8" t="s">
        <v>100</v>
      </c>
    </row>
    <row r="28" spans="1:3" x14ac:dyDescent="0.25">
      <c r="A28" s="33" t="s">
        <v>223</v>
      </c>
      <c r="B28" s="99" t="s">
        <v>224</v>
      </c>
    </row>
    <row r="29" spans="1:3" x14ac:dyDescent="0.25">
      <c r="A29" s="33" t="s">
        <v>210</v>
      </c>
      <c r="B29" s="33">
        <v>16</v>
      </c>
    </row>
    <row r="30" spans="1:3" x14ac:dyDescent="0.25">
      <c r="A30" s="33" t="s">
        <v>211</v>
      </c>
      <c r="B30" s="33">
        <f>COUNTIF(B2:B27,"no")</f>
        <v>10</v>
      </c>
    </row>
    <row r="31" spans="1:3" x14ac:dyDescent="0.25">
      <c r="A31" s="119" t="s">
        <v>251</v>
      </c>
      <c r="B31" s="33">
        <f>SUM(B29:B30)</f>
        <v>26</v>
      </c>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
  <sheetViews>
    <sheetView topLeftCell="A34" workbookViewId="0">
      <selection activeCell="E48" sqref="E48"/>
    </sheetView>
  </sheetViews>
  <sheetFormatPr baseColWidth="10" defaultRowHeight="15" x14ac:dyDescent="0.25"/>
  <cols>
    <col min="1" max="1" width="23.85546875" customWidth="1"/>
  </cols>
  <sheetData>
    <row r="1" spans="1:21" ht="26.25" thickBot="1" x14ac:dyDescent="0.3">
      <c r="A1" s="96" t="s">
        <v>195</v>
      </c>
      <c r="B1" s="3" t="s">
        <v>176</v>
      </c>
      <c r="C1" s="3" t="s">
        <v>177</v>
      </c>
      <c r="D1" s="3" t="s">
        <v>178</v>
      </c>
      <c r="E1" s="3" t="s">
        <v>179</v>
      </c>
      <c r="F1" s="3" t="s">
        <v>180</v>
      </c>
      <c r="G1" s="3" t="s">
        <v>181</v>
      </c>
      <c r="H1" s="3" t="s">
        <v>182</v>
      </c>
      <c r="I1" s="3" t="s">
        <v>183</v>
      </c>
      <c r="J1" s="3" t="s">
        <v>184</v>
      </c>
      <c r="K1" s="3" t="s">
        <v>185</v>
      </c>
      <c r="L1" s="3" t="s">
        <v>186</v>
      </c>
      <c r="M1" s="3" t="s">
        <v>187</v>
      </c>
      <c r="N1" s="3" t="s">
        <v>188</v>
      </c>
      <c r="O1" s="3" t="s">
        <v>189</v>
      </c>
      <c r="P1" s="3" t="s">
        <v>190</v>
      </c>
      <c r="Q1" s="3" t="s">
        <v>191</v>
      </c>
      <c r="R1" s="3" t="s">
        <v>192</v>
      </c>
      <c r="S1" s="3" t="s">
        <v>193</v>
      </c>
      <c r="T1" s="3" t="s">
        <v>194</v>
      </c>
      <c r="U1" s="1"/>
    </row>
    <row r="2" spans="1:21" ht="26.25" thickBot="1" x14ac:dyDescent="0.3">
      <c r="A2" s="100">
        <v>42422.786782407406</v>
      </c>
      <c r="B2" s="7" t="s">
        <v>25</v>
      </c>
      <c r="C2" s="7" t="s">
        <v>25</v>
      </c>
      <c r="D2" s="7" t="s">
        <v>25</v>
      </c>
      <c r="E2" s="7" t="s">
        <v>25</v>
      </c>
      <c r="F2" s="7" t="s">
        <v>25</v>
      </c>
      <c r="G2" s="7" t="s">
        <v>25</v>
      </c>
      <c r="H2" s="7" t="s">
        <v>25</v>
      </c>
      <c r="I2" s="7" t="s">
        <v>25</v>
      </c>
      <c r="J2" s="7" t="s">
        <v>25</v>
      </c>
      <c r="K2" s="7" t="s">
        <v>25</v>
      </c>
      <c r="L2" s="7" t="s">
        <v>25</v>
      </c>
      <c r="M2" s="7" t="s">
        <v>26</v>
      </c>
      <c r="N2" s="7" t="s">
        <v>26</v>
      </c>
      <c r="O2" s="7" t="s">
        <v>26</v>
      </c>
      <c r="P2" s="7" t="s">
        <v>26</v>
      </c>
      <c r="Q2" s="7" t="s">
        <v>26</v>
      </c>
      <c r="R2" s="7" t="s">
        <v>25</v>
      </c>
      <c r="S2" s="7" t="s">
        <v>25</v>
      </c>
      <c r="T2" s="7" t="s">
        <v>26</v>
      </c>
      <c r="U2" s="1"/>
    </row>
    <row r="3" spans="1:21" ht="26.25" thickBot="1" x14ac:dyDescent="0.3">
      <c r="A3" s="100">
        <v>42422.898136574076</v>
      </c>
      <c r="B3" s="7" t="s">
        <v>25</v>
      </c>
      <c r="C3" s="7" t="s">
        <v>25</v>
      </c>
      <c r="D3" s="7" t="s">
        <v>25</v>
      </c>
      <c r="E3" s="7" t="s">
        <v>25</v>
      </c>
      <c r="F3" s="7" t="s">
        <v>25</v>
      </c>
      <c r="G3" s="7" t="s">
        <v>25</v>
      </c>
      <c r="H3" s="7" t="s">
        <v>25</v>
      </c>
      <c r="I3" s="7" t="s">
        <v>25</v>
      </c>
      <c r="J3" s="7" t="s">
        <v>25</v>
      </c>
      <c r="K3" s="7" t="s">
        <v>25</v>
      </c>
      <c r="L3" s="7" t="s">
        <v>26</v>
      </c>
      <c r="M3" s="7" t="s">
        <v>26</v>
      </c>
      <c r="N3" s="7" t="s">
        <v>26</v>
      </c>
      <c r="O3" s="7" t="s">
        <v>26</v>
      </c>
      <c r="P3" s="7" t="s">
        <v>25</v>
      </c>
      <c r="Q3" s="7" t="s">
        <v>25</v>
      </c>
      <c r="R3" s="7" t="s">
        <v>26</v>
      </c>
      <c r="S3" s="7" t="s">
        <v>26</v>
      </c>
      <c r="T3" s="7" t="s">
        <v>26</v>
      </c>
      <c r="U3" s="1"/>
    </row>
    <row r="4" spans="1:21" ht="26.25" thickBot="1" x14ac:dyDescent="0.3">
      <c r="A4" s="100">
        <v>42422.910081018519</v>
      </c>
      <c r="B4" s="7" t="s">
        <v>26</v>
      </c>
      <c r="C4" s="7" t="s">
        <v>26</v>
      </c>
      <c r="D4" s="7" t="s">
        <v>26</v>
      </c>
      <c r="E4" s="7" t="s">
        <v>26</v>
      </c>
      <c r="F4" s="7" t="s">
        <v>26</v>
      </c>
      <c r="G4" s="7" t="s">
        <v>26</v>
      </c>
      <c r="H4" s="7" t="s">
        <v>25</v>
      </c>
      <c r="I4" s="7" t="s">
        <v>25</v>
      </c>
      <c r="J4" s="7" t="s">
        <v>26</v>
      </c>
      <c r="K4" s="7" t="s">
        <v>26</v>
      </c>
      <c r="L4" s="7" t="s">
        <v>26</v>
      </c>
      <c r="M4" s="7" t="s">
        <v>26</v>
      </c>
      <c r="N4" s="7" t="s">
        <v>26</v>
      </c>
      <c r="O4" s="7" t="s">
        <v>26</v>
      </c>
      <c r="P4" s="7" t="s">
        <v>26</v>
      </c>
      <c r="Q4" s="7" t="s">
        <v>26</v>
      </c>
      <c r="R4" s="7" t="s">
        <v>26</v>
      </c>
      <c r="S4" s="7" t="s">
        <v>26</v>
      </c>
      <c r="T4" s="7" t="s">
        <v>26</v>
      </c>
      <c r="U4" s="1"/>
    </row>
    <row r="5" spans="1:21" ht="26.25" thickBot="1" x14ac:dyDescent="0.3">
      <c r="A5" s="100">
        <v>42422.917557870373</v>
      </c>
      <c r="B5" s="7" t="s">
        <v>25</v>
      </c>
      <c r="C5" s="7" t="s">
        <v>25</v>
      </c>
      <c r="D5" s="7" t="s">
        <v>25</v>
      </c>
      <c r="E5" s="7" t="s">
        <v>25</v>
      </c>
      <c r="F5" s="7" t="s">
        <v>25</v>
      </c>
      <c r="G5" s="7" t="s">
        <v>25</v>
      </c>
      <c r="H5" s="7" t="s">
        <v>25</v>
      </c>
      <c r="I5" s="7" t="s">
        <v>25</v>
      </c>
      <c r="J5" s="7" t="s">
        <v>26</v>
      </c>
      <c r="K5" s="7" t="s">
        <v>26</v>
      </c>
      <c r="L5" s="7" t="s">
        <v>26</v>
      </c>
      <c r="M5" s="7" t="s">
        <v>26</v>
      </c>
      <c r="N5" s="7" t="s">
        <v>26</v>
      </c>
      <c r="O5" s="7" t="s">
        <v>26</v>
      </c>
      <c r="P5" s="7" t="s">
        <v>26</v>
      </c>
      <c r="Q5" s="7" t="s">
        <v>25</v>
      </c>
      <c r="R5" s="7" t="s">
        <v>25</v>
      </c>
      <c r="S5" s="7" t="s">
        <v>26</v>
      </c>
      <c r="T5" s="7" t="s">
        <v>26</v>
      </c>
      <c r="U5" s="1"/>
    </row>
    <row r="6" spans="1:21" ht="26.25" thickBot="1" x14ac:dyDescent="0.3">
      <c r="A6" s="100">
        <v>42422.926215277781</v>
      </c>
      <c r="B6" s="7" t="s">
        <v>25</v>
      </c>
      <c r="C6" s="7" t="s">
        <v>26</v>
      </c>
      <c r="D6" s="7" t="s">
        <v>26</v>
      </c>
      <c r="E6" s="7" t="s">
        <v>26</v>
      </c>
      <c r="F6" s="7" t="s">
        <v>25</v>
      </c>
      <c r="G6" s="7" t="s">
        <v>25</v>
      </c>
      <c r="H6" s="7" t="s">
        <v>25</v>
      </c>
      <c r="I6" s="7" t="s">
        <v>25</v>
      </c>
      <c r="J6" s="7" t="s">
        <v>25</v>
      </c>
      <c r="K6" s="7" t="s">
        <v>25</v>
      </c>
      <c r="L6" s="7" t="s">
        <v>25</v>
      </c>
      <c r="M6" s="7" t="s">
        <v>26</v>
      </c>
      <c r="N6" s="7" t="s">
        <v>25</v>
      </c>
      <c r="O6" s="7" t="s">
        <v>26</v>
      </c>
      <c r="P6" s="7" t="s">
        <v>26</v>
      </c>
      <c r="Q6" s="7" t="s">
        <v>25</v>
      </c>
      <c r="R6" s="7" t="s">
        <v>26</v>
      </c>
      <c r="S6" s="7" t="s">
        <v>26</v>
      </c>
      <c r="T6" s="7" t="s">
        <v>26</v>
      </c>
      <c r="U6" s="1"/>
    </row>
    <row r="7" spans="1:21" ht="26.25" thickBot="1" x14ac:dyDescent="0.3">
      <c r="A7" s="100">
        <v>42422.966562499998</v>
      </c>
      <c r="B7" s="7" t="s">
        <v>26</v>
      </c>
      <c r="C7" s="7" t="s">
        <v>25</v>
      </c>
      <c r="D7" s="7" t="s">
        <v>26</v>
      </c>
      <c r="E7" s="7" t="s">
        <v>25</v>
      </c>
      <c r="F7" s="7" t="s">
        <v>25</v>
      </c>
      <c r="G7" s="7" t="s">
        <v>25</v>
      </c>
      <c r="H7" s="7" t="s">
        <v>25</v>
      </c>
      <c r="I7" s="7" t="s">
        <v>25</v>
      </c>
      <c r="J7" s="7" t="s">
        <v>25</v>
      </c>
      <c r="K7" s="7" t="s">
        <v>25</v>
      </c>
      <c r="L7" s="7" t="s">
        <v>26</v>
      </c>
      <c r="M7" s="7" t="s">
        <v>25</v>
      </c>
      <c r="N7" s="7" t="s">
        <v>26</v>
      </c>
      <c r="O7" s="7" t="s">
        <v>26</v>
      </c>
      <c r="P7" s="7" t="s">
        <v>26</v>
      </c>
      <c r="Q7" s="7" t="s">
        <v>26</v>
      </c>
      <c r="R7" s="7" t="s">
        <v>26</v>
      </c>
      <c r="S7" s="7" t="s">
        <v>26</v>
      </c>
      <c r="T7" s="7" t="s">
        <v>26</v>
      </c>
      <c r="U7" s="1"/>
    </row>
    <row r="8" spans="1:21" ht="26.25" thickBot="1" x14ac:dyDescent="0.3">
      <c r="A8" s="100">
        <v>42422.96974537037</v>
      </c>
      <c r="B8" s="7" t="s">
        <v>25</v>
      </c>
      <c r="C8" s="7" t="s">
        <v>250</v>
      </c>
      <c r="D8" s="7" t="s">
        <v>25</v>
      </c>
      <c r="E8" s="7" t="s">
        <v>25</v>
      </c>
      <c r="F8" s="7" t="s">
        <v>25</v>
      </c>
      <c r="G8" s="7" t="s">
        <v>250</v>
      </c>
      <c r="H8" s="7" t="s">
        <v>250</v>
      </c>
      <c r="I8" s="7" t="s">
        <v>250</v>
      </c>
      <c r="J8" s="7" t="s">
        <v>250</v>
      </c>
      <c r="K8" s="7" t="s">
        <v>250</v>
      </c>
      <c r="L8" s="7" t="s">
        <v>26</v>
      </c>
      <c r="M8" s="7" t="s">
        <v>250</v>
      </c>
      <c r="N8" s="7" t="s">
        <v>250</v>
      </c>
      <c r="O8" s="7" t="s">
        <v>250</v>
      </c>
      <c r="P8" s="7" t="s">
        <v>26</v>
      </c>
      <c r="Q8" s="7" t="s">
        <v>26</v>
      </c>
      <c r="R8" s="7" t="s">
        <v>25</v>
      </c>
      <c r="S8" s="7" t="s">
        <v>26</v>
      </c>
      <c r="T8" s="7" t="s">
        <v>250</v>
      </c>
      <c r="U8" s="1"/>
    </row>
    <row r="9" spans="1:21" ht="26.25" thickBot="1" x14ac:dyDescent="0.3">
      <c r="A9" s="100">
        <v>42422.97451388889</v>
      </c>
      <c r="B9" s="7" t="s">
        <v>25</v>
      </c>
      <c r="C9" s="7" t="s">
        <v>26</v>
      </c>
      <c r="D9" s="7" t="s">
        <v>25</v>
      </c>
      <c r="E9" s="7" t="s">
        <v>25</v>
      </c>
      <c r="F9" s="7" t="s">
        <v>25</v>
      </c>
      <c r="G9" s="7" t="s">
        <v>25</v>
      </c>
      <c r="H9" s="7" t="s">
        <v>25</v>
      </c>
      <c r="I9" s="7" t="s">
        <v>25</v>
      </c>
      <c r="J9" s="7" t="s">
        <v>25</v>
      </c>
      <c r="K9" s="7" t="s">
        <v>26</v>
      </c>
      <c r="L9" s="7" t="s">
        <v>25</v>
      </c>
      <c r="M9" s="7" t="s">
        <v>26</v>
      </c>
      <c r="N9" s="7" t="s">
        <v>25</v>
      </c>
      <c r="O9" s="7" t="s">
        <v>26</v>
      </c>
      <c r="P9" s="7" t="s">
        <v>26</v>
      </c>
      <c r="Q9" s="7" t="s">
        <v>26</v>
      </c>
      <c r="R9" s="7" t="s">
        <v>26</v>
      </c>
      <c r="S9" s="7" t="s">
        <v>26</v>
      </c>
      <c r="T9" s="7" t="s">
        <v>26</v>
      </c>
      <c r="U9" s="1"/>
    </row>
    <row r="10" spans="1:21" ht="26.25" thickBot="1" x14ac:dyDescent="0.3">
      <c r="A10" s="100">
        <v>42422.976967592593</v>
      </c>
      <c r="B10" s="7" t="s">
        <v>25</v>
      </c>
      <c r="C10" s="7" t="s">
        <v>25</v>
      </c>
      <c r="D10" s="7" t="s">
        <v>25</v>
      </c>
      <c r="E10" s="7" t="s">
        <v>25</v>
      </c>
      <c r="F10" s="7" t="s">
        <v>25</v>
      </c>
      <c r="G10" s="7" t="s">
        <v>25</v>
      </c>
      <c r="H10" s="7" t="s">
        <v>25</v>
      </c>
      <c r="I10" s="7" t="s">
        <v>25</v>
      </c>
      <c r="J10" s="7" t="s">
        <v>25</v>
      </c>
      <c r="K10" s="7" t="s">
        <v>25</v>
      </c>
      <c r="L10" s="7" t="s">
        <v>25</v>
      </c>
      <c r="M10" s="7" t="s">
        <v>25</v>
      </c>
      <c r="N10" s="7" t="s">
        <v>25</v>
      </c>
      <c r="O10" s="7" t="s">
        <v>25</v>
      </c>
      <c r="P10" s="7" t="s">
        <v>25</v>
      </c>
      <c r="Q10" s="7" t="s">
        <v>25</v>
      </c>
      <c r="R10" s="7" t="s">
        <v>25</v>
      </c>
      <c r="S10" s="7" t="s">
        <v>26</v>
      </c>
      <c r="T10" s="7" t="s">
        <v>25</v>
      </c>
      <c r="U10" s="1"/>
    </row>
    <row r="11" spans="1:21" ht="26.25" thickBot="1" x14ac:dyDescent="0.3">
      <c r="A11" s="100">
        <v>42423.011550925927</v>
      </c>
      <c r="B11" s="7" t="s">
        <v>26</v>
      </c>
      <c r="C11" s="7" t="s">
        <v>25</v>
      </c>
      <c r="D11" s="7" t="s">
        <v>25</v>
      </c>
      <c r="E11" s="7" t="s">
        <v>25</v>
      </c>
      <c r="F11" s="7" t="s">
        <v>26</v>
      </c>
      <c r="G11" s="7" t="s">
        <v>26</v>
      </c>
      <c r="H11" s="7" t="s">
        <v>25</v>
      </c>
      <c r="I11" s="7" t="s">
        <v>25</v>
      </c>
      <c r="J11" s="7" t="s">
        <v>25</v>
      </c>
      <c r="K11" s="7" t="s">
        <v>26</v>
      </c>
      <c r="L11" s="7" t="s">
        <v>26</v>
      </c>
      <c r="M11" s="7" t="s">
        <v>26</v>
      </c>
      <c r="N11" s="7" t="s">
        <v>26</v>
      </c>
      <c r="O11" s="7" t="s">
        <v>26</v>
      </c>
      <c r="P11" s="7" t="s">
        <v>26</v>
      </c>
      <c r="Q11" s="7" t="s">
        <v>25</v>
      </c>
      <c r="R11" s="7" t="s">
        <v>25</v>
      </c>
      <c r="S11" s="7" t="s">
        <v>26</v>
      </c>
      <c r="T11" s="7" t="s">
        <v>25</v>
      </c>
      <c r="U11" s="1"/>
    </row>
    <row r="12" spans="1:21" ht="26.25" thickBot="1" x14ac:dyDescent="0.3">
      <c r="A12" s="100">
        <v>42423.533564814818</v>
      </c>
      <c r="B12" s="7" t="s">
        <v>25</v>
      </c>
      <c r="C12" s="7" t="s">
        <v>26</v>
      </c>
      <c r="D12" s="7" t="s">
        <v>25</v>
      </c>
      <c r="E12" s="7" t="s">
        <v>25</v>
      </c>
      <c r="F12" s="7" t="s">
        <v>25</v>
      </c>
      <c r="G12" s="7" t="s">
        <v>26</v>
      </c>
      <c r="H12" s="7" t="s">
        <v>25</v>
      </c>
      <c r="I12" s="7" t="s">
        <v>25</v>
      </c>
      <c r="J12" s="7" t="s">
        <v>25</v>
      </c>
      <c r="K12" s="7" t="s">
        <v>26</v>
      </c>
      <c r="L12" s="7" t="s">
        <v>26</v>
      </c>
      <c r="M12" s="7" t="s">
        <v>26</v>
      </c>
      <c r="N12" s="7" t="s">
        <v>26</v>
      </c>
      <c r="O12" s="7" t="s">
        <v>26</v>
      </c>
      <c r="P12" s="7" t="s">
        <v>26</v>
      </c>
      <c r="Q12" s="7" t="s">
        <v>26</v>
      </c>
      <c r="R12" s="7" t="s">
        <v>26</v>
      </c>
      <c r="S12" s="7" t="s">
        <v>26</v>
      </c>
      <c r="T12" s="7" t="s">
        <v>26</v>
      </c>
      <c r="U12" s="1"/>
    </row>
    <row r="13" spans="1:21" ht="26.25" thickBot="1" x14ac:dyDescent="0.3">
      <c r="A13" s="100">
        <v>42436.839247685188</v>
      </c>
      <c r="B13" s="7" t="s">
        <v>25</v>
      </c>
      <c r="C13" s="7" t="s">
        <v>25</v>
      </c>
      <c r="D13" s="7" t="s">
        <v>25</v>
      </c>
      <c r="E13" s="7" t="s">
        <v>25</v>
      </c>
      <c r="F13" s="7" t="s">
        <v>25</v>
      </c>
      <c r="G13" s="7" t="s">
        <v>25</v>
      </c>
      <c r="H13" s="7" t="s">
        <v>25</v>
      </c>
      <c r="I13" s="7" t="s">
        <v>25</v>
      </c>
      <c r="J13" s="7" t="s">
        <v>25</v>
      </c>
      <c r="K13" s="7" t="s">
        <v>25</v>
      </c>
      <c r="L13" s="7" t="s">
        <v>25</v>
      </c>
      <c r="M13" s="7" t="s">
        <v>25</v>
      </c>
      <c r="N13" s="7" t="s">
        <v>25</v>
      </c>
      <c r="O13" s="7" t="s">
        <v>25</v>
      </c>
      <c r="P13" s="7" t="s">
        <v>25</v>
      </c>
      <c r="Q13" s="7" t="s">
        <v>25</v>
      </c>
      <c r="R13" s="7" t="s">
        <v>25</v>
      </c>
      <c r="S13" s="7" t="s">
        <v>25</v>
      </c>
      <c r="T13" s="7" t="s">
        <v>25</v>
      </c>
      <c r="U13" s="1"/>
    </row>
    <row r="14" spans="1:21" ht="26.25" thickBot="1" x14ac:dyDescent="0.3">
      <c r="A14" s="100">
        <v>42436.858564814815</v>
      </c>
      <c r="B14" s="7" t="s">
        <v>25</v>
      </c>
      <c r="C14" s="7" t="s">
        <v>26</v>
      </c>
      <c r="D14" s="7" t="s">
        <v>25</v>
      </c>
      <c r="E14" s="7" t="s">
        <v>25</v>
      </c>
      <c r="F14" s="7" t="s">
        <v>25</v>
      </c>
      <c r="G14" s="7" t="s">
        <v>25</v>
      </c>
      <c r="H14" s="7" t="s">
        <v>25</v>
      </c>
      <c r="I14" s="7" t="s">
        <v>25</v>
      </c>
      <c r="J14" s="7" t="s">
        <v>26</v>
      </c>
      <c r="K14" s="7" t="s">
        <v>26</v>
      </c>
      <c r="L14" s="7" t="s">
        <v>26</v>
      </c>
      <c r="M14" s="7" t="s">
        <v>26</v>
      </c>
      <c r="N14" s="7" t="s">
        <v>26</v>
      </c>
      <c r="O14" s="7" t="s">
        <v>26</v>
      </c>
      <c r="P14" s="7" t="s">
        <v>26</v>
      </c>
      <c r="Q14" s="7" t="s">
        <v>25</v>
      </c>
      <c r="R14" s="7" t="s">
        <v>26</v>
      </c>
      <c r="S14" s="7" t="s">
        <v>26</v>
      </c>
      <c r="T14" s="7" t="s">
        <v>26</v>
      </c>
      <c r="U14" s="1"/>
    </row>
    <row r="15" spans="1:21" ht="26.25" thickBot="1" x14ac:dyDescent="0.3">
      <c r="A15" s="100">
        <v>42436.862650462965</v>
      </c>
      <c r="B15" s="7" t="s">
        <v>26</v>
      </c>
      <c r="C15" s="7" t="s">
        <v>26</v>
      </c>
      <c r="D15" s="7" t="s">
        <v>25</v>
      </c>
      <c r="E15" s="7" t="s">
        <v>25</v>
      </c>
      <c r="F15" s="7" t="s">
        <v>25</v>
      </c>
      <c r="G15" s="7" t="s">
        <v>25</v>
      </c>
      <c r="H15" s="7" t="s">
        <v>25</v>
      </c>
      <c r="I15" s="7" t="s">
        <v>25</v>
      </c>
      <c r="J15" s="7" t="s">
        <v>26</v>
      </c>
      <c r="K15" s="7" t="s">
        <v>26</v>
      </c>
      <c r="L15" s="7" t="s">
        <v>26</v>
      </c>
      <c r="M15" s="7" t="s">
        <v>26</v>
      </c>
      <c r="N15" s="7" t="s">
        <v>26</v>
      </c>
      <c r="O15" s="7" t="s">
        <v>250</v>
      </c>
      <c r="P15" s="7" t="s">
        <v>250</v>
      </c>
      <c r="Q15" s="7" t="s">
        <v>25</v>
      </c>
      <c r="R15" s="7" t="s">
        <v>250</v>
      </c>
      <c r="S15" s="7" t="s">
        <v>250</v>
      </c>
      <c r="T15" s="7" t="s">
        <v>250</v>
      </c>
      <c r="U15" s="1"/>
    </row>
    <row r="16" spans="1:21" ht="26.25" thickBot="1" x14ac:dyDescent="0.3">
      <c r="A16" s="100">
        <v>42436.865185185183</v>
      </c>
      <c r="B16" s="7" t="s">
        <v>25</v>
      </c>
      <c r="C16" s="7" t="s">
        <v>25</v>
      </c>
      <c r="D16" s="7" t="s">
        <v>25</v>
      </c>
      <c r="E16" s="7" t="s">
        <v>25</v>
      </c>
      <c r="F16" s="7" t="s">
        <v>25</v>
      </c>
      <c r="G16" s="7" t="s">
        <v>25</v>
      </c>
      <c r="H16" s="7" t="s">
        <v>25</v>
      </c>
      <c r="I16" s="7" t="s">
        <v>25</v>
      </c>
      <c r="J16" s="7" t="s">
        <v>26</v>
      </c>
      <c r="K16" s="7" t="s">
        <v>25</v>
      </c>
      <c r="L16" s="7" t="s">
        <v>25</v>
      </c>
      <c r="M16" s="7" t="s">
        <v>25</v>
      </c>
      <c r="N16" s="7" t="s">
        <v>25</v>
      </c>
      <c r="O16" s="7" t="s">
        <v>26</v>
      </c>
      <c r="P16" s="7" t="s">
        <v>26</v>
      </c>
      <c r="Q16" s="7" t="s">
        <v>25</v>
      </c>
      <c r="R16" s="7" t="s">
        <v>25</v>
      </c>
      <c r="S16" s="7" t="s">
        <v>25</v>
      </c>
      <c r="T16" s="7" t="s">
        <v>25</v>
      </c>
      <c r="U16" s="1"/>
    </row>
    <row r="17" spans="1:21" ht="26.25" thickBot="1" x14ac:dyDescent="0.3">
      <c r="A17" s="100">
        <v>42436.865763888891</v>
      </c>
      <c r="B17" s="7" t="s">
        <v>25</v>
      </c>
      <c r="C17" s="7" t="s">
        <v>26</v>
      </c>
      <c r="D17" s="7" t="s">
        <v>25</v>
      </c>
      <c r="E17" s="7" t="s">
        <v>25</v>
      </c>
      <c r="F17" s="7" t="s">
        <v>25</v>
      </c>
      <c r="G17" s="7" t="s">
        <v>25</v>
      </c>
      <c r="H17" s="7" t="s">
        <v>25</v>
      </c>
      <c r="I17" s="7" t="s">
        <v>25</v>
      </c>
      <c r="J17" s="7" t="s">
        <v>26</v>
      </c>
      <c r="K17" s="7" t="s">
        <v>25</v>
      </c>
      <c r="L17" s="7" t="s">
        <v>25</v>
      </c>
      <c r="M17" s="7" t="s">
        <v>26</v>
      </c>
      <c r="N17" s="7" t="s">
        <v>25</v>
      </c>
      <c r="O17" s="7" t="s">
        <v>26</v>
      </c>
      <c r="P17" s="7" t="s">
        <v>26</v>
      </c>
      <c r="Q17" s="7" t="s">
        <v>25</v>
      </c>
      <c r="R17" s="7" t="s">
        <v>26</v>
      </c>
      <c r="S17" s="7" t="s">
        <v>26</v>
      </c>
      <c r="T17" s="7" t="s">
        <v>26</v>
      </c>
      <c r="U17" s="1"/>
    </row>
    <row r="18" spans="1:21" ht="26.25" thickBot="1" x14ac:dyDescent="0.3">
      <c r="A18" s="100">
        <v>42436.872175925928</v>
      </c>
      <c r="B18" s="7" t="s">
        <v>25</v>
      </c>
      <c r="C18" s="7" t="s">
        <v>25</v>
      </c>
      <c r="D18" s="7" t="s">
        <v>25</v>
      </c>
      <c r="E18" s="7" t="s">
        <v>25</v>
      </c>
      <c r="F18" s="7" t="s">
        <v>25</v>
      </c>
      <c r="G18" s="7" t="s">
        <v>26</v>
      </c>
      <c r="H18" s="7" t="s">
        <v>25</v>
      </c>
      <c r="I18" s="7" t="s">
        <v>25</v>
      </c>
      <c r="J18" s="7" t="s">
        <v>26</v>
      </c>
      <c r="K18" s="7" t="s">
        <v>26</v>
      </c>
      <c r="L18" s="7" t="s">
        <v>26</v>
      </c>
      <c r="M18" s="7" t="s">
        <v>25</v>
      </c>
      <c r="N18" s="7" t="s">
        <v>26</v>
      </c>
      <c r="O18" s="7" t="s">
        <v>26</v>
      </c>
      <c r="P18" s="7" t="s">
        <v>26</v>
      </c>
      <c r="Q18" s="7" t="s">
        <v>25</v>
      </c>
      <c r="R18" s="7" t="s">
        <v>26</v>
      </c>
      <c r="S18" s="7" t="s">
        <v>25</v>
      </c>
      <c r="T18" s="7" t="s">
        <v>26</v>
      </c>
      <c r="U18" s="1"/>
    </row>
    <row r="19" spans="1:21" ht="26.25" thickBot="1" x14ac:dyDescent="0.3">
      <c r="A19" s="100">
        <v>42436.87226851852</v>
      </c>
      <c r="B19" s="7" t="s">
        <v>25</v>
      </c>
      <c r="C19" s="7" t="s">
        <v>26</v>
      </c>
      <c r="D19" s="7" t="s">
        <v>25</v>
      </c>
      <c r="E19" s="7" t="s">
        <v>25</v>
      </c>
      <c r="F19" s="7" t="s">
        <v>25</v>
      </c>
      <c r="G19" s="7" t="s">
        <v>26</v>
      </c>
      <c r="H19" s="7" t="s">
        <v>25</v>
      </c>
      <c r="I19" s="7" t="s">
        <v>25</v>
      </c>
      <c r="J19" s="7" t="s">
        <v>25</v>
      </c>
      <c r="K19" s="7" t="s">
        <v>25</v>
      </c>
      <c r="L19" s="7" t="s">
        <v>26</v>
      </c>
      <c r="M19" s="7" t="s">
        <v>26</v>
      </c>
      <c r="N19" s="7" t="s">
        <v>26</v>
      </c>
      <c r="O19" s="7" t="s">
        <v>26</v>
      </c>
      <c r="P19" s="7" t="s">
        <v>26</v>
      </c>
      <c r="Q19" s="7" t="s">
        <v>25</v>
      </c>
      <c r="R19" s="7" t="s">
        <v>26</v>
      </c>
      <c r="S19" s="7" t="s">
        <v>26</v>
      </c>
      <c r="T19" s="7" t="s">
        <v>25</v>
      </c>
      <c r="U19" s="1"/>
    </row>
    <row r="20" spans="1:21" ht="26.25" thickBot="1" x14ac:dyDescent="0.3">
      <c r="A20" s="100">
        <v>42436.872523148151</v>
      </c>
      <c r="B20" s="7" t="s">
        <v>26</v>
      </c>
      <c r="C20" s="7" t="s">
        <v>25</v>
      </c>
      <c r="D20" s="7" t="s">
        <v>25</v>
      </c>
      <c r="E20" s="7" t="s">
        <v>25</v>
      </c>
      <c r="F20" s="7" t="s">
        <v>25</v>
      </c>
      <c r="G20" s="7" t="s">
        <v>25</v>
      </c>
      <c r="H20" s="7" t="s">
        <v>25</v>
      </c>
      <c r="I20" s="7" t="s">
        <v>25</v>
      </c>
      <c r="J20" s="7" t="s">
        <v>25</v>
      </c>
      <c r="K20" s="7" t="s">
        <v>25</v>
      </c>
      <c r="L20" s="7" t="s">
        <v>26</v>
      </c>
      <c r="M20" s="7" t="s">
        <v>25</v>
      </c>
      <c r="N20" s="7" t="s">
        <v>26</v>
      </c>
      <c r="O20" s="7" t="s">
        <v>26</v>
      </c>
      <c r="P20" s="7" t="s">
        <v>26</v>
      </c>
      <c r="Q20" s="7" t="s">
        <v>25</v>
      </c>
      <c r="R20" s="7" t="s">
        <v>25</v>
      </c>
      <c r="S20" s="7" t="s">
        <v>26</v>
      </c>
      <c r="T20" s="7" t="s">
        <v>26</v>
      </c>
      <c r="U20" s="1"/>
    </row>
    <row r="21" spans="1:21" ht="26.25" thickBot="1" x14ac:dyDescent="0.3">
      <c r="A21" s="100">
        <v>42436.873425925929</v>
      </c>
      <c r="B21" s="7" t="s">
        <v>26</v>
      </c>
      <c r="C21" s="7" t="s">
        <v>25</v>
      </c>
      <c r="D21" s="7" t="s">
        <v>26</v>
      </c>
      <c r="E21" s="7" t="s">
        <v>26</v>
      </c>
      <c r="F21" s="7" t="s">
        <v>25</v>
      </c>
      <c r="G21" s="7" t="s">
        <v>25</v>
      </c>
      <c r="H21" s="7" t="s">
        <v>25</v>
      </c>
      <c r="I21" s="7" t="s">
        <v>25</v>
      </c>
      <c r="J21" s="7" t="s">
        <v>26</v>
      </c>
      <c r="K21" s="7" t="s">
        <v>26</v>
      </c>
      <c r="L21" s="7" t="s">
        <v>26</v>
      </c>
      <c r="M21" s="7" t="s">
        <v>25</v>
      </c>
      <c r="N21" s="7" t="s">
        <v>26</v>
      </c>
      <c r="O21" s="7" t="s">
        <v>26</v>
      </c>
      <c r="P21" s="7" t="s">
        <v>26</v>
      </c>
      <c r="Q21" s="7" t="s">
        <v>25</v>
      </c>
      <c r="R21" s="7" t="s">
        <v>26</v>
      </c>
      <c r="S21" s="7" t="s">
        <v>26</v>
      </c>
      <c r="T21" s="7" t="s">
        <v>26</v>
      </c>
      <c r="U21" s="1"/>
    </row>
    <row r="22" spans="1:21" ht="26.25" thickBot="1" x14ac:dyDescent="0.3">
      <c r="A22" s="100">
        <v>42436.873530092591</v>
      </c>
      <c r="B22" s="7" t="s">
        <v>25</v>
      </c>
      <c r="C22" s="7" t="s">
        <v>25</v>
      </c>
      <c r="D22" s="7" t="s">
        <v>25</v>
      </c>
      <c r="E22" s="7" t="s">
        <v>25</v>
      </c>
      <c r="F22" s="7" t="s">
        <v>25</v>
      </c>
      <c r="G22" s="7" t="s">
        <v>25</v>
      </c>
      <c r="H22" s="7" t="s">
        <v>26</v>
      </c>
      <c r="I22" s="7" t="s">
        <v>26</v>
      </c>
      <c r="J22" s="7" t="s">
        <v>26</v>
      </c>
      <c r="K22" s="7" t="s">
        <v>25</v>
      </c>
      <c r="L22" s="7" t="s">
        <v>25</v>
      </c>
      <c r="M22" s="7" t="s">
        <v>25</v>
      </c>
      <c r="N22" s="7" t="s">
        <v>25</v>
      </c>
      <c r="O22" s="7" t="s">
        <v>25</v>
      </c>
      <c r="P22" s="7" t="s">
        <v>26</v>
      </c>
      <c r="Q22" s="7" t="s">
        <v>25</v>
      </c>
      <c r="R22" s="7" t="s">
        <v>25</v>
      </c>
      <c r="S22" s="7" t="s">
        <v>25</v>
      </c>
      <c r="T22" s="7" t="s">
        <v>25</v>
      </c>
      <c r="U22" s="1"/>
    </row>
    <row r="23" spans="1:21" ht="26.25" thickBot="1" x14ac:dyDescent="0.3">
      <c r="A23" s="100">
        <v>42436.880578703705</v>
      </c>
      <c r="B23" s="7" t="s">
        <v>25</v>
      </c>
      <c r="C23" s="7" t="s">
        <v>25</v>
      </c>
      <c r="D23" s="7" t="s">
        <v>25</v>
      </c>
      <c r="E23" s="7" t="s">
        <v>25</v>
      </c>
      <c r="F23" s="7" t="s">
        <v>25</v>
      </c>
      <c r="G23" s="7" t="s">
        <v>26</v>
      </c>
      <c r="H23" s="7" t="s">
        <v>25</v>
      </c>
      <c r="I23" s="7" t="s">
        <v>25</v>
      </c>
      <c r="J23" s="7" t="s">
        <v>25</v>
      </c>
      <c r="K23" s="7" t="s">
        <v>26</v>
      </c>
      <c r="L23" s="7" t="s">
        <v>26</v>
      </c>
      <c r="M23" s="7" t="s">
        <v>25</v>
      </c>
      <c r="N23" s="7" t="s">
        <v>26</v>
      </c>
      <c r="O23" s="7" t="s">
        <v>26</v>
      </c>
      <c r="P23" s="7" t="s">
        <v>26</v>
      </c>
      <c r="Q23" s="7" t="s">
        <v>26</v>
      </c>
      <c r="R23" s="7" t="s">
        <v>25</v>
      </c>
      <c r="S23" s="7" t="s">
        <v>26</v>
      </c>
      <c r="T23" s="7" t="s">
        <v>26</v>
      </c>
      <c r="U23" s="1"/>
    </row>
    <row r="24" spans="1:21" ht="26.25" thickBot="1" x14ac:dyDescent="0.3">
      <c r="A24" s="100">
        <v>42436.883703703701</v>
      </c>
      <c r="B24" s="7" t="s">
        <v>26</v>
      </c>
      <c r="C24" s="7" t="s">
        <v>26</v>
      </c>
      <c r="D24" s="7" t="s">
        <v>25</v>
      </c>
      <c r="E24" s="7" t="s">
        <v>25</v>
      </c>
      <c r="F24" s="7" t="s">
        <v>25</v>
      </c>
      <c r="G24" s="7" t="s">
        <v>25</v>
      </c>
      <c r="H24" s="7" t="s">
        <v>25</v>
      </c>
      <c r="I24" s="7" t="s">
        <v>25</v>
      </c>
      <c r="J24" s="7" t="s">
        <v>25</v>
      </c>
      <c r="K24" s="7" t="s">
        <v>26</v>
      </c>
      <c r="L24" s="7" t="s">
        <v>26</v>
      </c>
      <c r="M24" s="7" t="s">
        <v>26</v>
      </c>
      <c r="N24" s="7" t="s">
        <v>26</v>
      </c>
      <c r="O24" s="7" t="s">
        <v>26</v>
      </c>
      <c r="P24" s="7" t="s">
        <v>26</v>
      </c>
      <c r="Q24" s="7" t="s">
        <v>26</v>
      </c>
      <c r="R24" s="7" t="s">
        <v>26</v>
      </c>
      <c r="S24" s="7" t="s">
        <v>26</v>
      </c>
      <c r="T24" s="7" t="s">
        <v>25</v>
      </c>
      <c r="U24" s="1"/>
    </row>
    <row r="25" spans="1:21" ht="26.25" thickBot="1" x14ac:dyDescent="0.3">
      <c r="A25" s="100">
        <v>42436.888645833336</v>
      </c>
      <c r="B25" s="7" t="s">
        <v>25</v>
      </c>
      <c r="C25" s="7" t="s">
        <v>25</v>
      </c>
      <c r="D25" s="7" t="s">
        <v>25</v>
      </c>
      <c r="E25" s="7" t="s">
        <v>25</v>
      </c>
      <c r="F25" s="7" t="s">
        <v>25</v>
      </c>
      <c r="G25" s="7" t="s">
        <v>25</v>
      </c>
      <c r="H25" s="7" t="s">
        <v>25</v>
      </c>
      <c r="I25" s="7" t="s">
        <v>25</v>
      </c>
      <c r="J25" s="7" t="s">
        <v>25</v>
      </c>
      <c r="K25" s="7" t="s">
        <v>25</v>
      </c>
      <c r="L25" s="7" t="s">
        <v>25</v>
      </c>
      <c r="M25" s="7" t="s">
        <v>25</v>
      </c>
      <c r="N25" s="7" t="s">
        <v>25</v>
      </c>
      <c r="O25" s="7" t="s">
        <v>25</v>
      </c>
      <c r="P25" s="7" t="s">
        <v>25</v>
      </c>
      <c r="Q25" s="7" t="s">
        <v>25</v>
      </c>
      <c r="R25" s="7" t="s">
        <v>25</v>
      </c>
      <c r="S25" s="7" t="s">
        <v>25</v>
      </c>
      <c r="T25" s="7" t="s">
        <v>25</v>
      </c>
      <c r="U25" s="1"/>
    </row>
    <row r="26" spans="1:21" ht="26.25" thickBot="1" x14ac:dyDescent="0.3">
      <c r="A26" s="100">
        <v>42437.482858796298</v>
      </c>
      <c r="B26" s="7" t="s">
        <v>25</v>
      </c>
      <c r="C26" s="7" t="s">
        <v>26</v>
      </c>
      <c r="D26" s="7" t="s">
        <v>25</v>
      </c>
      <c r="E26" s="7" t="s">
        <v>25</v>
      </c>
      <c r="F26" s="7" t="s">
        <v>25</v>
      </c>
      <c r="G26" s="7" t="s">
        <v>25</v>
      </c>
      <c r="H26" s="7" t="s">
        <v>25</v>
      </c>
      <c r="I26" s="7" t="s">
        <v>25</v>
      </c>
      <c r="J26" s="7" t="s">
        <v>26</v>
      </c>
      <c r="K26" s="7" t="s">
        <v>25</v>
      </c>
      <c r="L26" s="7" t="s">
        <v>26</v>
      </c>
      <c r="M26" s="7" t="s">
        <v>26</v>
      </c>
      <c r="N26" s="7" t="s">
        <v>26</v>
      </c>
      <c r="O26" s="7" t="s">
        <v>26</v>
      </c>
      <c r="P26" s="7" t="s">
        <v>26</v>
      </c>
      <c r="Q26" s="7" t="s">
        <v>25</v>
      </c>
      <c r="R26" s="7" t="s">
        <v>26</v>
      </c>
      <c r="S26" s="7" t="s">
        <v>26</v>
      </c>
      <c r="T26" s="7" t="s">
        <v>26</v>
      </c>
      <c r="U26" s="1"/>
    </row>
    <row r="27" spans="1:21" ht="26.25" thickBot="1" x14ac:dyDescent="0.3">
      <c r="A27" s="100">
        <v>42437.943171296298</v>
      </c>
      <c r="B27" s="7" t="s">
        <v>26</v>
      </c>
      <c r="C27" s="7" t="s">
        <v>26</v>
      </c>
      <c r="D27" s="7" t="s">
        <v>26</v>
      </c>
      <c r="E27" s="7" t="s">
        <v>25</v>
      </c>
      <c r="F27" s="7" t="s">
        <v>25</v>
      </c>
      <c r="G27" s="7" t="s">
        <v>26</v>
      </c>
      <c r="H27" s="7" t="s">
        <v>25</v>
      </c>
      <c r="I27" s="7" t="s">
        <v>25</v>
      </c>
      <c r="J27" s="7" t="s">
        <v>25</v>
      </c>
      <c r="K27" s="7" t="s">
        <v>25</v>
      </c>
      <c r="L27" s="7" t="s">
        <v>26</v>
      </c>
      <c r="M27" s="7" t="s">
        <v>26</v>
      </c>
      <c r="N27" s="7" t="s">
        <v>25</v>
      </c>
      <c r="O27" s="7" t="s">
        <v>250</v>
      </c>
      <c r="P27" s="7" t="s">
        <v>26</v>
      </c>
      <c r="Q27" s="7" t="s">
        <v>25</v>
      </c>
      <c r="R27" s="7" t="s">
        <v>25</v>
      </c>
      <c r="S27" s="7" t="s">
        <v>26</v>
      </c>
      <c r="T27" s="7" t="s">
        <v>26</v>
      </c>
      <c r="U27" s="1"/>
    </row>
    <row r="28" spans="1:21" ht="26.25" thickBot="1" x14ac:dyDescent="0.3">
      <c r="A28" s="93" t="s">
        <v>225</v>
      </c>
      <c r="B28" s="10" t="s">
        <v>176</v>
      </c>
      <c r="C28" s="10" t="s">
        <v>177</v>
      </c>
      <c r="D28" s="10" t="s">
        <v>178</v>
      </c>
      <c r="E28" s="10" t="s">
        <v>179</v>
      </c>
      <c r="F28" s="10" t="s">
        <v>180</v>
      </c>
      <c r="G28" s="10" t="s">
        <v>181</v>
      </c>
      <c r="H28" s="10" t="s">
        <v>182</v>
      </c>
      <c r="I28" s="10" t="s">
        <v>183</v>
      </c>
      <c r="J28" s="10" t="s">
        <v>184</v>
      </c>
      <c r="K28" s="10" t="s">
        <v>185</v>
      </c>
      <c r="L28" s="10" t="s">
        <v>186</v>
      </c>
      <c r="M28" s="10" t="s">
        <v>187</v>
      </c>
      <c r="N28" s="10" t="s">
        <v>188</v>
      </c>
      <c r="O28" s="10" t="s">
        <v>189</v>
      </c>
      <c r="P28" s="10" t="s">
        <v>190</v>
      </c>
      <c r="Q28" s="10" t="s">
        <v>191</v>
      </c>
      <c r="R28" s="10" t="s">
        <v>192</v>
      </c>
      <c r="S28" s="10" t="s">
        <v>193</v>
      </c>
      <c r="T28" s="10" t="s">
        <v>194</v>
      </c>
    </row>
    <row r="29" spans="1:21" x14ac:dyDescent="0.25">
      <c r="A29" s="93" t="s">
        <v>226</v>
      </c>
      <c r="B29" s="83">
        <f>COUNTIF(B2:B27,"Si lo escucha")</f>
        <v>18</v>
      </c>
      <c r="C29" s="83">
        <f t="shared" ref="C29:T29" si="0">COUNTIF(C2:C27,"Si lo escucha")</f>
        <v>14</v>
      </c>
      <c r="D29" s="83">
        <f t="shared" si="0"/>
        <v>21</v>
      </c>
      <c r="E29" s="83">
        <f t="shared" si="0"/>
        <v>23</v>
      </c>
      <c r="F29" s="83">
        <f t="shared" si="0"/>
        <v>24</v>
      </c>
      <c r="G29" s="83">
        <f t="shared" si="0"/>
        <v>18</v>
      </c>
      <c r="H29" s="83">
        <f t="shared" si="0"/>
        <v>24</v>
      </c>
      <c r="I29" s="83">
        <f t="shared" si="0"/>
        <v>24</v>
      </c>
      <c r="J29" s="83">
        <f t="shared" si="0"/>
        <v>15</v>
      </c>
      <c r="K29" s="83">
        <f t="shared" si="0"/>
        <v>14</v>
      </c>
      <c r="L29" s="83">
        <f t="shared" si="0"/>
        <v>9</v>
      </c>
      <c r="M29" s="83">
        <f t="shared" si="0"/>
        <v>10</v>
      </c>
      <c r="N29" s="83">
        <f t="shared" si="0"/>
        <v>9</v>
      </c>
      <c r="O29" s="83">
        <f t="shared" si="0"/>
        <v>4</v>
      </c>
      <c r="P29" s="83">
        <f t="shared" si="0"/>
        <v>4</v>
      </c>
      <c r="Q29" s="83">
        <f t="shared" si="0"/>
        <v>18</v>
      </c>
      <c r="R29" s="83">
        <f t="shared" si="0"/>
        <v>12</v>
      </c>
      <c r="S29" s="83">
        <f t="shared" si="0"/>
        <v>6</v>
      </c>
      <c r="T29" s="83">
        <f t="shared" si="0"/>
        <v>8</v>
      </c>
    </row>
    <row r="30" spans="1:21" x14ac:dyDescent="0.25">
      <c r="A30" s="93" t="s">
        <v>227</v>
      </c>
      <c r="B30" s="83">
        <f>COUNTIF(B2:B27,"No lo escucha")</f>
        <v>8</v>
      </c>
      <c r="C30" s="83">
        <f t="shared" ref="C30:T30" si="1">COUNTIF(C2:C27,"No lo escucha")</f>
        <v>11</v>
      </c>
      <c r="D30" s="83">
        <f t="shared" si="1"/>
        <v>5</v>
      </c>
      <c r="E30" s="83">
        <f t="shared" si="1"/>
        <v>3</v>
      </c>
      <c r="F30" s="83">
        <f t="shared" si="1"/>
        <v>2</v>
      </c>
      <c r="G30" s="83">
        <f t="shared" si="1"/>
        <v>7</v>
      </c>
      <c r="H30" s="83">
        <f t="shared" si="1"/>
        <v>1</v>
      </c>
      <c r="I30" s="83">
        <f t="shared" si="1"/>
        <v>1</v>
      </c>
      <c r="J30" s="83">
        <f t="shared" si="1"/>
        <v>10</v>
      </c>
      <c r="K30" s="83">
        <f t="shared" si="1"/>
        <v>11</v>
      </c>
      <c r="L30" s="83">
        <f t="shared" si="1"/>
        <v>17</v>
      </c>
      <c r="M30" s="83">
        <f t="shared" si="1"/>
        <v>15</v>
      </c>
      <c r="N30" s="83">
        <f t="shared" si="1"/>
        <v>16</v>
      </c>
      <c r="O30" s="83">
        <f t="shared" si="1"/>
        <v>19</v>
      </c>
      <c r="P30" s="83">
        <f t="shared" si="1"/>
        <v>21</v>
      </c>
      <c r="Q30" s="83">
        <f t="shared" si="1"/>
        <v>8</v>
      </c>
      <c r="R30" s="83">
        <f t="shared" si="1"/>
        <v>13</v>
      </c>
      <c r="S30" s="83">
        <f t="shared" si="1"/>
        <v>19</v>
      </c>
      <c r="T30" s="83">
        <f t="shared" si="1"/>
        <v>16</v>
      </c>
    </row>
    <row r="31" spans="1:21" x14ac:dyDescent="0.25">
      <c r="A31" s="120" t="s">
        <v>252</v>
      </c>
      <c r="B31" s="83">
        <f>COUNTIF(B2:B27,"SR")</f>
        <v>0</v>
      </c>
      <c r="C31" s="83">
        <f t="shared" ref="C31:T31" si="2">COUNTIF(C2:C27,"SR")</f>
        <v>1</v>
      </c>
      <c r="D31" s="83">
        <f t="shared" si="2"/>
        <v>0</v>
      </c>
      <c r="E31" s="83">
        <f t="shared" si="2"/>
        <v>0</v>
      </c>
      <c r="F31" s="83">
        <f t="shared" si="2"/>
        <v>0</v>
      </c>
      <c r="G31" s="83">
        <f t="shared" si="2"/>
        <v>1</v>
      </c>
      <c r="H31" s="83">
        <f t="shared" si="2"/>
        <v>1</v>
      </c>
      <c r="I31" s="83">
        <f t="shared" si="2"/>
        <v>1</v>
      </c>
      <c r="J31" s="83">
        <f t="shared" si="2"/>
        <v>1</v>
      </c>
      <c r="K31" s="83">
        <f t="shared" si="2"/>
        <v>1</v>
      </c>
      <c r="L31" s="83">
        <f t="shared" si="2"/>
        <v>0</v>
      </c>
      <c r="M31" s="83">
        <f t="shared" si="2"/>
        <v>1</v>
      </c>
      <c r="N31" s="83">
        <f t="shared" si="2"/>
        <v>1</v>
      </c>
      <c r="O31" s="83">
        <f t="shared" si="2"/>
        <v>3</v>
      </c>
      <c r="P31" s="83">
        <f t="shared" si="2"/>
        <v>1</v>
      </c>
      <c r="Q31" s="83">
        <f t="shared" si="2"/>
        <v>0</v>
      </c>
      <c r="R31" s="83">
        <f t="shared" si="2"/>
        <v>1</v>
      </c>
      <c r="S31" s="83">
        <f t="shared" si="2"/>
        <v>1</v>
      </c>
      <c r="T31" s="83">
        <f t="shared" si="2"/>
        <v>2</v>
      </c>
    </row>
    <row r="32" spans="1:21" x14ac:dyDescent="0.25">
      <c r="A32" s="120" t="s">
        <v>251</v>
      </c>
      <c r="B32" s="83">
        <f>SUM(B29:B31)</f>
        <v>26</v>
      </c>
      <c r="C32" s="83">
        <f t="shared" ref="C32:T32" si="3">SUM(C29:C31)</f>
        <v>26</v>
      </c>
      <c r="D32" s="83">
        <f t="shared" si="3"/>
        <v>26</v>
      </c>
      <c r="E32" s="83">
        <f t="shared" si="3"/>
        <v>26</v>
      </c>
      <c r="F32" s="83">
        <f t="shared" si="3"/>
        <v>26</v>
      </c>
      <c r="G32" s="83">
        <f t="shared" si="3"/>
        <v>26</v>
      </c>
      <c r="H32" s="83">
        <f t="shared" si="3"/>
        <v>26</v>
      </c>
      <c r="I32" s="83">
        <f t="shared" si="3"/>
        <v>26</v>
      </c>
      <c r="J32" s="83">
        <f t="shared" si="3"/>
        <v>26</v>
      </c>
      <c r="K32" s="83">
        <f t="shared" si="3"/>
        <v>26</v>
      </c>
      <c r="L32" s="83">
        <f t="shared" si="3"/>
        <v>26</v>
      </c>
      <c r="M32" s="83">
        <f t="shared" si="3"/>
        <v>26</v>
      </c>
      <c r="N32" s="83">
        <f t="shared" si="3"/>
        <v>26</v>
      </c>
      <c r="O32" s="83">
        <f t="shared" si="3"/>
        <v>26</v>
      </c>
      <c r="P32" s="83">
        <f t="shared" si="3"/>
        <v>26</v>
      </c>
      <c r="Q32" s="83">
        <f t="shared" si="3"/>
        <v>26</v>
      </c>
      <c r="R32" s="83">
        <f t="shared" si="3"/>
        <v>26</v>
      </c>
      <c r="S32" s="83">
        <f t="shared" si="3"/>
        <v>26</v>
      </c>
      <c r="T32" s="83">
        <f t="shared" si="3"/>
        <v>26</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topLeftCell="A31" workbookViewId="0">
      <selection activeCell="H38" sqref="H38"/>
    </sheetView>
  </sheetViews>
  <sheetFormatPr baseColWidth="10" defaultRowHeight="15" x14ac:dyDescent="0.25"/>
  <cols>
    <col min="1" max="1" width="24.5703125" customWidth="1"/>
  </cols>
  <sheetData>
    <row r="1" spans="1:20" ht="26.25" thickBot="1" x14ac:dyDescent="0.3">
      <c r="A1" s="84" t="s">
        <v>195</v>
      </c>
      <c r="B1" s="8" t="s">
        <v>176</v>
      </c>
      <c r="C1" s="8" t="s">
        <v>177</v>
      </c>
      <c r="D1" s="8" t="s">
        <v>178</v>
      </c>
      <c r="E1" s="8" t="s">
        <v>179</v>
      </c>
      <c r="F1" s="8" t="s">
        <v>180</v>
      </c>
      <c r="G1" s="8" t="s">
        <v>181</v>
      </c>
      <c r="H1" s="8" t="s">
        <v>182</v>
      </c>
      <c r="I1" s="8" t="s">
        <v>183</v>
      </c>
      <c r="J1" s="8" t="s">
        <v>184</v>
      </c>
      <c r="K1" s="8" t="s">
        <v>185</v>
      </c>
      <c r="L1" s="8" t="s">
        <v>186</v>
      </c>
      <c r="M1" s="8" t="s">
        <v>187</v>
      </c>
      <c r="N1" s="8" t="s">
        <v>188</v>
      </c>
      <c r="O1" s="8" t="s">
        <v>189</v>
      </c>
      <c r="P1" s="8" t="s">
        <v>190</v>
      </c>
      <c r="Q1" s="8" t="s">
        <v>191</v>
      </c>
      <c r="R1" s="8" t="s">
        <v>192</v>
      </c>
      <c r="S1" s="8" t="s">
        <v>193</v>
      </c>
      <c r="T1" s="8" t="s">
        <v>194</v>
      </c>
    </row>
    <row r="2" spans="1:20" ht="26.25" thickBot="1" x14ac:dyDescent="0.3">
      <c r="A2" s="102">
        <v>42422.786782407406</v>
      </c>
      <c r="B2" s="6" t="s">
        <v>18</v>
      </c>
      <c r="C2" s="6" t="s">
        <v>18</v>
      </c>
      <c r="D2" s="6" t="s">
        <v>18</v>
      </c>
      <c r="E2" s="6" t="s">
        <v>18</v>
      </c>
      <c r="F2" s="6" t="s">
        <v>18</v>
      </c>
      <c r="G2" s="6" t="s">
        <v>18</v>
      </c>
      <c r="H2" s="6" t="s">
        <v>18</v>
      </c>
      <c r="I2" s="6" t="s">
        <v>18</v>
      </c>
      <c r="J2" s="6" t="s">
        <v>32</v>
      </c>
      <c r="K2" s="6" t="s">
        <v>18</v>
      </c>
      <c r="L2" s="6" t="s">
        <v>32</v>
      </c>
      <c r="M2" s="6" t="s">
        <v>33</v>
      </c>
      <c r="N2" s="6" t="s">
        <v>33</v>
      </c>
      <c r="O2" s="6" t="s">
        <v>33</v>
      </c>
      <c r="P2" s="6" t="s">
        <v>32</v>
      </c>
      <c r="Q2" s="6" t="s">
        <v>32</v>
      </c>
      <c r="R2" s="6" t="s">
        <v>33</v>
      </c>
      <c r="S2" s="6" t="s">
        <v>33</v>
      </c>
      <c r="T2" s="6" t="s">
        <v>33</v>
      </c>
    </row>
    <row r="3" spans="1:20" ht="15.75" thickBot="1" x14ac:dyDescent="0.3">
      <c r="A3" s="102">
        <v>42422.898136574076</v>
      </c>
      <c r="B3" s="6" t="s">
        <v>33</v>
      </c>
      <c r="C3" s="6" t="s">
        <v>33</v>
      </c>
      <c r="D3" s="6" t="s">
        <v>33</v>
      </c>
      <c r="E3" s="6" t="s">
        <v>33</v>
      </c>
      <c r="F3" s="6" t="s">
        <v>33</v>
      </c>
      <c r="G3" s="6" t="s">
        <v>33</v>
      </c>
      <c r="H3" s="6" t="s">
        <v>18</v>
      </c>
      <c r="I3" s="6" t="s">
        <v>18</v>
      </c>
      <c r="J3" s="6" t="s">
        <v>33</v>
      </c>
      <c r="K3" s="6" t="s">
        <v>33</v>
      </c>
      <c r="L3" s="6" t="s">
        <v>33</v>
      </c>
      <c r="M3" s="6" t="s">
        <v>33</v>
      </c>
      <c r="N3" s="6" t="s">
        <v>33</v>
      </c>
      <c r="O3" s="6" t="s">
        <v>33</v>
      </c>
      <c r="P3" s="6" t="s">
        <v>33</v>
      </c>
      <c r="Q3" s="6" t="s">
        <v>33</v>
      </c>
      <c r="R3" s="6" t="s">
        <v>33</v>
      </c>
      <c r="S3" s="6" t="s">
        <v>33</v>
      </c>
      <c r="T3" s="6" t="s">
        <v>33</v>
      </c>
    </row>
    <row r="4" spans="1:20" ht="26.25" thickBot="1" x14ac:dyDescent="0.3">
      <c r="A4" s="102">
        <v>42422.910081018519</v>
      </c>
      <c r="B4" s="6" t="s">
        <v>32</v>
      </c>
      <c r="C4" s="6" t="s">
        <v>32</v>
      </c>
      <c r="D4" s="6" t="s">
        <v>32</v>
      </c>
      <c r="E4" s="6" t="s">
        <v>32</v>
      </c>
      <c r="F4" s="6" t="s">
        <v>32</v>
      </c>
      <c r="G4" s="6" t="s">
        <v>32</v>
      </c>
      <c r="H4" s="6" t="s">
        <v>18</v>
      </c>
      <c r="I4" s="6" t="s">
        <v>18</v>
      </c>
      <c r="J4" s="6" t="s">
        <v>33</v>
      </c>
      <c r="K4" s="6" t="s">
        <v>33</v>
      </c>
      <c r="L4" s="6" t="s">
        <v>33</v>
      </c>
      <c r="M4" s="6" t="s">
        <v>33</v>
      </c>
      <c r="N4" s="6" t="s">
        <v>33</v>
      </c>
      <c r="O4" s="6" t="s">
        <v>33</v>
      </c>
      <c r="P4" s="6" t="s">
        <v>33</v>
      </c>
      <c r="Q4" s="6" t="s">
        <v>32</v>
      </c>
      <c r="R4" s="6" t="s">
        <v>32</v>
      </c>
      <c r="S4" s="6" t="s">
        <v>33</v>
      </c>
      <c r="T4" s="6" t="s">
        <v>33</v>
      </c>
    </row>
    <row r="5" spans="1:20" ht="26.25" thickBot="1" x14ac:dyDescent="0.3">
      <c r="A5" s="102">
        <v>42422.917557870373</v>
      </c>
      <c r="B5" s="6" t="s">
        <v>32</v>
      </c>
      <c r="C5" s="6" t="s">
        <v>33</v>
      </c>
      <c r="D5" s="6" t="s">
        <v>33</v>
      </c>
      <c r="E5" s="6" t="s">
        <v>33</v>
      </c>
      <c r="F5" s="6" t="s">
        <v>32</v>
      </c>
      <c r="G5" s="6" t="s">
        <v>32</v>
      </c>
      <c r="H5" s="6" t="s">
        <v>18</v>
      </c>
      <c r="I5" s="6" t="s">
        <v>18</v>
      </c>
      <c r="J5" s="6" t="s">
        <v>32</v>
      </c>
      <c r="K5" s="6" t="s">
        <v>32</v>
      </c>
      <c r="L5" s="6" t="s">
        <v>32</v>
      </c>
      <c r="M5" s="6" t="s">
        <v>33</v>
      </c>
      <c r="N5" s="6" t="s">
        <v>32</v>
      </c>
      <c r="O5" s="6" t="s">
        <v>33</v>
      </c>
      <c r="P5" s="6" t="s">
        <v>33</v>
      </c>
      <c r="Q5" s="6" t="s">
        <v>18</v>
      </c>
      <c r="R5" s="6" t="s">
        <v>33</v>
      </c>
      <c r="S5" s="6" t="s">
        <v>33</v>
      </c>
      <c r="T5" s="6" t="s">
        <v>33</v>
      </c>
    </row>
    <row r="6" spans="1:20" ht="26.25" thickBot="1" x14ac:dyDescent="0.3">
      <c r="A6" s="102">
        <v>42422.926215277781</v>
      </c>
      <c r="B6" s="6" t="s">
        <v>33</v>
      </c>
      <c r="C6" s="6" t="s">
        <v>32</v>
      </c>
      <c r="D6" s="6" t="s">
        <v>33</v>
      </c>
      <c r="E6" s="6" t="s">
        <v>32</v>
      </c>
      <c r="F6" s="6" t="s">
        <v>18</v>
      </c>
      <c r="G6" s="6" t="s">
        <v>18</v>
      </c>
      <c r="H6" s="6" t="s">
        <v>18</v>
      </c>
      <c r="I6" s="6" t="s">
        <v>18</v>
      </c>
      <c r="J6" s="6" t="s">
        <v>18</v>
      </c>
      <c r="K6" s="6" t="s">
        <v>32</v>
      </c>
      <c r="L6" s="6" t="s">
        <v>32</v>
      </c>
      <c r="M6" s="6" t="s">
        <v>32</v>
      </c>
      <c r="N6" s="6" t="s">
        <v>33</v>
      </c>
      <c r="O6" s="6" t="s">
        <v>33</v>
      </c>
      <c r="P6" s="6" t="s">
        <v>33</v>
      </c>
      <c r="Q6" s="6" t="s">
        <v>33</v>
      </c>
      <c r="R6" s="6" t="s">
        <v>33</v>
      </c>
      <c r="S6" s="6" t="s">
        <v>33</v>
      </c>
      <c r="T6" s="6" t="s">
        <v>33</v>
      </c>
    </row>
    <row r="7" spans="1:20" ht="26.25" thickBot="1" x14ac:dyDescent="0.3">
      <c r="A7" s="102">
        <v>42422.966562499998</v>
      </c>
      <c r="B7" s="6" t="s">
        <v>18</v>
      </c>
      <c r="C7" s="6" t="s">
        <v>250</v>
      </c>
      <c r="D7" s="6" t="s">
        <v>18</v>
      </c>
      <c r="E7" s="6" t="s">
        <v>18</v>
      </c>
      <c r="F7" s="6" t="s">
        <v>18</v>
      </c>
      <c r="G7" s="6" t="s">
        <v>250</v>
      </c>
      <c r="H7" s="6" t="s">
        <v>250</v>
      </c>
      <c r="I7" s="6" t="s">
        <v>250</v>
      </c>
      <c r="J7" s="6" t="s">
        <v>250</v>
      </c>
      <c r="K7" s="6" t="s">
        <v>250</v>
      </c>
      <c r="L7" s="6" t="s">
        <v>250</v>
      </c>
      <c r="M7" s="6" t="s">
        <v>250</v>
      </c>
      <c r="N7" s="6" t="s">
        <v>250</v>
      </c>
      <c r="O7" s="6" t="s">
        <v>250</v>
      </c>
      <c r="P7" s="6" t="s">
        <v>250</v>
      </c>
      <c r="Q7" s="6" t="s">
        <v>250</v>
      </c>
      <c r="R7" s="6" t="s">
        <v>32</v>
      </c>
      <c r="S7" s="6" t="s">
        <v>250</v>
      </c>
      <c r="T7" s="6" t="s">
        <v>250</v>
      </c>
    </row>
    <row r="8" spans="1:20" ht="26.25" thickBot="1" x14ac:dyDescent="0.3">
      <c r="A8" s="102">
        <v>42422.96974537037</v>
      </c>
      <c r="B8" s="6" t="s">
        <v>32</v>
      </c>
      <c r="C8" s="6" t="s">
        <v>33</v>
      </c>
      <c r="D8" s="6" t="s">
        <v>32</v>
      </c>
      <c r="E8" s="6" t="s">
        <v>18</v>
      </c>
      <c r="F8" s="6" t="s">
        <v>18</v>
      </c>
      <c r="G8" s="6" t="s">
        <v>32</v>
      </c>
      <c r="H8" s="6" t="s">
        <v>18</v>
      </c>
      <c r="I8" s="6" t="s">
        <v>18</v>
      </c>
      <c r="J8" s="6" t="s">
        <v>18</v>
      </c>
      <c r="K8" s="6" t="s">
        <v>33</v>
      </c>
      <c r="L8" s="6" t="s">
        <v>32</v>
      </c>
      <c r="M8" s="6" t="s">
        <v>33</v>
      </c>
      <c r="N8" s="6" t="s">
        <v>32</v>
      </c>
      <c r="O8" s="6" t="s">
        <v>33</v>
      </c>
      <c r="P8" s="6" t="s">
        <v>33</v>
      </c>
      <c r="Q8" s="6" t="s">
        <v>33</v>
      </c>
      <c r="R8" s="6" t="s">
        <v>33</v>
      </c>
      <c r="S8" s="6" t="s">
        <v>33</v>
      </c>
      <c r="T8" s="6" t="s">
        <v>33</v>
      </c>
    </row>
    <row r="9" spans="1:20" ht="26.25" thickBot="1" x14ac:dyDescent="0.3">
      <c r="A9" s="102">
        <v>42422.97451388889</v>
      </c>
      <c r="B9" s="6" t="s">
        <v>18</v>
      </c>
      <c r="C9" s="6" t="s">
        <v>18</v>
      </c>
      <c r="D9" s="6" t="s">
        <v>18</v>
      </c>
      <c r="E9" s="6" t="s">
        <v>18</v>
      </c>
      <c r="F9" s="6" t="s">
        <v>18</v>
      </c>
      <c r="G9" s="6" t="s">
        <v>18</v>
      </c>
      <c r="H9" s="6" t="s">
        <v>32</v>
      </c>
      <c r="I9" s="6" t="s">
        <v>32</v>
      </c>
      <c r="J9" s="6" t="s">
        <v>18</v>
      </c>
      <c r="K9" s="6" t="s">
        <v>32</v>
      </c>
      <c r="L9" s="6" t="s">
        <v>33</v>
      </c>
      <c r="M9" s="6" t="s">
        <v>32</v>
      </c>
      <c r="N9" s="6" t="s">
        <v>32</v>
      </c>
      <c r="O9" s="6" t="s">
        <v>32</v>
      </c>
      <c r="P9" s="6" t="s">
        <v>32</v>
      </c>
      <c r="Q9" s="6" t="s">
        <v>32</v>
      </c>
      <c r="R9" s="6" t="s">
        <v>18</v>
      </c>
      <c r="S9" s="6" t="s">
        <v>33</v>
      </c>
      <c r="T9" s="6" t="s">
        <v>32</v>
      </c>
    </row>
    <row r="10" spans="1:20" ht="26.25" thickBot="1" x14ac:dyDescent="0.3">
      <c r="A10" s="102">
        <v>42422.976967592593</v>
      </c>
      <c r="B10" s="6" t="s">
        <v>33</v>
      </c>
      <c r="C10" s="6" t="s">
        <v>32</v>
      </c>
      <c r="D10" s="6" t="s">
        <v>32</v>
      </c>
      <c r="E10" s="6" t="s">
        <v>32</v>
      </c>
      <c r="F10" s="6" t="s">
        <v>33</v>
      </c>
      <c r="G10" s="6" t="s">
        <v>33</v>
      </c>
      <c r="H10" s="6" t="s">
        <v>18</v>
      </c>
      <c r="I10" s="6" t="s">
        <v>18</v>
      </c>
      <c r="J10" s="6" t="s">
        <v>18</v>
      </c>
      <c r="K10" s="6" t="s">
        <v>32</v>
      </c>
      <c r="L10" s="6" t="s">
        <v>33</v>
      </c>
      <c r="M10" s="6" t="s">
        <v>33</v>
      </c>
      <c r="N10" s="6" t="s">
        <v>33</v>
      </c>
      <c r="O10" s="6" t="s">
        <v>33</v>
      </c>
      <c r="P10" s="6" t="s">
        <v>33</v>
      </c>
      <c r="Q10" s="6" t="s">
        <v>18</v>
      </c>
      <c r="R10" s="6" t="s">
        <v>32</v>
      </c>
      <c r="S10" s="6" t="s">
        <v>33</v>
      </c>
      <c r="T10" s="6" t="s">
        <v>32</v>
      </c>
    </row>
    <row r="11" spans="1:20" ht="26.25" thickBot="1" x14ac:dyDescent="0.3">
      <c r="A11" s="102">
        <v>42423.011550925927</v>
      </c>
      <c r="B11" s="6" t="s">
        <v>32</v>
      </c>
      <c r="C11" s="6" t="s">
        <v>33</v>
      </c>
      <c r="D11" s="6" t="s">
        <v>32</v>
      </c>
      <c r="E11" s="6" t="s">
        <v>18</v>
      </c>
      <c r="F11" s="6" t="s">
        <v>18</v>
      </c>
      <c r="G11" s="6" t="s">
        <v>33</v>
      </c>
      <c r="H11" s="6" t="s">
        <v>32</v>
      </c>
      <c r="I11" s="6" t="s">
        <v>18</v>
      </c>
      <c r="J11" s="6" t="s">
        <v>18</v>
      </c>
      <c r="K11" s="6" t="s">
        <v>33</v>
      </c>
      <c r="L11" s="6" t="s">
        <v>33</v>
      </c>
      <c r="M11" s="6" t="s">
        <v>33</v>
      </c>
      <c r="N11" s="6" t="s">
        <v>33</v>
      </c>
      <c r="O11" s="6" t="s">
        <v>33</v>
      </c>
      <c r="P11" s="6" t="s">
        <v>33</v>
      </c>
      <c r="Q11" s="6" t="s">
        <v>33</v>
      </c>
      <c r="R11" s="6" t="s">
        <v>33</v>
      </c>
      <c r="S11" s="6" t="s">
        <v>33</v>
      </c>
      <c r="T11" s="6" t="s">
        <v>33</v>
      </c>
    </row>
    <row r="12" spans="1:20" ht="26.25" thickBot="1" x14ac:dyDescent="0.3">
      <c r="A12" s="102">
        <v>42423.533564814818</v>
      </c>
      <c r="B12" s="6" t="s">
        <v>18</v>
      </c>
      <c r="C12" s="6" t="s">
        <v>18</v>
      </c>
      <c r="D12" s="6" t="s">
        <v>18</v>
      </c>
      <c r="E12" s="6" t="s">
        <v>18</v>
      </c>
      <c r="F12" s="6" t="s">
        <v>18</v>
      </c>
      <c r="G12" s="6" t="s">
        <v>18</v>
      </c>
      <c r="H12" s="6" t="s">
        <v>18</v>
      </c>
      <c r="I12" s="6" t="s">
        <v>18</v>
      </c>
      <c r="J12" s="6" t="s">
        <v>18</v>
      </c>
      <c r="K12" s="6" t="s">
        <v>18</v>
      </c>
      <c r="L12" s="6" t="s">
        <v>18</v>
      </c>
      <c r="M12" s="6" t="s">
        <v>18</v>
      </c>
      <c r="N12" s="6" t="s">
        <v>18</v>
      </c>
      <c r="O12" s="6" t="s">
        <v>32</v>
      </c>
      <c r="P12" s="6" t="s">
        <v>32</v>
      </c>
      <c r="Q12" s="6" t="s">
        <v>18</v>
      </c>
      <c r="R12" s="6" t="s">
        <v>32</v>
      </c>
      <c r="S12" s="6" t="s">
        <v>32</v>
      </c>
      <c r="T12" s="6" t="s">
        <v>18</v>
      </c>
    </row>
    <row r="13" spans="1:20" ht="26.25" thickBot="1" x14ac:dyDescent="0.3">
      <c r="A13" s="102">
        <v>42436.839247685188</v>
      </c>
      <c r="B13" s="6" t="s">
        <v>18</v>
      </c>
      <c r="C13" s="6" t="s">
        <v>33</v>
      </c>
      <c r="D13" s="6" t="s">
        <v>18</v>
      </c>
      <c r="E13" s="6" t="s">
        <v>18</v>
      </c>
      <c r="F13" s="6" t="s">
        <v>18</v>
      </c>
      <c r="G13" s="6" t="s">
        <v>18</v>
      </c>
      <c r="H13" s="6" t="s">
        <v>18</v>
      </c>
      <c r="I13" s="6" t="s">
        <v>18</v>
      </c>
      <c r="J13" s="6" t="s">
        <v>32</v>
      </c>
      <c r="K13" s="6" t="s">
        <v>32</v>
      </c>
      <c r="L13" s="6" t="s">
        <v>33</v>
      </c>
      <c r="M13" s="6" t="s">
        <v>32</v>
      </c>
      <c r="N13" s="6" t="s">
        <v>33</v>
      </c>
      <c r="O13" s="6" t="s">
        <v>33</v>
      </c>
      <c r="P13" s="6" t="s">
        <v>33</v>
      </c>
      <c r="Q13" s="6" t="s">
        <v>18</v>
      </c>
      <c r="R13" s="6" t="s">
        <v>33</v>
      </c>
      <c r="S13" s="6" t="s">
        <v>33</v>
      </c>
      <c r="T13" s="6" t="s">
        <v>33</v>
      </c>
    </row>
    <row r="14" spans="1:20" ht="26.25" thickBot="1" x14ac:dyDescent="0.3">
      <c r="A14" s="102">
        <v>42436.858564814815</v>
      </c>
      <c r="B14" s="6" t="s">
        <v>32</v>
      </c>
      <c r="C14" s="6" t="s">
        <v>33</v>
      </c>
      <c r="D14" s="6" t="s">
        <v>32</v>
      </c>
      <c r="E14" s="6" t="s">
        <v>32</v>
      </c>
      <c r="F14" s="6" t="s">
        <v>18</v>
      </c>
      <c r="G14" s="6" t="s">
        <v>32</v>
      </c>
      <c r="H14" s="6" t="s">
        <v>18</v>
      </c>
      <c r="I14" s="6" t="s">
        <v>18</v>
      </c>
      <c r="J14" s="6" t="s">
        <v>32</v>
      </c>
      <c r="K14" s="6" t="s">
        <v>33</v>
      </c>
      <c r="L14" s="6" t="s">
        <v>33</v>
      </c>
      <c r="M14" s="6" t="s">
        <v>33</v>
      </c>
      <c r="N14" s="6" t="s">
        <v>32</v>
      </c>
      <c r="O14" s="6" t="s">
        <v>33</v>
      </c>
      <c r="P14" s="6" t="s">
        <v>33</v>
      </c>
      <c r="Q14" s="6" t="s">
        <v>32</v>
      </c>
      <c r="R14" s="6" t="s">
        <v>33</v>
      </c>
      <c r="S14" s="6" t="s">
        <v>33</v>
      </c>
      <c r="T14" s="6" t="s">
        <v>33</v>
      </c>
    </row>
    <row r="15" spans="1:20" ht="26.25" thickBot="1" x14ac:dyDescent="0.3">
      <c r="A15" s="102">
        <v>42436.862650462965</v>
      </c>
      <c r="B15" s="6" t="s">
        <v>32</v>
      </c>
      <c r="C15" s="6" t="s">
        <v>32</v>
      </c>
      <c r="D15" s="6" t="s">
        <v>18</v>
      </c>
      <c r="E15" s="6" t="s">
        <v>18</v>
      </c>
      <c r="F15" s="6" t="s">
        <v>18</v>
      </c>
      <c r="G15" s="6" t="s">
        <v>32</v>
      </c>
      <c r="H15" s="6" t="s">
        <v>32</v>
      </c>
      <c r="I15" s="6" t="s">
        <v>18</v>
      </c>
      <c r="J15" s="6" t="s">
        <v>32</v>
      </c>
      <c r="K15" s="6" t="s">
        <v>18</v>
      </c>
      <c r="L15" s="6" t="s">
        <v>18</v>
      </c>
      <c r="M15" s="6" t="s">
        <v>32</v>
      </c>
      <c r="N15" s="6" t="s">
        <v>18</v>
      </c>
      <c r="O15" s="6" t="s">
        <v>32</v>
      </c>
      <c r="P15" s="6" t="s">
        <v>32</v>
      </c>
      <c r="Q15" s="6" t="s">
        <v>18</v>
      </c>
      <c r="R15" s="6" t="s">
        <v>18</v>
      </c>
      <c r="S15" s="6" t="s">
        <v>18</v>
      </c>
      <c r="T15" s="6" t="s">
        <v>18</v>
      </c>
    </row>
    <row r="16" spans="1:20" ht="26.25" thickBot="1" x14ac:dyDescent="0.3">
      <c r="A16" s="102">
        <v>42436.865185185183</v>
      </c>
      <c r="B16" s="6" t="s">
        <v>32</v>
      </c>
      <c r="C16" s="6" t="s">
        <v>33</v>
      </c>
      <c r="D16" s="6" t="s">
        <v>32</v>
      </c>
      <c r="E16" s="6" t="s">
        <v>32</v>
      </c>
      <c r="F16" s="6" t="s">
        <v>32</v>
      </c>
      <c r="G16" s="6" t="s">
        <v>32</v>
      </c>
      <c r="H16" s="6" t="s">
        <v>32</v>
      </c>
      <c r="I16" s="6" t="s">
        <v>18</v>
      </c>
      <c r="J16" s="6" t="s">
        <v>33</v>
      </c>
      <c r="K16" s="6" t="s">
        <v>18</v>
      </c>
      <c r="L16" s="6" t="s">
        <v>32</v>
      </c>
      <c r="M16" s="6" t="s">
        <v>33</v>
      </c>
      <c r="N16" s="6" t="s">
        <v>32</v>
      </c>
      <c r="O16" s="6" t="s">
        <v>33</v>
      </c>
      <c r="P16" s="6" t="s">
        <v>33</v>
      </c>
      <c r="Q16" s="6" t="s">
        <v>18</v>
      </c>
      <c r="R16" s="6" t="s">
        <v>33</v>
      </c>
      <c r="S16" s="6" t="s">
        <v>33</v>
      </c>
      <c r="T16" s="6" t="s">
        <v>33</v>
      </c>
    </row>
    <row r="17" spans="1:20" ht="26.25" thickBot="1" x14ac:dyDescent="0.3">
      <c r="A17" s="102">
        <v>42436.865763888891</v>
      </c>
      <c r="B17" s="6" t="s">
        <v>32</v>
      </c>
      <c r="C17" s="6" t="s">
        <v>32</v>
      </c>
      <c r="D17" s="6" t="s">
        <v>32</v>
      </c>
      <c r="E17" s="6" t="s">
        <v>18</v>
      </c>
      <c r="F17" s="6" t="s">
        <v>32</v>
      </c>
      <c r="G17" s="6" t="s">
        <v>32</v>
      </c>
      <c r="H17" s="6" t="s">
        <v>18</v>
      </c>
      <c r="I17" s="6" t="s">
        <v>18</v>
      </c>
      <c r="J17" s="6" t="s">
        <v>32</v>
      </c>
      <c r="K17" s="6" t="s">
        <v>32</v>
      </c>
      <c r="L17" s="6" t="s">
        <v>33</v>
      </c>
      <c r="M17" s="6" t="s">
        <v>32</v>
      </c>
      <c r="N17" s="6" t="s">
        <v>33</v>
      </c>
      <c r="O17" s="6" t="s">
        <v>33</v>
      </c>
      <c r="P17" s="6" t="s">
        <v>32</v>
      </c>
      <c r="Q17" s="6" t="s">
        <v>18</v>
      </c>
      <c r="R17" s="6" t="s">
        <v>32</v>
      </c>
      <c r="S17" s="6" t="s">
        <v>32</v>
      </c>
      <c r="T17" s="6" t="s">
        <v>33</v>
      </c>
    </row>
    <row r="18" spans="1:20" ht="26.25" thickBot="1" x14ac:dyDescent="0.3">
      <c r="A18" s="102">
        <v>42436.872175925928</v>
      </c>
      <c r="B18" s="6" t="s">
        <v>32</v>
      </c>
      <c r="C18" s="6" t="s">
        <v>33</v>
      </c>
      <c r="D18" s="6" t="s">
        <v>32</v>
      </c>
      <c r="E18" s="6" t="s">
        <v>18</v>
      </c>
      <c r="F18" s="6" t="s">
        <v>18</v>
      </c>
      <c r="G18" s="6" t="s">
        <v>32</v>
      </c>
      <c r="H18" s="6" t="s">
        <v>18</v>
      </c>
      <c r="I18" s="6" t="s">
        <v>18</v>
      </c>
      <c r="J18" s="6" t="s">
        <v>32</v>
      </c>
      <c r="K18" s="6" t="s">
        <v>32</v>
      </c>
      <c r="L18" s="6" t="s">
        <v>33</v>
      </c>
      <c r="M18" s="6" t="s">
        <v>33</v>
      </c>
      <c r="N18" s="6" t="s">
        <v>33</v>
      </c>
      <c r="O18" s="6" t="s">
        <v>33</v>
      </c>
      <c r="P18" s="6" t="s">
        <v>33</v>
      </c>
      <c r="Q18" s="6" t="s">
        <v>32</v>
      </c>
      <c r="R18" s="6" t="s">
        <v>33</v>
      </c>
      <c r="S18" s="6" t="s">
        <v>33</v>
      </c>
      <c r="T18" s="6" t="s">
        <v>32</v>
      </c>
    </row>
    <row r="19" spans="1:20" ht="26.25" thickBot="1" x14ac:dyDescent="0.3">
      <c r="A19" s="102">
        <v>42436.87226851852</v>
      </c>
      <c r="B19" s="6" t="s">
        <v>32</v>
      </c>
      <c r="C19" s="6" t="s">
        <v>32</v>
      </c>
      <c r="D19" s="6" t="s">
        <v>32</v>
      </c>
      <c r="E19" s="6" t="s">
        <v>18</v>
      </c>
      <c r="F19" s="6" t="s">
        <v>32</v>
      </c>
      <c r="G19" s="6" t="s">
        <v>32</v>
      </c>
      <c r="H19" s="6" t="s">
        <v>18</v>
      </c>
      <c r="I19" s="6" t="s">
        <v>18</v>
      </c>
      <c r="J19" s="6" t="s">
        <v>32</v>
      </c>
      <c r="K19" s="6" t="s">
        <v>32</v>
      </c>
      <c r="L19" s="6" t="s">
        <v>33</v>
      </c>
      <c r="M19" s="6" t="s">
        <v>32</v>
      </c>
      <c r="N19" s="6" t="s">
        <v>33</v>
      </c>
      <c r="O19" s="6" t="s">
        <v>33</v>
      </c>
      <c r="P19" s="6" t="s">
        <v>33</v>
      </c>
      <c r="Q19" s="6" t="s">
        <v>32</v>
      </c>
      <c r="R19" s="6" t="s">
        <v>32</v>
      </c>
      <c r="S19" s="6" t="s">
        <v>33</v>
      </c>
      <c r="T19" s="6" t="s">
        <v>33</v>
      </c>
    </row>
    <row r="20" spans="1:20" ht="26.25" thickBot="1" x14ac:dyDescent="0.3">
      <c r="A20" s="102">
        <v>42436.872523148151</v>
      </c>
      <c r="B20" s="6" t="s">
        <v>33</v>
      </c>
      <c r="C20" s="6" t="s">
        <v>18</v>
      </c>
      <c r="D20" s="6" t="s">
        <v>33</v>
      </c>
      <c r="E20" s="6" t="s">
        <v>33</v>
      </c>
      <c r="F20" s="6" t="s">
        <v>18</v>
      </c>
      <c r="G20" s="6" t="s">
        <v>18</v>
      </c>
      <c r="H20" s="6" t="s">
        <v>18</v>
      </c>
      <c r="I20" s="6" t="s">
        <v>32</v>
      </c>
      <c r="J20" s="6" t="s">
        <v>33</v>
      </c>
      <c r="K20" s="6" t="s">
        <v>33</v>
      </c>
      <c r="L20" s="6" t="s">
        <v>33</v>
      </c>
      <c r="M20" s="6" t="s">
        <v>32</v>
      </c>
      <c r="N20" s="6" t="s">
        <v>33</v>
      </c>
      <c r="O20" s="6" t="s">
        <v>33</v>
      </c>
      <c r="P20" s="6" t="s">
        <v>33</v>
      </c>
      <c r="Q20" s="6" t="s">
        <v>32</v>
      </c>
      <c r="R20" s="6" t="s">
        <v>33</v>
      </c>
      <c r="S20" s="6" t="s">
        <v>33</v>
      </c>
      <c r="T20" s="6" t="s">
        <v>33</v>
      </c>
    </row>
    <row r="21" spans="1:20" ht="26.25" thickBot="1" x14ac:dyDescent="0.3">
      <c r="A21" s="102">
        <v>42436.873425925929</v>
      </c>
      <c r="B21" s="6" t="s">
        <v>18</v>
      </c>
      <c r="C21" s="6" t="s">
        <v>18</v>
      </c>
      <c r="D21" s="6" t="s">
        <v>32</v>
      </c>
      <c r="E21" s="6" t="s">
        <v>32</v>
      </c>
      <c r="F21" s="6" t="s">
        <v>32</v>
      </c>
      <c r="G21" s="6" t="s">
        <v>32</v>
      </c>
      <c r="H21" s="6" t="s">
        <v>33</v>
      </c>
      <c r="I21" s="6" t="s">
        <v>33</v>
      </c>
      <c r="J21" s="6" t="s">
        <v>33</v>
      </c>
      <c r="K21" s="6" t="s">
        <v>32</v>
      </c>
      <c r="L21" s="6" t="s">
        <v>18</v>
      </c>
      <c r="M21" s="6" t="s">
        <v>18</v>
      </c>
      <c r="N21" s="6" t="s">
        <v>18</v>
      </c>
      <c r="O21" s="6" t="s">
        <v>32</v>
      </c>
      <c r="P21" s="6" t="s">
        <v>33</v>
      </c>
      <c r="Q21" s="6" t="s">
        <v>18</v>
      </c>
      <c r="R21" s="6" t="s">
        <v>18</v>
      </c>
      <c r="S21" s="6" t="s">
        <v>32</v>
      </c>
      <c r="T21" s="6" t="s">
        <v>18</v>
      </c>
    </row>
    <row r="22" spans="1:20" ht="26.25" thickBot="1" x14ac:dyDescent="0.3">
      <c r="A22" s="102">
        <v>42436.873530092591</v>
      </c>
      <c r="B22" s="6" t="s">
        <v>18</v>
      </c>
      <c r="C22" s="6" t="s">
        <v>18</v>
      </c>
      <c r="D22" s="6" t="s">
        <v>18</v>
      </c>
      <c r="E22" s="6" t="s">
        <v>18</v>
      </c>
      <c r="F22" s="6" t="s">
        <v>18</v>
      </c>
      <c r="G22" s="6" t="s">
        <v>33</v>
      </c>
      <c r="H22" s="6" t="s">
        <v>18</v>
      </c>
      <c r="I22" s="6" t="s">
        <v>18</v>
      </c>
      <c r="J22" s="6" t="s">
        <v>18</v>
      </c>
      <c r="K22" s="6" t="s">
        <v>33</v>
      </c>
      <c r="L22" s="6" t="s">
        <v>33</v>
      </c>
      <c r="M22" s="6" t="s">
        <v>32</v>
      </c>
      <c r="N22" s="6" t="s">
        <v>33</v>
      </c>
      <c r="O22" s="6" t="s">
        <v>33</v>
      </c>
      <c r="P22" s="6" t="s">
        <v>33</v>
      </c>
      <c r="Q22" s="6" t="s">
        <v>33</v>
      </c>
      <c r="R22" s="6" t="s">
        <v>32</v>
      </c>
      <c r="S22" s="6" t="s">
        <v>33</v>
      </c>
      <c r="T22" s="6" t="s">
        <v>33</v>
      </c>
    </row>
    <row r="23" spans="1:20" ht="26.25" thickBot="1" x14ac:dyDescent="0.3">
      <c r="A23" s="102">
        <v>42436.880578703705</v>
      </c>
      <c r="B23" s="6" t="s">
        <v>33</v>
      </c>
      <c r="C23" s="6" t="s">
        <v>33</v>
      </c>
      <c r="D23" s="6" t="s">
        <v>32</v>
      </c>
      <c r="E23" s="6" t="s">
        <v>18</v>
      </c>
      <c r="F23" s="6" t="s">
        <v>32</v>
      </c>
      <c r="G23" s="6" t="s">
        <v>32</v>
      </c>
      <c r="H23" s="6" t="s">
        <v>18</v>
      </c>
      <c r="I23" s="6" t="s">
        <v>18</v>
      </c>
      <c r="J23" s="6" t="s">
        <v>32</v>
      </c>
      <c r="K23" s="6" t="s">
        <v>33</v>
      </c>
      <c r="L23" s="6" t="s">
        <v>33</v>
      </c>
      <c r="M23" s="6" t="s">
        <v>33</v>
      </c>
      <c r="N23" s="6" t="s">
        <v>33</v>
      </c>
      <c r="O23" s="6" t="s">
        <v>33</v>
      </c>
      <c r="P23" s="6" t="s">
        <v>33</v>
      </c>
      <c r="Q23" s="6" t="s">
        <v>33</v>
      </c>
      <c r="R23" s="6" t="s">
        <v>33</v>
      </c>
      <c r="S23" s="6" t="s">
        <v>33</v>
      </c>
      <c r="T23" s="6" t="s">
        <v>32</v>
      </c>
    </row>
    <row r="24" spans="1:20" ht="26.25" thickBot="1" x14ac:dyDescent="0.3">
      <c r="A24" s="102">
        <v>42436.883703703701</v>
      </c>
      <c r="B24" s="6" t="s">
        <v>32</v>
      </c>
      <c r="C24" s="6" t="s">
        <v>32</v>
      </c>
      <c r="D24" s="6" t="s">
        <v>32</v>
      </c>
      <c r="E24" s="6" t="s">
        <v>32</v>
      </c>
      <c r="F24" s="6" t="s">
        <v>18</v>
      </c>
      <c r="G24" s="6" t="s">
        <v>18</v>
      </c>
      <c r="H24" s="6" t="s">
        <v>18</v>
      </c>
      <c r="I24" s="6" t="s">
        <v>32</v>
      </c>
      <c r="J24" s="6" t="s">
        <v>32</v>
      </c>
      <c r="K24" s="6" t="s">
        <v>32</v>
      </c>
      <c r="L24" s="6" t="s">
        <v>32</v>
      </c>
      <c r="M24" s="6" t="s">
        <v>32</v>
      </c>
      <c r="N24" s="6" t="s">
        <v>32</v>
      </c>
      <c r="O24" s="6" t="s">
        <v>32</v>
      </c>
      <c r="P24" s="6" t="s">
        <v>32</v>
      </c>
      <c r="Q24" s="6" t="s">
        <v>18</v>
      </c>
      <c r="R24" s="6" t="s">
        <v>18</v>
      </c>
      <c r="S24" s="6" t="s">
        <v>32</v>
      </c>
      <c r="T24" s="6" t="s">
        <v>250</v>
      </c>
    </row>
    <row r="25" spans="1:20" ht="26.25" thickBot="1" x14ac:dyDescent="0.3">
      <c r="A25" s="102">
        <v>42436.888645833336</v>
      </c>
      <c r="B25" s="6" t="s">
        <v>32</v>
      </c>
      <c r="C25" s="6" t="s">
        <v>33</v>
      </c>
      <c r="D25" s="6" t="s">
        <v>18</v>
      </c>
      <c r="E25" s="6" t="s">
        <v>18</v>
      </c>
      <c r="F25" s="6" t="s">
        <v>18</v>
      </c>
      <c r="G25" s="6" t="s">
        <v>18</v>
      </c>
      <c r="H25" s="6" t="s">
        <v>18</v>
      </c>
      <c r="I25" s="6" t="s">
        <v>18</v>
      </c>
      <c r="J25" s="6" t="s">
        <v>32</v>
      </c>
      <c r="K25" s="6" t="s">
        <v>18</v>
      </c>
      <c r="L25" s="6" t="s">
        <v>33</v>
      </c>
      <c r="M25" s="6" t="s">
        <v>33</v>
      </c>
      <c r="N25" s="6" t="s">
        <v>33</v>
      </c>
      <c r="O25" s="6" t="s">
        <v>33</v>
      </c>
      <c r="P25" s="6" t="s">
        <v>33</v>
      </c>
      <c r="Q25" s="6" t="s">
        <v>32</v>
      </c>
      <c r="R25" s="6" t="s">
        <v>33</v>
      </c>
      <c r="S25" s="6" t="s">
        <v>33</v>
      </c>
      <c r="T25" s="6" t="s">
        <v>33</v>
      </c>
    </row>
    <row r="26" spans="1:20" ht="26.25" thickBot="1" x14ac:dyDescent="0.3">
      <c r="A26" s="102">
        <v>42437.482858796298</v>
      </c>
      <c r="B26" s="6" t="s">
        <v>33</v>
      </c>
      <c r="C26" s="6" t="s">
        <v>250</v>
      </c>
      <c r="D26" s="6" t="s">
        <v>32</v>
      </c>
      <c r="E26" s="6" t="s">
        <v>18</v>
      </c>
      <c r="F26" s="6" t="s">
        <v>18</v>
      </c>
      <c r="G26" s="6" t="s">
        <v>32</v>
      </c>
      <c r="H26" s="6" t="s">
        <v>32</v>
      </c>
      <c r="I26" s="6" t="s">
        <v>18</v>
      </c>
      <c r="J26" s="6" t="s">
        <v>32</v>
      </c>
      <c r="K26" s="6" t="s">
        <v>32</v>
      </c>
      <c r="L26" s="6" t="s">
        <v>33</v>
      </c>
      <c r="M26" s="6" t="s">
        <v>33</v>
      </c>
      <c r="N26" s="6" t="s">
        <v>32</v>
      </c>
      <c r="O26" s="6" t="s">
        <v>32</v>
      </c>
      <c r="P26" s="6" t="s">
        <v>33</v>
      </c>
      <c r="Q26" s="6" t="s">
        <v>32</v>
      </c>
      <c r="R26" s="6" t="s">
        <v>32</v>
      </c>
      <c r="S26" s="6" t="s">
        <v>33</v>
      </c>
      <c r="T26" s="6" t="s">
        <v>33</v>
      </c>
    </row>
    <row r="27" spans="1:20" ht="27" thickBot="1" x14ac:dyDescent="0.3">
      <c r="A27" s="102">
        <v>42437.943171296298</v>
      </c>
      <c r="B27" s="101" t="s">
        <v>250</v>
      </c>
      <c r="C27" s="101" t="s">
        <v>32</v>
      </c>
      <c r="D27" s="101" t="s">
        <v>18</v>
      </c>
      <c r="E27" s="101" t="s">
        <v>18</v>
      </c>
      <c r="F27" s="101" t="s">
        <v>32</v>
      </c>
      <c r="G27" s="101" t="s">
        <v>32</v>
      </c>
      <c r="H27" s="101" t="s">
        <v>18</v>
      </c>
      <c r="I27" s="101" t="s">
        <v>32</v>
      </c>
      <c r="J27" s="101" t="s">
        <v>32</v>
      </c>
      <c r="K27" s="101" t="s">
        <v>33</v>
      </c>
      <c r="L27" s="101" t="s">
        <v>33</v>
      </c>
      <c r="M27" s="101" t="s">
        <v>32</v>
      </c>
      <c r="N27" s="101" t="s">
        <v>32</v>
      </c>
      <c r="O27" s="101" t="s">
        <v>33</v>
      </c>
      <c r="P27" s="101" t="s">
        <v>32</v>
      </c>
      <c r="Q27" s="101" t="s">
        <v>32</v>
      </c>
      <c r="R27" s="101" t="s">
        <v>33</v>
      </c>
      <c r="S27" s="101" t="s">
        <v>33</v>
      </c>
      <c r="T27" s="83" t="s">
        <v>250</v>
      </c>
    </row>
    <row r="28" spans="1:20" ht="26.25" thickBot="1" x14ac:dyDescent="0.3">
      <c r="A28" s="33" t="s">
        <v>230</v>
      </c>
      <c r="B28" s="7" t="s">
        <v>176</v>
      </c>
      <c r="C28" s="7" t="s">
        <v>177</v>
      </c>
      <c r="D28" s="7" t="s">
        <v>178</v>
      </c>
      <c r="E28" s="7" t="s">
        <v>179</v>
      </c>
      <c r="F28" s="7" t="s">
        <v>180</v>
      </c>
      <c r="G28" s="7" t="s">
        <v>181</v>
      </c>
      <c r="H28" s="7" t="s">
        <v>182</v>
      </c>
      <c r="I28" s="7" t="s">
        <v>183</v>
      </c>
      <c r="J28" s="7" t="s">
        <v>184</v>
      </c>
      <c r="K28" s="7" t="s">
        <v>185</v>
      </c>
      <c r="L28" s="7" t="s">
        <v>186</v>
      </c>
      <c r="M28" s="7" t="s">
        <v>187</v>
      </c>
      <c r="N28" s="7" t="s">
        <v>188</v>
      </c>
      <c r="O28" s="7" t="s">
        <v>189</v>
      </c>
      <c r="P28" s="7" t="s">
        <v>190</v>
      </c>
      <c r="Q28" s="7" t="s">
        <v>191</v>
      </c>
      <c r="R28" s="7" t="s">
        <v>192</v>
      </c>
      <c r="S28" s="7" t="s">
        <v>193</v>
      </c>
      <c r="T28" s="7" t="s">
        <v>194</v>
      </c>
    </row>
    <row r="29" spans="1:20" x14ac:dyDescent="0.25">
      <c r="A29" s="33" t="s">
        <v>18</v>
      </c>
      <c r="B29" s="33">
        <f>COUNTIF(B2:B27,"A diario")</f>
        <v>7</v>
      </c>
      <c r="C29" s="33">
        <f t="shared" ref="C29:T29" si="0">COUNTIF(C2:C27,"A diario")</f>
        <v>6</v>
      </c>
      <c r="D29" s="33">
        <f t="shared" si="0"/>
        <v>9</v>
      </c>
      <c r="E29" s="33">
        <f t="shared" si="0"/>
        <v>16</v>
      </c>
      <c r="F29" s="33">
        <f t="shared" si="0"/>
        <v>16</v>
      </c>
      <c r="G29" s="33">
        <f t="shared" si="0"/>
        <v>8</v>
      </c>
      <c r="H29" s="33">
        <f t="shared" si="0"/>
        <v>19</v>
      </c>
      <c r="I29" s="33">
        <f t="shared" si="0"/>
        <v>20</v>
      </c>
      <c r="J29" s="33">
        <f t="shared" si="0"/>
        <v>7</v>
      </c>
      <c r="K29" s="33">
        <f t="shared" si="0"/>
        <v>5</v>
      </c>
      <c r="L29" s="33">
        <f t="shared" si="0"/>
        <v>3</v>
      </c>
      <c r="M29" s="33">
        <f t="shared" si="0"/>
        <v>2</v>
      </c>
      <c r="N29" s="33">
        <f t="shared" si="0"/>
        <v>3</v>
      </c>
      <c r="O29" s="33">
        <f t="shared" si="0"/>
        <v>0</v>
      </c>
      <c r="P29" s="33">
        <f t="shared" si="0"/>
        <v>0</v>
      </c>
      <c r="Q29" s="33">
        <f t="shared" si="0"/>
        <v>9</v>
      </c>
      <c r="R29" s="33">
        <f t="shared" si="0"/>
        <v>4</v>
      </c>
      <c r="S29" s="33">
        <f t="shared" si="0"/>
        <v>1</v>
      </c>
      <c r="T29" s="33">
        <f t="shared" si="0"/>
        <v>3</v>
      </c>
    </row>
    <row r="30" spans="1:20" x14ac:dyDescent="0.25">
      <c r="A30" s="33" t="s">
        <v>228</v>
      </c>
      <c r="B30" s="33">
        <f>COUNTIF(B2:B27,"Algunas veces")</f>
        <v>12</v>
      </c>
      <c r="C30" s="33">
        <f t="shared" ref="C30:T30" si="1">COUNTIF(C2:C27,"Algunas veces")</f>
        <v>8</v>
      </c>
      <c r="D30" s="33">
        <f t="shared" si="1"/>
        <v>13</v>
      </c>
      <c r="E30" s="33">
        <f t="shared" si="1"/>
        <v>7</v>
      </c>
      <c r="F30" s="33">
        <f t="shared" si="1"/>
        <v>8</v>
      </c>
      <c r="G30" s="33">
        <f t="shared" si="1"/>
        <v>13</v>
      </c>
      <c r="H30" s="33">
        <f t="shared" si="1"/>
        <v>5</v>
      </c>
      <c r="I30" s="33">
        <f t="shared" si="1"/>
        <v>4</v>
      </c>
      <c r="J30" s="33">
        <f t="shared" si="1"/>
        <v>13</v>
      </c>
      <c r="K30" s="33">
        <f t="shared" si="1"/>
        <v>11</v>
      </c>
      <c r="L30" s="33">
        <f t="shared" si="1"/>
        <v>6</v>
      </c>
      <c r="M30" s="33">
        <f t="shared" si="1"/>
        <v>10</v>
      </c>
      <c r="N30" s="33">
        <f t="shared" si="1"/>
        <v>8</v>
      </c>
      <c r="O30" s="33">
        <f t="shared" si="1"/>
        <v>6</v>
      </c>
      <c r="P30" s="33">
        <f t="shared" si="1"/>
        <v>7</v>
      </c>
      <c r="Q30" s="33">
        <f t="shared" si="1"/>
        <v>10</v>
      </c>
      <c r="R30" s="33">
        <f t="shared" si="1"/>
        <v>8</v>
      </c>
      <c r="S30" s="33">
        <f t="shared" si="1"/>
        <v>4</v>
      </c>
      <c r="T30" s="33">
        <f t="shared" si="1"/>
        <v>4</v>
      </c>
    </row>
    <row r="31" spans="1:20" x14ac:dyDescent="0.25">
      <c r="A31" s="33" t="s">
        <v>229</v>
      </c>
      <c r="B31" s="33">
        <f>COUNTIF(B2:B27,"Nunca")</f>
        <v>6</v>
      </c>
      <c r="C31" s="33">
        <f t="shared" ref="C31:T31" si="2">COUNTIF(C2:C27,"Nunca")</f>
        <v>10</v>
      </c>
      <c r="D31" s="33">
        <f t="shared" si="2"/>
        <v>4</v>
      </c>
      <c r="E31" s="33">
        <f t="shared" si="2"/>
        <v>3</v>
      </c>
      <c r="F31" s="33">
        <f t="shared" si="2"/>
        <v>2</v>
      </c>
      <c r="G31" s="33">
        <f t="shared" si="2"/>
        <v>4</v>
      </c>
      <c r="H31" s="33">
        <f t="shared" si="2"/>
        <v>1</v>
      </c>
      <c r="I31" s="33">
        <f t="shared" si="2"/>
        <v>1</v>
      </c>
      <c r="J31" s="33">
        <f t="shared" si="2"/>
        <v>5</v>
      </c>
      <c r="K31" s="33">
        <f t="shared" si="2"/>
        <v>9</v>
      </c>
      <c r="L31" s="33">
        <f t="shared" si="2"/>
        <v>16</v>
      </c>
      <c r="M31" s="33">
        <f t="shared" si="2"/>
        <v>13</v>
      </c>
      <c r="N31" s="33">
        <f t="shared" si="2"/>
        <v>14</v>
      </c>
      <c r="O31" s="33">
        <f t="shared" si="2"/>
        <v>19</v>
      </c>
      <c r="P31" s="33">
        <f t="shared" si="2"/>
        <v>18</v>
      </c>
      <c r="Q31" s="33">
        <f t="shared" si="2"/>
        <v>6</v>
      </c>
      <c r="R31" s="33">
        <f t="shared" si="2"/>
        <v>14</v>
      </c>
      <c r="S31" s="33">
        <f t="shared" si="2"/>
        <v>20</v>
      </c>
      <c r="T31" s="33">
        <f t="shared" si="2"/>
        <v>16</v>
      </c>
    </row>
    <row r="32" spans="1:20" x14ac:dyDescent="0.25">
      <c r="A32" s="119" t="s">
        <v>252</v>
      </c>
      <c r="B32" s="33">
        <f>COUNTIF(B2:B27,"SR")</f>
        <v>1</v>
      </c>
      <c r="C32" s="33">
        <f t="shared" ref="C32:T32" si="3">COUNTIF(C2:C27,"SR")</f>
        <v>2</v>
      </c>
      <c r="D32" s="33">
        <f t="shared" si="3"/>
        <v>0</v>
      </c>
      <c r="E32" s="33">
        <f t="shared" si="3"/>
        <v>0</v>
      </c>
      <c r="F32" s="33">
        <f t="shared" si="3"/>
        <v>0</v>
      </c>
      <c r="G32" s="33">
        <f t="shared" si="3"/>
        <v>1</v>
      </c>
      <c r="H32" s="33">
        <f t="shared" si="3"/>
        <v>1</v>
      </c>
      <c r="I32" s="33">
        <f t="shared" si="3"/>
        <v>1</v>
      </c>
      <c r="J32" s="33">
        <f t="shared" si="3"/>
        <v>1</v>
      </c>
      <c r="K32" s="33">
        <f t="shared" si="3"/>
        <v>1</v>
      </c>
      <c r="L32" s="33">
        <f t="shared" si="3"/>
        <v>1</v>
      </c>
      <c r="M32" s="33">
        <f t="shared" si="3"/>
        <v>1</v>
      </c>
      <c r="N32" s="33">
        <f t="shared" si="3"/>
        <v>1</v>
      </c>
      <c r="O32" s="33">
        <f t="shared" si="3"/>
        <v>1</v>
      </c>
      <c r="P32" s="33">
        <f t="shared" si="3"/>
        <v>1</v>
      </c>
      <c r="Q32" s="33">
        <f t="shared" si="3"/>
        <v>1</v>
      </c>
      <c r="R32" s="33">
        <f t="shared" si="3"/>
        <v>0</v>
      </c>
      <c r="S32" s="33">
        <f t="shared" si="3"/>
        <v>1</v>
      </c>
      <c r="T32" s="33">
        <f t="shared" si="3"/>
        <v>3</v>
      </c>
    </row>
    <row r="33" spans="1:20" x14ac:dyDescent="0.25">
      <c r="A33" s="119" t="s">
        <v>253</v>
      </c>
      <c r="B33" s="33">
        <f>SUM(B29:B32)</f>
        <v>26</v>
      </c>
      <c r="C33" s="33">
        <f t="shared" ref="C33:S33" si="4">SUM(C29:C32)</f>
        <v>26</v>
      </c>
      <c r="D33" s="33">
        <f t="shared" si="4"/>
        <v>26</v>
      </c>
      <c r="E33" s="33">
        <f t="shared" si="4"/>
        <v>26</v>
      </c>
      <c r="F33" s="33">
        <f t="shared" si="4"/>
        <v>26</v>
      </c>
      <c r="G33" s="33">
        <f t="shared" si="4"/>
        <v>26</v>
      </c>
      <c r="H33" s="33">
        <f t="shared" si="4"/>
        <v>26</v>
      </c>
      <c r="I33" s="33">
        <f t="shared" si="4"/>
        <v>26</v>
      </c>
      <c r="J33" s="33">
        <f t="shared" si="4"/>
        <v>26</v>
      </c>
      <c r="K33" s="33">
        <f t="shared" si="4"/>
        <v>26</v>
      </c>
      <c r="L33" s="33">
        <f t="shared" si="4"/>
        <v>26</v>
      </c>
      <c r="M33" s="33">
        <f t="shared" si="4"/>
        <v>26</v>
      </c>
      <c r="N33" s="33">
        <f t="shared" si="4"/>
        <v>26</v>
      </c>
      <c r="O33" s="33">
        <f t="shared" si="4"/>
        <v>26</v>
      </c>
      <c r="P33" s="33">
        <f t="shared" si="4"/>
        <v>26</v>
      </c>
      <c r="Q33" s="33">
        <f t="shared" si="4"/>
        <v>26</v>
      </c>
      <c r="R33" s="33">
        <f t="shared" si="4"/>
        <v>26</v>
      </c>
      <c r="S33" s="33">
        <f t="shared" si="4"/>
        <v>26</v>
      </c>
      <c r="T33" s="33">
        <f>SUM(T29:T32)</f>
        <v>26</v>
      </c>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workbookViewId="0">
      <selection activeCell="H3" sqref="H3"/>
    </sheetView>
  </sheetViews>
  <sheetFormatPr baseColWidth="10" defaultRowHeight="15" x14ac:dyDescent="0.25"/>
  <cols>
    <col min="1" max="1" width="29.7109375" customWidth="1"/>
    <col min="2" max="2" width="28.28515625" customWidth="1"/>
    <col min="7" max="7" width="19.7109375" customWidth="1"/>
  </cols>
  <sheetData>
    <row r="1" spans="1:7" ht="39" thickBot="1" x14ac:dyDescent="0.3">
      <c r="A1" s="103" t="s">
        <v>196</v>
      </c>
      <c r="B1" s="4" t="s">
        <v>8</v>
      </c>
      <c r="C1" s="13" t="s">
        <v>84</v>
      </c>
      <c r="D1" s="13" t="s">
        <v>232</v>
      </c>
      <c r="E1" s="13" t="s">
        <v>75</v>
      </c>
      <c r="F1" s="13" t="s">
        <v>233</v>
      </c>
      <c r="G1" s="13" t="s">
        <v>151</v>
      </c>
    </row>
    <row r="2" spans="1:7" ht="15.75" thickBot="1" x14ac:dyDescent="0.3">
      <c r="A2" s="94">
        <v>42422.786782407406</v>
      </c>
      <c r="B2" s="4" t="s">
        <v>197</v>
      </c>
      <c r="C2" s="13">
        <v>22</v>
      </c>
      <c r="D2" s="13">
        <v>11</v>
      </c>
      <c r="E2" s="13">
        <v>20</v>
      </c>
      <c r="F2" s="13">
        <v>10</v>
      </c>
      <c r="G2" s="13">
        <v>3</v>
      </c>
    </row>
    <row r="3" spans="1:7" ht="15.75" thickBot="1" x14ac:dyDescent="0.3">
      <c r="A3" s="94">
        <v>42422.898136574076</v>
      </c>
      <c r="B3" s="4" t="s">
        <v>30</v>
      </c>
      <c r="C3" s="13" t="s">
        <v>250</v>
      </c>
      <c r="D3" s="13" t="s">
        <v>250</v>
      </c>
      <c r="E3" s="13" t="s">
        <v>250</v>
      </c>
      <c r="F3" s="13" t="s">
        <v>250</v>
      </c>
      <c r="G3" s="13" t="s">
        <v>250</v>
      </c>
    </row>
    <row r="4" spans="1:7" ht="15.75" thickBot="1" x14ac:dyDescent="0.3">
      <c r="A4" s="94">
        <v>42422.910081018519</v>
      </c>
      <c r="B4" s="4" t="s">
        <v>39</v>
      </c>
      <c r="C4" s="13">
        <f>26-C2</f>
        <v>4</v>
      </c>
      <c r="D4" s="13">
        <f t="shared" ref="D4:G4" si="0">26-D2</f>
        <v>15</v>
      </c>
      <c r="E4" s="13">
        <f t="shared" si="0"/>
        <v>6</v>
      </c>
      <c r="F4" s="13">
        <f t="shared" si="0"/>
        <v>16</v>
      </c>
      <c r="G4" s="13">
        <f t="shared" si="0"/>
        <v>23</v>
      </c>
    </row>
    <row r="5" spans="1:7" ht="26.25" thickBot="1" x14ac:dyDescent="0.3">
      <c r="A5" s="94">
        <v>42422.917557870373</v>
      </c>
      <c r="B5" s="4" t="s">
        <v>42</v>
      </c>
    </row>
    <row r="6" spans="1:7" ht="15.75" thickBot="1" x14ac:dyDescent="0.3">
      <c r="A6" s="94">
        <v>42422.926215277781</v>
      </c>
      <c r="B6" s="4" t="s">
        <v>45</v>
      </c>
    </row>
    <row r="7" spans="1:7" ht="15.75" thickBot="1" x14ac:dyDescent="0.3">
      <c r="A7" s="94">
        <v>42422.966562499998</v>
      </c>
      <c r="B7" s="4" t="s">
        <v>30</v>
      </c>
    </row>
    <row r="8" spans="1:7" ht="15.75" thickBot="1" x14ac:dyDescent="0.3">
      <c r="A8" s="94">
        <v>42422.96974537037</v>
      </c>
      <c r="B8" s="4" t="s">
        <v>51</v>
      </c>
    </row>
    <row r="9" spans="1:7" ht="26.25" thickBot="1" x14ac:dyDescent="0.3">
      <c r="A9" s="94">
        <v>42422.97451388889</v>
      </c>
      <c r="B9" s="4" t="s">
        <v>55</v>
      </c>
    </row>
    <row r="10" spans="1:7" ht="15.75" thickBot="1" x14ac:dyDescent="0.3">
      <c r="A10" s="94">
        <v>42422.976967592593</v>
      </c>
      <c r="B10" s="4" t="s">
        <v>30</v>
      </c>
    </row>
    <row r="11" spans="1:7" ht="15.75" thickBot="1" x14ac:dyDescent="0.3">
      <c r="A11" s="94">
        <v>42423.011550925927</v>
      </c>
      <c r="B11" s="4" t="s">
        <v>51</v>
      </c>
    </row>
    <row r="12" spans="1:7" ht="15.75" thickBot="1" x14ac:dyDescent="0.3">
      <c r="A12" s="94">
        <v>42423.533564814818</v>
      </c>
      <c r="B12" s="4" t="s">
        <v>45</v>
      </c>
    </row>
    <row r="13" spans="1:7" ht="15.75" thickBot="1" x14ac:dyDescent="0.3">
      <c r="A13" s="94">
        <v>42436.839247685188</v>
      </c>
      <c r="B13" s="4" t="s">
        <v>66</v>
      </c>
    </row>
    <row r="14" spans="1:7" ht="15.75" thickBot="1" x14ac:dyDescent="0.3">
      <c r="A14" s="94">
        <v>42436.858564814815</v>
      </c>
      <c r="B14" s="4" t="s">
        <v>51</v>
      </c>
    </row>
    <row r="15" spans="1:7" ht="15.75" thickBot="1" x14ac:dyDescent="0.3">
      <c r="A15" s="94">
        <v>42436.862650462965</v>
      </c>
      <c r="B15" s="4" t="s">
        <v>51</v>
      </c>
    </row>
    <row r="16" spans="1:7" ht="15.75" thickBot="1" x14ac:dyDescent="0.3">
      <c r="A16" s="94">
        <v>42436.865185185183</v>
      </c>
      <c r="B16" s="4" t="s">
        <v>30</v>
      </c>
    </row>
    <row r="17" spans="1:2" ht="15.75" thickBot="1" x14ac:dyDescent="0.3">
      <c r="A17" s="94">
        <v>42436.865763888891</v>
      </c>
      <c r="B17" s="4" t="s">
        <v>75</v>
      </c>
    </row>
    <row r="18" spans="1:2" ht="15.75" thickBot="1" x14ac:dyDescent="0.3">
      <c r="A18" s="94">
        <v>42436.872175925928</v>
      </c>
      <c r="B18" s="4" t="s">
        <v>77</v>
      </c>
    </row>
    <row r="19" spans="1:2" ht="15.75" thickBot="1" x14ac:dyDescent="0.3">
      <c r="A19" s="94">
        <v>42436.87226851852</v>
      </c>
      <c r="B19" s="4" t="s">
        <v>51</v>
      </c>
    </row>
    <row r="20" spans="1:2" ht="15.75" thickBot="1" x14ac:dyDescent="0.3">
      <c r="A20" s="94">
        <v>42436.872523148151</v>
      </c>
      <c r="B20" s="4" t="s">
        <v>66</v>
      </c>
    </row>
    <row r="21" spans="1:2" ht="15.75" thickBot="1" x14ac:dyDescent="0.3">
      <c r="A21" s="94">
        <v>42436.873425925929</v>
      </c>
      <c r="B21" s="4" t="s">
        <v>84</v>
      </c>
    </row>
    <row r="22" spans="1:2" ht="15.75" thickBot="1" x14ac:dyDescent="0.3">
      <c r="A22" s="94">
        <v>42436.873530092591</v>
      </c>
      <c r="B22" s="4" t="s">
        <v>88</v>
      </c>
    </row>
    <row r="23" spans="1:2" ht="15.75" thickBot="1" x14ac:dyDescent="0.3">
      <c r="A23" s="94">
        <v>42436.880578703705</v>
      </c>
      <c r="B23" s="4" t="s">
        <v>75</v>
      </c>
    </row>
    <row r="24" spans="1:2" ht="15.75" thickBot="1" x14ac:dyDescent="0.3">
      <c r="A24" s="94">
        <v>42436.883703703701</v>
      </c>
      <c r="B24" s="4" t="s">
        <v>95</v>
      </c>
    </row>
    <row r="25" spans="1:2" ht="15.75" thickBot="1" x14ac:dyDescent="0.3">
      <c r="A25" s="94">
        <v>42436.888645833336</v>
      </c>
      <c r="B25" s="4" t="s">
        <v>30</v>
      </c>
    </row>
    <row r="26" spans="1:2" ht="15.75" thickBot="1" x14ac:dyDescent="0.3">
      <c r="A26" s="94">
        <v>42437.482858796298</v>
      </c>
      <c r="B26" s="4" t="s">
        <v>66</v>
      </c>
    </row>
    <row r="27" spans="1:2" ht="15.75" thickBot="1" x14ac:dyDescent="0.3">
      <c r="A27" s="94">
        <v>42437.943171296298</v>
      </c>
      <c r="B27" s="4" t="s">
        <v>66</v>
      </c>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topLeftCell="C4" workbookViewId="0">
      <selection activeCell="C6" sqref="C6"/>
    </sheetView>
  </sheetViews>
  <sheetFormatPr baseColWidth="10" defaultRowHeight="15" x14ac:dyDescent="0.25"/>
  <cols>
    <col min="1" max="1" width="32.42578125" customWidth="1"/>
    <col min="2" max="2" width="24.7109375" customWidth="1"/>
  </cols>
  <sheetData>
    <row r="1" spans="1:6" ht="102.75" customHeight="1" thickBot="1" x14ac:dyDescent="0.3">
      <c r="A1" s="104" t="s">
        <v>196</v>
      </c>
      <c r="B1" s="9" t="s">
        <v>9</v>
      </c>
      <c r="C1" s="83" t="s">
        <v>16</v>
      </c>
      <c r="D1" s="83" t="s">
        <v>234</v>
      </c>
      <c r="E1" s="83" t="s">
        <v>146</v>
      </c>
      <c r="F1" s="83" t="s">
        <v>231</v>
      </c>
    </row>
    <row r="2" spans="1:6" ht="15.75" thickBot="1" x14ac:dyDescent="0.3">
      <c r="A2" s="105">
        <v>42422.786782407406</v>
      </c>
      <c r="B2" s="9" t="s">
        <v>134</v>
      </c>
      <c r="C2" s="83">
        <v>24</v>
      </c>
      <c r="D2" s="83">
        <v>17</v>
      </c>
      <c r="E2" s="83">
        <v>9</v>
      </c>
      <c r="F2" s="83">
        <v>11</v>
      </c>
    </row>
    <row r="3" spans="1:6" ht="15.75" thickBot="1" x14ac:dyDescent="0.3">
      <c r="A3" s="105">
        <v>42422.898136574076</v>
      </c>
      <c r="B3" s="9" t="s">
        <v>31</v>
      </c>
      <c r="C3" s="118" t="s">
        <v>250</v>
      </c>
      <c r="D3" s="118" t="s">
        <v>250</v>
      </c>
      <c r="E3" s="118" t="s">
        <v>250</v>
      </c>
      <c r="F3" s="118" t="s">
        <v>250</v>
      </c>
    </row>
    <row r="4" spans="1:6" ht="15.75" thickBot="1" x14ac:dyDescent="0.3">
      <c r="A4" s="105">
        <v>42422.910081018519</v>
      </c>
      <c r="B4" s="9" t="s">
        <v>16</v>
      </c>
      <c r="C4" s="118">
        <f>26-C2</f>
        <v>2</v>
      </c>
      <c r="D4" s="118">
        <f t="shared" ref="D4:F4" si="0">26-D2</f>
        <v>9</v>
      </c>
      <c r="E4" s="118">
        <f t="shared" si="0"/>
        <v>17</v>
      </c>
      <c r="F4" s="118">
        <f t="shared" si="0"/>
        <v>15</v>
      </c>
    </row>
    <row r="5" spans="1:6" ht="26.25" thickBot="1" x14ac:dyDescent="0.3">
      <c r="A5" s="105">
        <v>42422.917557870373</v>
      </c>
      <c r="B5" s="9" t="s">
        <v>43</v>
      </c>
    </row>
    <row r="6" spans="1:6" ht="15.75" thickBot="1" x14ac:dyDescent="0.3">
      <c r="A6" s="105">
        <v>42422.926215277781</v>
      </c>
      <c r="B6" s="9" t="s">
        <v>46</v>
      </c>
    </row>
    <row r="7" spans="1:6" ht="15.75" thickBot="1" x14ac:dyDescent="0.3">
      <c r="A7" s="105">
        <v>42422.966562499998</v>
      </c>
      <c r="B7" s="9" t="s">
        <v>16</v>
      </c>
    </row>
    <row r="8" spans="1:6" ht="15.75" thickBot="1" x14ac:dyDescent="0.3">
      <c r="A8" s="105">
        <v>42422.96974537037</v>
      </c>
      <c r="B8" s="9" t="s">
        <v>31</v>
      </c>
    </row>
    <row r="9" spans="1:6" ht="15.75" thickBot="1" x14ac:dyDescent="0.3">
      <c r="A9" s="105">
        <v>42422.97451388889</v>
      </c>
      <c r="B9" s="9" t="s">
        <v>56</v>
      </c>
    </row>
    <row r="10" spans="1:6" ht="15.75" thickBot="1" x14ac:dyDescent="0.3">
      <c r="A10" s="105">
        <v>42422.976967592593</v>
      </c>
      <c r="B10" s="9" t="s">
        <v>59</v>
      </c>
    </row>
    <row r="11" spans="1:6" ht="15.75" thickBot="1" x14ac:dyDescent="0.3">
      <c r="A11" s="105">
        <v>42423.011550925927</v>
      </c>
      <c r="B11" s="9" t="s">
        <v>47</v>
      </c>
    </row>
    <row r="12" spans="1:6" ht="15.75" thickBot="1" x14ac:dyDescent="0.3">
      <c r="A12" s="105">
        <v>42423.533564814818</v>
      </c>
      <c r="B12" s="9" t="s">
        <v>62</v>
      </c>
    </row>
    <row r="13" spans="1:6" ht="26.25" thickBot="1" x14ac:dyDescent="0.3">
      <c r="A13" s="105">
        <v>42436.839247685188</v>
      </c>
      <c r="B13" s="9" t="s">
        <v>43</v>
      </c>
    </row>
    <row r="14" spans="1:6" ht="15.75" thickBot="1" x14ac:dyDescent="0.3">
      <c r="A14" s="105">
        <v>42436.858564814815</v>
      </c>
      <c r="B14" s="9" t="s">
        <v>69</v>
      </c>
    </row>
    <row r="15" spans="1:6" ht="15.75" thickBot="1" x14ac:dyDescent="0.3">
      <c r="A15" s="105">
        <v>42436.862650462965</v>
      </c>
      <c r="B15" s="9" t="s">
        <v>31</v>
      </c>
    </row>
    <row r="16" spans="1:6" ht="26.25" thickBot="1" x14ac:dyDescent="0.3">
      <c r="A16" s="105">
        <v>42436.865185185183</v>
      </c>
      <c r="B16" s="9" t="s">
        <v>43</v>
      </c>
    </row>
    <row r="17" spans="1:2" ht="15.75" thickBot="1" x14ac:dyDescent="0.3">
      <c r="A17" s="105">
        <v>42436.865763888891</v>
      </c>
      <c r="B17" s="9" t="s">
        <v>16</v>
      </c>
    </row>
    <row r="18" spans="1:2" ht="15.75" thickBot="1" x14ac:dyDescent="0.3">
      <c r="A18" s="105">
        <v>42436.872175925928</v>
      </c>
      <c r="B18" s="9" t="s">
        <v>31</v>
      </c>
    </row>
    <row r="19" spans="1:2" ht="26.25" thickBot="1" x14ac:dyDescent="0.3">
      <c r="A19" s="105">
        <v>42436.87226851852</v>
      </c>
      <c r="B19" s="9" t="s">
        <v>43</v>
      </c>
    </row>
    <row r="20" spans="1:2" ht="15.75" thickBot="1" x14ac:dyDescent="0.3">
      <c r="A20" s="105">
        <v>42436.872523148151</v>
      </c>
      <c r="B20" s="9" t="s">
        <v>62</v>
      </c>
    </row>
    <row r="21" spans="1:2" ht="15.75" thickBot="1" x14ac:dyDescent="0.3">
      <c r="A21" s="105">
        <v>42436.873425925929</v>
      </c>
      <c r="B21" s="9" t="s">
        <v>13</v>
      </c>
    </row>
    <row r="22" spans="1:2" ht="15.75" thickBot="1" x14ac:dyDescent="0.3">
      <c r="A22" s="105">
        <v>42436.873530092591</v>
      </c>
      <c r="B22" s="9" t="s">
        <v>59</v>
      </c>
    </row>
    <row r="23" spans="1:2" ht="15.75" thickBot="1" x14ac:dyDescent="0.3">
      <c r="A23" s="105">
        <v>42436.880578703705</v>
      </c>
      <c r="B23" s="9" t="s">
        <v>13</v>
      </c>
    </row>
    <row r="24" spans="1:2" ht="15.75" thickBot="1" x14ac:dyDescent="0.3">
      <c r="A24" s="105">
        <v>42436.883703703701</v>
      </c>
      <c r="B24" s="9" t="s">
        <v>62</v>
      </c>
    </row>
    <row r="25" spans="1:2" ht="15.75" thickBot="1" x14ac:dyDescent="0.3">
      <c r="A25" s="105">
        <v>42436.888645833336</v>
      </c>
      <c r="B25" s="9" t="s">
        <v>62</v>
      </c>
    </row>
    <row r="26" spans="1:2" ht="15.75" thickBot="1" x14ac:dyDescent="0.3">
      <c r="A26" s="105">
        <v>42437.482858796298</v>
      </c>
      <c r="B26" s="9" t="s">
        <v>31</v>
      </c>
    </row>
    <row r="27" spans="1:2" ht="26.25" thickBot="1" x14ac:dyDescent="0.3">
      <c r="A27" s="105">
        <v>42437.943171296298</v>
      </c>
      <c r="B27" s="9" t="s">
        <v>43</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8"/>
  <sheetViews>
    <sheetView topLeftCell="E1" workbookViewId="0">
      <selection activeCell="F14" sqref="E1:F14"/>
    </sheetView>
  </sheetViews>
  <sheetFormatPr baseColWidth="10" defaultRowHeight="15" x14ac:dyDescent="0.25"/>
  <cols>
    <col min="1" max="1" width="24.5703125" customWidth="1"/>
    <col min="2" max="2" width="13.42578125" customWidth="1"/>
    <col min="3" max="3" width="12.7109375" customWidth="1"/>
  </cols>
  <sheetData>
    <row r="1" spans="1:6" ht="15.75" thickBot="1" x14ac:dyDescent="0.3">
      <c r="A1" s="108" t="s">
        <v>0</v>
      </c>
      <c r="B1" s="109" t="s">
        <v>6</v>
      </c>
      <c r="C1" s="106" t="s">
        <v>7</v>
      </c>
      <c r="E1" s="111" t="s">
        <v>235</v>
      </c>
      <c r="F1" s="112" t="s">
        <v>224</v>
      </c>
    </row>
    <row r="2" spans="1:6" ht="15.75" thickBot="1" x14ac:dyDescent="0.3">
      <c r="A2" s="110">
        <v>42436.883703703701</v>
      </c>
      <c r="B2" s="109">
        <v>14</v>
      </c>
      <c r="C2" s="106" t="s">
        <v>29</v>
      </c>
      <c r="E2" s="111" t="s">
        <v>236</v>
      </c>
      <c r="F2" s="112">
        <v>1</v>
      </c>
    </row>
    <row r="3" spans="1:6" ht="15.75" thickBot="1" x14ac:dyDescent="0.3">
      <c r="A3" s="110">
        <v>42436.880578703705</v>
      </c>
      <c r="B3" s="109">
        <v>16</v>
      </c>
      <c r="C3" s="106" t="s">
        <v>29</v>
      </c>
      <c r="E3" s="111" t="s">
        <v>237</v>
      </c>
      <c r="F3" s="112">
        <v>1</v>
      </c>
    </row>
    <row r="4" spans="1:6" ht="15.75" thickBot="1" x14ac:dyDescent="0.3">
      <c r="A4" s="110">
        <v>42437.482858796298</v>
      </c>
      <c r="B4" s="109">
        <v>17</v>
      </c>
      <c r="C4" s="106" t="s">
        <v>29</v>
      </c>
      <c r="E4" s="111" t="s">
        <v>238</v>
      </c>
      <c r="F4" s="112">
        <v>1</v>
      </c>
    </row>
    <row r="5" spans="1:6" ht="15.75" thickBot="1" x14ac:dyDescent="0.3">
      <c r="A5" s="110">
        <v>42422.976967592593</v>
      </c>
      <c r="B5" s="109">
        <v>18</v>
      </c>
      <c r="C5" s="106" t="s">
        <v>29</v>
      </c>
      <c r="E5" s="111" t="s">
        <v>239</v>
      </c>
      <c r="F5" s="112">
        <v>4</v>
      </c>
    </row>
    <row r="6" spans="1:6" ht="15.75" thickBot="1" x14ac:dyDescent="0.3">
      <c r="A6" s="110">
        <v>42436.862650462965</v>
      </c>
      <c r="B6" s="109">
        <v>18</v>
      </c>
      <c r="C6" s="106" t="s">
        <v>29</v>
      </c>
      <c r="E6" s="111" t="s">
        <v>240</v>
      </c>
      <c r="F6" s="112">
        <v>1</v>
      </c>
    </row>
    <row r="7" spans="1:6" ht="15.75" thickBot="1" x14ac:dyDescent="0.3">
      <c r="A7" s="110">
        <v>42436.873425925929</v>
      </c>
      <c r="B7" s="109">
        <v>18</v>
      </c>
      <c r="C7" s="106" t="s">
        <v>29</v>
      </c>
      <c r="E7" s="111" t="s">
        <v>242</v>
      </c>
      <c r="F7" s="112">
        <v>5</v>
      </c>
    </row>
    <row r="8" spans="1:6" ht="15.75" thickBot="1" x14ac:dyDescent="0.3">
      <c r="A8" s="110">
        <v>42436.888645833336</v>
      </c>
      <c r="B8" s="109">
        <v>18</v>
      </c>
      <c r="C8" s="106" t="s">
        <v>29</v>
      </c>
      <c r="E8" s="111" t="s">
        <v>241</v>
      </c>
      <c r="F8" s="112">
        <v>3</v>
      </c>
    </row>
    <row r="9" spans="1:6" ht="15.75" thickBot="1" x14ac:dyDescent="0.3">
      <c r="A9" s="110">
        <v>42436.858564814815</v>
      </c>
      <c r="B9" s="109">
        <v>19</v>
      </c>
      <c r="C9" s="106" t="s">
        <v>29</v>
      </c>
      <c r="E9" s="111" t="s">
        <v>243</v>
      </c>
      <c r="F9" s="112">
        <v>2</v>
      </c>
    </row>
    <row r="10" spans="1:6" ht="15.75" thickBot="1" x14ac:dyDescent="0.3">
      <c r="A10" s="110">
        <v>42422.910081018519</v>
      </c>
      <c r="B10" s="109">
        <v>20</v>
      </c>
      <c r="C10" s="106" t="s">
        <v>29</v>
      </c>
      <c r="E10" s="111" t="s">
        <v>244</v>
      </c>
      <c r="F10" s="112">
        <v>2</v>
      </c>
    </row>
    <row r="11" spans="1:6" ht="15.75" thickBot="1" x14ac:dyDescent="0.3">
      <c r="A11" s="110">
        <v>42422.917557870373</v>
      </c>
      <c r="B11" s="109">
        <v>20</v>
      </c>
      <c r="C11" s="106" t="s">
        <v>29</v>
      </c>
      <c r="E11" s="111" t="s">
        <v>245</v>
      </c>
      <c r="F11" s="112">
        <v>1</v>
      </c>
    </row>
    <row r="12" spans="1:6" ht="15.75" thickBot="1" x14ac:dyDescent="0.3">
      <c r="A12" s="110">
        <v>42423.011550925927</v>
      </c>
      <c r="B12" s="109">
        <v>20</v>
      </c>
      <c r="C12" s="106" t="s">
        <v>29</v>
      </c>
      <c r="E12" s="111" t="s">
        <v>246</v>
      </c>
      <c r="F12" s="112">
        <v>1</v>
      </c>
    </row>
    <row r="13" spans="1:6" ht="15.75" thickBot="1" x14ac:dyDescent="0.3">
      <c r="A13" s="110">
        <v>42423.533564814818</v>
      </c>
      <c r="B13" s="109">
        <v>20</v>
      </c>
      <c r="C13" s="106" t="s">
        <v>29</v>
      </c>
      <c r="E13" s="111" t="s">
        <v>247</v>
      </c>
      <c r="F13" s="112">
        <v>3</v>
      </c>
    </row>
    <row r="14" spans="1:6" ht="15.75" thickBot="1" x14ac:dyDescent="0.3">
      <c r="A14" s="110">
        <v>42436.872523148151</v>
      </c>
      <c r="B14" s="109">
        <v>20</v>
      </c>
      <c r="C14" s="106" t="s">
        <v>29</v>
      </c>
      <c r="E14" s="111" t="s">
        <v>248</v>
      </c>
      <c r="F14" s="112">
        <v>1</v>
      </c>
    </row>
    <row r="15" spans="1:6" ht="15.75" thickBot="1" x14ac:dyDescent="0.3">
      <c r="A15" s="110">
        <v>42422.96974537037</v>
      </c>
      <c r="B15" s="109">
        <v>21</v>
      </c>
      <c r="C15" s="106" t="s">
        <v>29</v>
      </c>
      <c r="E15" s="121" t="s">
        <v>251</v>
      </c>
      <c r="F15" s="122">
        <f>SUM(F2:F14)</f>
        <v>26</v>
      </c>
    </row>
    <row r="16" spans="1:6" ht="15.75" thickBot="1" x14ac:dyDescent="0.3">
      <c r="A16" s="110">
        <v>42422.97451388889</v>
      </c>
      <c r="B16" s="109">
        <v>21</v>
      </c>
      <c r="C16" s="106" t="s">
        <v>29</v>
      </c>
    </row>
    <row r="17" spans="1:3" ht="15.75" thickBot="1" x14ac:dyDescent="0.3">
      <c r="A17" s="110">
        <v>42436.873530092591</v>
      </c>
      <c r="B17" s="109">
        <v>21</v>
      </c>
      <c r="C17" s="106" t="s">
        <v>29</v>
      </c>
    </row>
    <row r="18" spans="1:3" ht="15.75" thickBot="1" x14ac:dyDescent="0.3">
      <c r="A18" s="110">
        <v>42422.966562499998</v>
      </c>
      <c r="B18" s="109">
        <v>22</v>
      </c>
      <c r="C18" s="106" t="s">
        <v>29</v>
      </c>
    </row>
    <row r="19" spans="1:3" ht="15.75" thickBot="1" x14ac:dyDescent="0.3">
      <c r="A19" s="110">
        <v>42436.865763888891</v>
      </c>
      <c r="B19" s="109">
        <v>22</v>
      </c>
      <c r="C19" s="106" t="s">
        <v>29</v>
      </c>
    </row>
    <row r="20" spans="1:3" ht="15.75" thickBot="1" x14ac:dyDescent="0.3">
      <c r="A20" s="110">
        <v>42422.926215277781</v>
      </c>
      <c r="B20" s="109">
        <v>23</v>
      </c>
      <c r="C20" s="106" t="s">
        <v>29</v>
      </c>
    </row>
    <row r="21" spans="1:3" ht="15.75" thickBot="1" x14ac:dyDescent="0.3">
      <c r="A21" s="110">
        <v>42436.87226851852</v>
      </c>
      <c r="B21" s="109">
        <v>23</v>
      </c>
      <c r="C21" s="106" t="s">
        <v>29</v>
      </c>
    </row>
    <row r="22" spans="1:3" ht="15.75" thickBot="1" x14ac:dyDescent="0.3">
      <c r="A22" s="110">
        <v>42436.872175925928</v>
      </c>
      <c r="B22" s="109">
        <v>24</v>
      </c>
      <c r="C22" s="106" t="s">
        <v>29</v>
      </c>
    </row>
    <row r="23" spans="1:3" ht="15.75" thickBot="1" x14ac:dyDescent="0.3">
      <c r="A23" s="110">
        <v>42436.865185185183</v>
      </c>
      <c r="B23" s="109">
        <v>25</v>
      </c>
      <c r="C23" s="106" t="s">
        <v>29</v>
      </c>
    </row>
    <row r="24" spans="1:3" ht="15.75" thickBot="1" x14ac:dyDescent="0.3">
      <c r="A24" s="110">
        <v>42422.786782407406</v>
      </c>
      <c r="B24" s="109">
        <v>27</v>
      </c>
      <c r="C24" s="106" t="s">
        <v>29</v>
      </c>
    </row>
    <row r="25" spans="1:3" ht="15.75" thickBot="1" x14ac:dyDescent="0.3">
      <c r="A25" s="110">
        <v>42422.898136574076</v>
      </c>
      <c r="B25" s="109">
        <v>27</v>
      </c>
      <c r="C25" s="106" t="s">
        <v>29</v>
      </c>
    </row>
    <row r="26" spans="1:3" ht="15.75" thickBot="1" x14ac:dyDescent="0.3">
      <c r="A26" s="110">
        <v>42436.839247685188</v>
      </c>
      <c r="B26" s="109">
        <v>27</v>
      </c>
      <c r="C26" s="106" t="s">
        <v>29</v>
      </c>
    </row>
    <row r="27" spans="1:3" ht="15.75" thickBot="1" x14ac:dyDescent="0.3">
      <c r="A27" s="110">
        <v>42437.943171296298</v>
      </c>
      <c r="B27" s="109">
        <v>35</v>
      </c>
      <c r="C27" s="106" t="s">
        <v>29</v>
      </c>
    </row>
    <row r="28" spans="1:3" x14ac:dyDescent="0.25">
      <c r="C28" s="107">
        <f>COUNTIF(C2:C27,"M")</f>
        <v>26</v>
      </c>
    </row>
  </sheetData>
  <sortState ref="A2:B27">
    <sortCondition ref="B1"/>
  </sortState>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topLeftCell="A39" zoomScale="95" zoomScaleNormal="95" workbookViewId="0">
      <selection activeCell="I64" sqref="I64"/>
    </sheetView>
  </sheetViews>
  <sheetFormatPr baseColWidth="10" defaultRowHeight="15" x14ac:dyDescent="0.25"/>
  <cols>
    <col min="1" max="1" width="18.85546875" customWidth="1"/>
    <col min="2" max="2" width="11.85546875" bestFit="1" customWidth="1"/>
    <col min="7" max="7" width="16.140625" customWidth="1"/>
  </cols>
  <sheetData>
    <row r="1" spans="1:14" ht="27" thickTop="1" thickBot="1" x14ac:dyDescent="0.3">
      <c r="A1" s="41" t="s">
        <v>0</v>
      </c>
      <c r="B1" s="41" t="s">
        <v>102</v>
      </c>
      <c r="C1" s="41" t="s">
        <v>103</v>
      </c>
      <c r="D1" s="41" t="s">
        <v>104</v>
      </c>
      <c r="E1" s="41" t="s">
        <v>105</v>
      </c>
      <c r="F1" s="41" t="s">
        <v>106</v>
      </c>
      <c r="G1" s="41" t="s">
        <v>107</v>
      </c>
      <c r="H1" s="41" t="s">
        <v>108</v>
      </c>
      <c r="I1" s="41" t="s">
        <v>109</v>
      </c>
      <c r="J1" s="41" t="s">
        <v>110</v>
      </c>
      <c r="K1" s="41" t="s">
        <v>111</v>
      </c>
      <c r="L1" s="41" t="s">
        <v>112</v>
      </c>
      <c r="M1" s="41" t="s">
        <v>113</v>
      </c>
      <c r="N1" s="41" t="s">
        <v>114</v>
      </c>
    </row>
    <row r="2" spans="1:14" ht="16.5" thickTop="1" thickBot="1" x14ac:dyDescent="0.3">
      <c r="A2" s="40">
        <v>42422.786782407406</v>
      </c>
      <c r="B2" s="39" t="s">
        <v>10</v>
      </c>
      <c r="C2" s="39" t="s">
        <v>10</v>
      </c>
      <c r="D2" s="39" t="s">
        <v>10</v>
      </c>
      <c r="E2" s="39" t="s">
        <v>10</v>
      </c>
      <c r="F2" s="39" t="s">
        <v>10</v>
      </c>
      <c r="G2" s="39" t="s">
        <v>11</v>
      </c>
      <c r="H2" s="39" t="s">
        <v>11</v>
      </c>
      <c r="I2" s="39" t="s">
        <v>12</v>
      </c>
      <c r="J2" s="39" t="s">
        <v>12</v>
      </c>
      <c r="K2" s="39" t="s">
        <v>11</v>
      </c>
      <c r="L2" s="39" t="s">
        <v>12</v>
      </c>
      <c r="M2" s="39" t="s">
        <v>12</v>
      </c>
      <c r="N2" s="39" t="s">
        <v>250</v>
      </c>
    </row>
    <row r="3" spans="1:14" ht="16.5" thickTop="1" thickBot="1" x14ac:dyDescent="0.3">
      <c r="A3" s="40">
        <v>42422.898136574076</v>
      </c>
      <c r="B3" s="39" t="s">
        <v>10</v>
      </c>
      <c r="C3" s="39" t="s">
        <v>10</v>
      </c>
      <c r="D3" s="39" t="s">
        <v>10</v>
      </c>
      <c r="E3" s="39" t="s">
        <v>10</v>
      </c>
      <c r="F3" s="39" t="s">
        <v>10</v>
      </c>
      <c r="G3" s="39" t="s">
        <v>12</v>
      </c>
      <c r="H3" s="39" t="s">
        <v>12</v>
      </c>
      <c r="I3" s="39" t="s">
        <v>12</v>
      </c>
      <c r="J3" s="39" t="s">
        <v>12</v>
      </c>
      <c r="K3" s="39" t="s">
        <v>12</v>
      </c>
      <c r="L3" s="39" t="s">
        <v>12</v>
      </c>
      <c r="M3" s="39" t="s">
        <v>12</v>
      </c>
      <c r="N3" s="39" t="s">
        <v>250</v>
      </c>
    </row>
    <row r="4" spans="1:14" ht="16.5" thickTop="1" thickBot="1" x14ac:dyDescent="0.3">
      <c r="A4" s="40">
        <v>42422.910081018519</v>
      </c>
      <c r="B4" s="39" t="s">
        <v>10</v>
      </c>
      <c r="C4" s="39" t="s">
        <v>10</v>
      </c>
      <c r="D4" s="39" t="s">
        <v>250</v>
      </c>
      <c r="E4" s="39" t="s">
        <v>250</v>
      </c>
      <c r="F4" s="39" t="s">
        <v>12</v>
      </c>
      <c r="G4" s="39" t="s">
        <v>250</v>
      </c>
      <c r="H4" s="39" t="s">
        <v>250</v>
      </c>
      <c r="I4" s="39" t="s">
        <v>11</v>
      </c>
      <c r="J4" s="39" t="s">
        <v>250</v>
      </c>
      <c r="K4" s="39" t="s">
        <v>250</v>
      </c>
      <c r="L4" s="39" t="s">
        <v>250</v>
      </c>
      <c r="M4" s="39" t="s">
        <v>250</v>
      </c>
      <c r="N4" s="39" t="s">
        <v>250</v>
      </c>
    </row>
    <row r="5" spans="1:14" ht="16.5" thickTop="1" thickBot="1" x14ac:dyDescent="0.3">
      <c r="A5" s="40">
        <v>42422.917557870373</v>
      </c>
      <c r="B5" s="39" t="s">
        <v>10</v>
      </c>
      <c r="C5" s="39" t="s">
        <v>115</v>
      </c>
      <c r="D5" s="39" t="s">
        <v>250</v>
      </c>
      <c r="E5" s="39" t="s">
        <v>250</v>
      </c>
      <c r="F5" s="39" t="s">
        <v>12</v>
      </c>
      <c r="G5" s="39" t="s">
        <v>250</v>
      </c>
      <c r="H5" s="39" t="s">
        <v>250</v>
      </c>
      <c r="I5" s="39" t="s">
        <v>250</v>
      </c>
      <c r="J5" s="39" t="s">
        <v>250</v>
      </c>
      <c r="K5" s="39" t="s">
        <v>250</v>
      </c>
      <c r="L5" s="39" t="s">
        <v>250</v>
      </c>
      <c r="M5" s="39" t="s">
        <v>250</v>
      </c>
      <c r="N5" s="39" t="s">
        <v>250</v>
      </c>
    </row>
    <row r="6" spans="1:14" ht="16.5" thickTop="1" thickBot="1" x14ac:dyDescent="0.3">
      <c r="A6" s="40">
        <v>42422.926215277781</v>
      </c>
      <c r="B6" s="39" t="s">
        <v>10</v>
      </c>
      <c r="C6" s="39" t="s">
        <v>10</v>
      </c>
      <c r="D6" s="39" t="s">
        <v>250</v>
      </c>
      <c r="E6" s="39" t="s">
        <v>250</v>
      </c>
      <c r="F6" s="39" t="s">
        <v>12</v>
      </c>
      <c r="G6" s="39" t="s">
        <v>250</v>
      </c>
      <c r="H6" s="39" t="s">
        <v>250</v>
      </c>
      <c r="I6" s="39" t="s">
        <v>250</v>
      </c>
      <c r="J6" s="39" t="s">
        <v>250</v>
      </c>
      <c r="K6" s="39" t="s">
        <v>250</v>
      </c>
      <c r="L6" s="39" t="s">
        <v>250</v>
      </c>
      <c r="M6" s="39" t="s">
        <v>250</v>
      </c>
      <c r="N6" s="39" t="s">
        <v>250</v>
      </c>
    </row>
    <row r="7" spans="1:14" ht="16.5" thickTop="1" thickBot="1" x14ac:dyDescent="0.3">
      <c r="A7" s="40">
        <v>42422.966562499998</v>
      </c>
      <c r="B7" s="39" t="s">
        <v>10</v>
      </c>
      <c r="C7" s="39" t="s">
        <v>10</v>
      </c>
      <c r="D7" s="39" t="s">
        <v>250</v>
      </c>
      <c r="E7" s="39" t="s">
        <v>250</v>
      </c>
      <c r="F7" s="39" t="s">
        <v>12</v>
      </c>
      <c r="G7" s="39" t="s">
        <v>250</v>
      </c>
      <c r="H7" s="39" t="s">
        <v>250</v>
      </c>
      <c r="I7" s="39" t="s">
        <v>10</v>
      </c>
      <c r="J7" s="39" t="s">
        <v>12</v>
      </c>
      <c r="K7" s="39" t="s">
        <v>250</v>
      </c>
      <c r="L7" s="39" t="s">
        <v>250</v>
      </c>
      <c r="M7" s="39" t="s">
        <v>250</v>
      </c>
      <c r="N7" s="39" t="s">
        <v>250</v>
      </c>
    </row>
    <row r="8" spans="1:14" ht="16.5" thickTop="1" thickBot="1" x14ac:dyDescent="0.3">
      <c r="A8" s="40">
        <v>42422.96974537037</v>
      </c>
      <c r="B8" s="39" t="s">
        <v>10</v>
      </c>
      <c r="C8" s="39" t="s">
        <v>10</v>
      </c>
      <c r="D8" s="39" t="s">
        <v>250</v>
      </c>
      <c r="E8" s="39" t="s">
        <v>250</v>
      </c>
      <c r="F8" s="39" t="s">
        <v>250</v>
      </c>
      <c r="G8" s="39" t="s">
        <v>250</v>
      </c>
      <c r="H8" s="39" t="s">
        <v>250</v>
      </c>
      <c r="I8" s="39" t="s">
        <v>250</v>
      </c>
      <c r="J8" s="39" t="s">
        <v>250</v>
      </c>
      <c r="K8" s="39" t="s">
        <v>250</v>
      </c>
      <c r="L8" s="39" t="s">
        <v>250</v>
      </c>
      <c r="M8" s="39" t="s">
        <v>250</v>
      </c>
      <c r="N8" s="39" t="s">
        <v>250</v>
      </c>
    </row>
    <row r="9" spans="1:14" ht="16.5" thickTop="1" thickBot="1" x14ac:dyDescent="0.3">
      <c r="A9" s="40">
        <v>42422.97451388889</v>
      </c>
      <c r="B9" s="39" t="s">
        <v>10</v>
      </c>
      <c r="C9" s="39" t="s">
        <v>10</v>
      </c>
      <c r="D9" s="39" t="s">
        <v>52</v>
      </c>
      <c r="E9" s="39" t="s">
        <v>52</v>
      </c>
      <c r="F9" s="39" t="s">
        <v>12</v>
      </c>
      <c r="G9" s="39" t="s">
        <v>250</v>
      </c>
      <c r="H9" s="39" t="s">
        <v>250</v>
      </c>
      <c r="I9" s="39" t="s">
        <v>12</v>
      </c>
      <c r="J9" s="39" t="s">
        <v>12</v>
      </c>
      <c r="K9" s="39" t="s">
        <v>12</v>
      </c>
      <c r="L9" s="39" t="s">
        <v>12</v>
      </c>
      <c r="M9" s="39" t="s">
        <v>10</v>
      </c>
      <c r="N9" s="39" t="s">
        <v>250</v>
      </c>
    </row>
    <row r="10" spans="1:14" ht="16.5" thickTop="1" thickBot="1" x14ac:dyDescent="0.3">
      <c r="A10" s="40">
        <v>42422.976967592593</v>
      </c>
      <c r="B10" s="39" t="s">
        <v>10</v>
      </c>
      <c r="C10" s="39" t="s">
        <v>10</v>
      </c>
      <c r="D10" s="39" t="s">
        <v>12</v>
      </c>
      <c r="E10" s="39" t="s">
        <v>250</v>
      </c>
      <c r="F10" s="39" t="s">
        <v>52</v>
      </c>
      <c r="G10" s="39" t="s">
        <v>250</v>
      </c>
      <c r="H10" s="39" t="s">
        <v>250</v>
      </c>
      <c r="I10" s="39" t="s">
        <v>10</v>
      </c>
      <c r="J10" s="39" t="s">
        <v>52</v>
      </c>
      <c r="K10" s="39" t="s">
        <v>250</v>
      </c>
      <c r="L10" s="39" t="s">
        <v>10</v>
      </c>
      <c r="M10" s="39" t="s">
        <v>250</v>
      </c>
      <c r="N10" s="39" t="s">
        <v>250</v>
      </c>
    </row>
    <row r="11" spans="1:14" ht="16.5" thickTop="1" thickBot="1" x14ac:dyDescent="0.3">
      <c r="A11" s="40">
        <v>42423.011550925927</v>
      </c>
      <c r="B11" s="39" t="s">
        <v>10</v>
      </c>
      <c r="C11" s="39" t="s">
        <v>10</v>
      </c>
      <c r="D11" s="39" t="s">
        <v>12</v>
      </c>
      <c r="E11" s="39" t="s">
        <v>250</v>
      </c>
      <c r="F11" s="39" t="s">
        <v>250</v>
      </c>
      <c r="G11" s="39" t="s">
        <v>250</v>
      </c>
      <c r="H11" s="39" t="s">
        <v>250</v>
      </c>
      <c r="I11" s="39" t="s">
        <v>250</v>
      </c>
      <c r="J11" s="39" t="s">
        <v>250</v>
      </c>
      <c r="K11" s="39" t="s">
        <v>250</v>
      </c>
      <c r="L11" s="39" t="s">
        <v>12</v>
      </c>
      <c r="M11" s="39" t="s">
        <v>12</v>
      </c>
      <c r="N11" s="39" t="s">
        <v>250</v>
      </c>
    </row>
    <row r="12" spans="1:14" ht="16.5" thickTop="1" thickBot="1" x14ac:dyDescent="0.3">
      <c r="A12" s="40">
        <v>42423.533564814818</v>
      </c>
      <c r="B12" s="39" t="s">
        <v>10</v>
      </c>
      <c r="C12" s="39" t="s">
        <v>10</v>
      </c>
      <c r="D12" s="39" t="s">
        <v>12</v>
      </c>
      <c r="E12" s="39" t="s">
        <v>250</v>
      </c>
      <c r="F12" s="39" t="s">
        <v>250</v>
      </c>
      <c r="G12" s="39" t="s">
        <v>250</v>
      </c>
      <c r="H12" s="39" t="s">
        <v>250</v>
      </c>
      <c r="I12" s="39" t="s">
        <v>250</v>
      </c>
      <c r="J12" s="39" t="s">
        <v>250</v>
      </c>
      <c r="K12" s="39" t="s">
        <v>250</v>
      </c>
      <c r="L12" s="39" t="s">
        <v>12</v>
      </c>
      <c r="M12" s="39" t="s">
        <v>250</v>
      </c>
      <c r="N12" s="39" t="s">
        <v>250</v>
      </c>
    </row>
    <row r="13" spans="1:14" ht="16.5" thickTop="1" thickBot="1" x14ac:dyDescent="0.3">
      <c r="A13" s="40">
        <v>42436.839247685188</v>
      </c>
      <c r="B13" s="39" t="s">
        <v>10</v>
      </c>
      <c r="C13" s="39" t="s">
        <v>10</v>
      </c>
      <c r="D13" s="39" t="s">
        <v>12</v>
      </c>
      <c r="E13" s="39" t="s">
        <v>250</v>
      </c>
      <c r="F13" s="39" t="s">
        <v>250</v>
      </c>
      <c r="G13" s="39" t="s">
        <v>250</v>
      </c>
      <c r="H13" s="39" t="s">
        <v>250</v>
      </c>
      <c r="I13" s="39" t="s">
        <v>12</v>
      </c>
      <c r="J13" s="39" t="s">
        <v>250</v>
      </c>
      <c r="K13" s="39" t="s">
        <v>250</v>
      </c>
      <c r="L13" s="39" t="s">
        <v>250</v>
      </c>
      <c r="M13" s="39" t="s">
        <v>250</v>
      </c>
      <c r="N13" s="39" t="s">
        <v>250</v>
      </c>
    </row>
    <row r="14" spans="1:14" ht="16.5" thickTop="1" thickBot="1" x14ac:dyDescent="0.3">
      <c r="A14" s="40">
        <v>42436.858564814815</v>
      </c>
      <c r="B14" s="39" t="s">
        <v>10</v>
      </c>
      <c r="C14" s="39" t="s">
        <v>11</v>
      </c>
      <c r="D14" s="39" t="s">
        <v>250</v>
      </c>
      <c r="E14" s="39" t="s">
        <v>250</v>
      </c>
      <c r="F14" s="39" t="s">
        <v>250</v>
      </c>
      <c r="G14" s="39" t="s">
        <v>250</v>
      </c>
      <c r="H14" s="39" t="s">
        <v>250</v>
      </c>
      <c r="I14" s="39" t="s">
        <v>250</v>
      </c>
      <c r="J14" s="39" t="s">
        <v>250</v>
      </c>
      <c r="K14" s="39" t="s">
        <v>250</v>
      </c>
      <c r="L14" s="39" t="s">
        <v>250</v>
      </c>
      <c r="M14" s="39" t="s">
        <v>250</v>
      </c>
      <c r="N14" s="39" t="s">
        <v>250</v>
      </c>
    </row>
    <row r="15" spans="1:14" ht="16.5" thickTop="1" thickBot="1" x14ac:dyDescent="0.3">
      <c r="A15" s="40">
        <v>42436.862650462965</v>
      </c>
      <c r="B15" s="39" t="s">
        <v>10</v>
      </c>
      <c r="C15" s="39" t="s">
        <v>10</v>
      </c>
      <c r="D15" s="39" t="s">
        <v>52</v>
      </c>
      <c r="E15" s="39" t="s">
        <v>250</v>
      </c>
      <c r="F15" s="39" t="s">
        <v>250</v>
      </c>
      <c r="G15" s="39" t="s">
        <v>250</v>
      </c>
      <c r="H15" s="39" t="s">
        <v>250</v>
      </c>
      <c r="I15" s="39" t="s">
        <v>250</v>
      </c>
      <c r="J15" s="39" t="s">
        <v>250</v>
      </c>
      <c r="K15" s="39" t="s">
        <v>250</v>
      </c>
      <c r="L15" s="39" t="s">
        <v>250</v>
      </c>
      <c r="M15" s="39" t="s">
        <v>250</v>
      </c>
      <c r="N15" s="39" t="s">
        <v>250</v>
      </c>
    </row>
    <row r="16" spans="1:14" ht="16.5" thickTop="1" thickBot="1" x14ac:dyDescent="0.3">
      <c r="A16" s="40">
        <v>42436.865185185183</v>
      </c>
      <c r="B16" s="39" t="s">
        <v>10</v>
      </c>
      <c r="C16" s="39" t="s">
        <v>10</v>
      </c>
      <c r="D16" s="39" t="s">
        <v>10</v>
      </c>
      <c r="E16" s="39" t="s">
        <v>10</v>
      </c>
      <c r="F16" s="39" t="s">
        <v>10</v>
      </c>
      <c r="G16" s="39" t="s">
        <v>12</v>
      </c>
      <c r="H16" s="39" t="s">
        <v>12</v>
      </c>
      <c r="I16" s="39" t="s">
        <v>12</v>
      </c>
      <c r="J16" s="39" t="s">
        <v>12</v>
      </c>
      <c r="K16" s="39" t="s">
        <v>12</v>
      </c>
      <c r="L16" s="39" t="s">
        <v>12</v>
      </c>
      <c r="M16" s="39" t="s">
        <v>12</v>
      </c>
      <c r="N16" s="39" t="s">
        <v>250</v>
      </c>
    </row>
    <row r="17" spans="1:14" ht="16.5" thickTop="1" thickBot="1" x14ac:dyDescent="0.3">
      <c r="A17" s="40">
        <v>42436.865763888891</v>
      </c>
      <c r="B17" s="39" t="s">
        <v>10</v>
      </c>
      <c r="C17" s="39" t="s">
        <v>10</v>
      </c>
      <c r="D17" s="39" t="s">
        <v>250</v>
      </c>
      <c r="E17" s="39" t="s">
        <v>250</v>
      </c>
      <c r="F17" s="39" t="s">
        <v>250</v>
      </c>
      <c r="G17" s="39" t="s">
        <v>250</v>
      </c>
      <c r="H17" s="39" t="s">
        <v>250</v>
      </c>
      <c r="I17" s="39" t="s">
        <v>250</v>
      </c>
      <c r="J17" s="39" t="s">
        <v>250</v>
      </c>
      <c r="K17" s="39" t="s">
        <v>250</v>
      </c>
      <c r="L17" s="39" t="s">
        <v>250</v>
      </c>
      <c r="M17" s="39" t="s">
        <v>250</v>
      </c>
      <c r="N17" s="39" t="s">
        <v>250</v>
      </c>
    </row>
    <row r="18" spans="1:14" ht="16.5" thickTop="1" thickBot="1" x14ac:dyDescent="0.3">
      <c r="A18" s="40">
        <v>42436.872175925928</v>
      </c>
      <c r="B18" s="39" t="s">
        <v>10</v>
      </c>
      <c r="C18" s="39" t="s">
        <v>10</v>
      </c>
      <c r="D18" s="39" t="s">
        <v>250</v>
      </c>
      <c r="E18" s="39" t="s">
        <v>250</v>
      </c>
      <c r="F18" s="39" t="s">
        <v>10</v>
      </c>
      <c r="G18" s="39" t="s">
        <v>250</v>
      </c>
      <c r="H18" s="39" t="s">
        <v>11</v>
      </c>
      <c r="I18" s="39" t="s">
        <v>250</v>
      </c>
      <c r="J18" s="39" t="s">
        <v>250</v>
      </c>
      <c r="K18" s="39" t="s">
        <v>250</v>
      </c>
      <c r="L18" s="39" t="s">
        <v>250</v>
      </c>
      <c r="M18" s="39" t="s">
        <v>250</v>
      </c>
      <c r="N18" s="39" t="s">
        <v>250</v>
      </c>
    </row>
    <row r="19" spans="1:14" ht="16.5" thickTop="1" thickBot="1" x14ac:dyDescent="0.3">
      <c r="A19" s="40">
        <v>42436.87226851852</v>
      </c>
      <c r="B19" s="39" t="s">
        <v>10</v>
      </c>
      <c r="C19" s="39" t="s">
        <v>10</v>
      </c>
      <c r="D19" s="39" t="s">
        <v>10</v>
      </c>
      <c r="E19" s="39" t="s">
        <v>12</v>
      </c>
      <c r="F19" s="39" t="s">
        <v>250</v>
      </c>
      <c r="G19" s="39" t="s">
        <v>250</v>
      </c>
      <c r="H19" s="39" t="s">
        <v>250</v>
      </c>
      <c r="I19" s="39" t="s">
        <v>12</v>
      </c>
      <c r="J19" s="39" t="s">
        <v>12</v>
      </c>
      <c r="K19" s="39" t="s">
        <v>250</v>
      </c>
      <c r="L19" s="39" t="s">
        <v>12</v>
      </c>
      <c r="M19" s="39" t="s">
        <v>12</v>
      </c>
      <c r="N19" s="39" t="s">
        <v>250</v>
      </c>
    </row>
    <row r="20" spans="1:14" ht="16.5" thickTop="1" thickBot="1" x14ac:dyDescent="0.3">
      <c r="A20" s="40">
        <v>42436.872523148151</v>
      </c>
      <c r="B20" s="39" t="s">
        <v>10</v>
      </c>
      <c r="C20" s="39" t="s">
        <v>10</v>
      </c>
      <c r="D20" s="39" t="s">
        <v>12</v>
      </c>
      <c r="E20" s="39" t="s">
        <v>250</v>
      </c>
      <c r="F20" s="39" t="s">
        <v>52</v>
      </c>
      <c r="G20" s="39" t="s">
        <v>250</v>
      </c>
      <c r="H20" s="39" t="s">
        <v>250</v>
      </c>
      <c r="I20" s="39" t="s">
        <v>250</v>
      </c>
      <c r="J20" s="39" t="s">
        <v>250</v>
      </c>
      <c r="K20" s="39" t="s">
        <v>250</v>
      </c>
      <c r="L20" s="39" t="s">
        <v>12</v>
      </c>
      <c r="M20" s="39" t="s">
        <v>250</v>
      </c>
      <c r="N20" s="39" t="s">
        <v>250</v>
      </c>
    </row>
    <row r="21" spans="1:14" ht="16.5" thickTop="1" thickBot="1" x14ac:dyDescent="0.3">
      <c r="A21" s="40">
        <v>42436.873425925929</v>
      </c>
      <c r="B21" s="39" t="s">
        <v>10</v>
      </c>
      <c r="C21" s="39" t="s">
        <v>10</v>
      </c>
      <c r="D21" s="39" t="s">
        <v>10</v>
      </c>
      <c r="E21" s="39" t="s">
        <v>10</v>
      </c>
      <c r="F21" s="39" t="s">
        <v>12</v>
      </c>
      <c r="G21" s="39" t="s">
        <v>250</v>
      </c>
      <c r="H21" s="39" t="s">
        <v>250</v>
      </c>
      <c r="I21" s="39" t="s">
        <v>10</v>
      </c>
      <c r="J21" s="39" t="s">
        <v>12</v>
      </c>
      <c r="K21" s="39" t="s">
        <v>250</v>
      </c>
      <c r="L21" s="39" t="s">
        <v>12</v>
      </c>
      <c r="M21" s="39" t="s">
        <v>250</v>
      </c>
      <c r="N21" s="39" t="s">
        <v>250</v>
      </c>
    </row>
    <row r="22" spans="1:14" ht="16.5" thickTop="1" thickBot="1" x14ac:dyDescent="0.3">
      <c r="A22" s="40">
        <v>42436.873530092591</v>
      </c>
      <c r="B22" s="39" t="s">
        <v>10</v>
      </c>
      <c r="C22" s="39" t="s">
        <v>10</v>
      </c>
      <c r="D22" s="39" t="s">
        <v>12</v>
      </c>
      <c r="E22" s="39" t="s">
        <v>250</v>
      </c>
      <c r="F22" s="39" t="s">
        <v>250</v>
      </c>
      <c r="G22" s="39" t="s">
        <v>250</v>
      </c>
      <c r="H22" s="39" t="s">
        <v>250</v>
      </c>
      <c r="I22" s="39" t="s">
        <v>10</v>
      </c>
      <c r="J22" s="39" t="s">
        <v>12</v>
      </c>
      <c r="K22" s="39" t="s">
        <v>250</v>
      </c>
      <c r="L22" s="39" t="s">
        <v>10</v>
      </c>
      <c r="M22" s="39" t="s">
        <v>10</v>
      </c>
      <c r="N22" s="39" t="s">
        <v>250</v>
      </c>
    </row>
    <row r="23" spans="1:14" ht="16.5" thickTop="1" thickBot="1" x14ac:dyDescent="0.3">
      <c r="A23" s="40">
        <v>42436.880578703705</v>
      </c>
      <c r="B23" s="39" t="s">
        <v>10</v>
      </c>
      <c r="C23" s="39" t="s">
        <v>12</v>
      </c>
      <c r="D23" s="39" t="s">
        <v>12</v>
      </c>
      <c r="E23" s="39" t="s">
        <v>250</v>
      </c>
      <c r="F23" s="39" t="s">
        <v>250</v>
      </c>
      <c r="G23" s="39" t="s">
        <v>250</v>
      </c>
      <c r="H23" s="39" t="s">
        <v>250</v>
      </c>
      <c r="I23" s="39" t="s">
        <v>250</v>
      </c>
      <c r="J23" s="39" t="s">
        <v>250</v>
      </c>
      <c r="K23" s="39" t="s">
        <v>12</v>
      </c>
      <c r="L23" s="39" t="s">
        <v>10</v>
      </c>
      <c r="M23" s="39" t="s">
        <v>250</v>
      </c>
      <c r="N23" s="39" t="s">
        <v>250</v>
      </c>
    </row>
    <row r="24" spans="1:14" ht="16.5" thickTop="1" thickBot="1" x14ac:dyDescent="0.3">
      <c r="A24" s="40">
        <v>42436.883703703701</v>
      </c>
      <c r="B24" s="39" t="s">
        <v>10</v>
      </c>
      <c r="C24" s="39" t="s">
        <v>12</v>
      </c>
      <c r="D24" s="39" t="s">
        <v>250</v>
      </c>
      <c r="E24" s="39" t="s">
        <v>250</v>
      </c>
      <c r="F24" s="39" t="s">
        <v>250</v>
      </c>
      <c r="G24" s="39" t="s">
        <v>250</v>
      </c>
      <c r="H24" s="39" t="s">
        <v>250</v>
      </c>
      <c r="I24" s="39" t="s">
        <v>12</v>
      </c>
      <c r="J24" s="39" t="s">
        <v>250</v>
      </c>
      <c r="K24" s="39" t="s">
        <v>52</v>
      </c>
      <c r="L24" s="39" t="s">
        <v>52</v>
      </c>
      <c r="M24" s="39" t="s">
        <v>52</v>
      </c>
      <c r="N24" s="39" t="s">
        <v>250</v>
      </c>
    </row>
    <row r="25" spans="1:14" ht="16.5" thickTop="1" thickBot="1" x14ac:dyDescent="0.3">
      <c r="A25" s="40">
        <v>42436.888645833336</v>
      </c>
      <c r="B25" s="39" t="s">
        <v>10</v>
      </c>
      <c r="C25" s="39" t="s">
        <v>10</v>
      </c>
      <c r="D25" s="39" t="s">
        <v>250</v>
      </c>
      <c r="E25" s="39" t="s">
        <v>250</v>
      </c>
      <c r="F25" s="39" t="s">
        <v>12</v>
      </c>
      <c r="G25" s="39" t="s">
        <v>250</v>
      </c>
      <c r="H25" s="39" t="s">
        <v>250</v>
      </c>
      <c r="I25" s="39" t="s">
        <v>12</v>
      </c>
      <c r="J25" s="39" t="s">
        <v>250</v>
      </c>
      <c r="K25" s="39" t="s">
        <v>250</v>
      </c>
      <c r="L25" s="39" t="s">
        <v>250</v>
      </c>
      <c r="M25" s="39" t="s">
        <v>250</v>
      </c>
      <c r="N25" s="39" t="s">
        <v>250</v>
      </c>
    </row>
    <row r="26" spans="1:14" ht="16.5" thickTop="1" thickBot="1" x14ac:dyDescent="0.3">
      <c r="A26" s="40">
        <v>42437.482858796298</v>
      </c>
      <c r="B26" s="39" t="s">
        <v>10</v>
      </c>
      <c r="C26" s="39" t="s">
        <v>10</v>
      </c>
      <c r="D26" s="39" t="s">
        <v>250</v>
      </c>
      <c r="E26" s="39" t="s">
        <v>250</v>
      </c>
      <c r="F26" s="39" t="s">
        <v>12</v>
      </c>
      <c r="G26" s="39" t="s">
        <v>250</v>
      </c>
      <c r="H26" s="39" t="s">
        <v>250</v>
      </c>
      <c r="I26" s="39" t="s">
        <v>12</v>
      </c>
      <c r="J26" s="39" t="s">
        <v>12</v>
      </c>
      <c r="K26" s="39" t="s">
        <v>250</v>
      </c>
      <c r="L26" s="39" t="s">
        <v>250</v>
      </c>
      <c r="M26" s="39" t="s">
        <v>250</v>
      </c>
      <c r="N26" s="39" t="s">
        <v>250</v>
      </c>
    </row>
    <row r="27" spans="1:14" ht="16.5" thickTop="1" thickBot="1" x14ac:dyDescent="0.3">
      <c r="A27" s="40">
        <v>42437.943171296298</v>
      </c>
      <c r="B27" s="39" t="s">
        <v>10</v>
      </c>
      <c r="C27" s="39" t="s">
        <v>10</v>
      </c>
      <c r="D27" s="39" t="s">
        <v>10</v>
      </c>
      <c r="E27" s="39" t="s">
        <v>10</v>
      </c>
      <c r="F27" s="39" t="s">
        <v>250</v>
      </c>
      <c r="G27" s="39" t="s">
        <v>250</v>
      </c>
      <c r="H27" s="39" t="s">
        <v>250</v>
      </c>
      <c r="I27" s="39" t="s">
        <v>250</v>
      </c>
      <c r="J27" s="39" t="s">
        <v>250</v>
      </c>
      <c r="K27" s="39" t="s">
        <v>250</v>
      </c>
      <c r="L27" s="39" t="s">
        <v>10</v>
      </c>
      <c r="M27" s="39" t="s">
        <v>10</v>
      </c>
      <c r="N27" s="39" t="s">
        <v>250</v>
      </c>
    </row>
    <row r="28" spans="1:14" ht="39" thickTop="1" x14ac:dyDescent="0.25">
      <c r="A28" s="34" t="s">
        <v>203</v>
      </c>
      <c r="B28" s="37" t="s">
        <v>102</v>
      </c>
      <c r="C28" s="37" t="s">
        <v>103</v>
      </c>
      <c r="D28" s="37" t="s">
        <v>104</v>
      </c>
      <c r="E28" s="37" t="s">
        <v>105</v>
      </c>
      <c r="F28" s="37" t="s">
        <v>106</v>
      </c>
      <c r="G28" s="37" t="s">
        <v>107</v>
      </c>
      <c r="H28" s="37" t="s">
        <v>108</v>
      </c>
      <c r="I28" s="37" t="s">
        <v>109</v>
      </c>
      <c r="J28" s="37" t="s">
        <v>110</v>
      </c>
      <c r="K28" s="37" t="s">
        <v>111</v>
      </c>
      <c r="L28" s="37" t="s">
        <v>112</v>
      </c>
      <c r="M28" s="37" t="s">
        <v>113</v>
      </c>
      <c r="N28" s="37" t="s">
        <v>114</v>
      </c>
    </row>
    <row r="29" spans="1:14" x14ac:dyDescent="0.25">
      <c r="A29" s="34" t="s">
        <v>115</v>
      </c>
      <c r="B29" s="36">
        <f>COUNTIF(B2:B27,"terminado")</f>
        <v>26</v>
      </c>
      <c r="C29" s="36">
        <v>23</v>
      </c>
      <c r="D29" s="36">
        <f t="shared" ref="D29:N29" si="0">COUNTIF(D2:D27,"terminado")</f>
        <v>6</v>
      </c>
      <c r="E29" s="36">
        <f t="shared" si="0"/>
        <v>5</v>
      </c>
      <c r="F29" s="36">
        <f t="shared" si="0"/>
        <v>4</v>
      </c>
      <c r="G29" s="36">
        <f t="shared" si="0"/>
        <v>0</v>
      </c>
      <c r="H29" s="36">
        <f t="shared" si="0"/>
        <v>0</v>
      </c>
      <c r="I29" s="36">
        <f t="shared" si="0"/>
        <v>4</v>
      </c>
      <c r="J29" s="36">
        <f t="shared" si="0"/>
        <v>0</v>
      </c>
      <c r="K29" s="36">
        <f t="shared" si="0"/>
        <v>0</v>
      </c>
      <c r="L29" s="36">
        <f t="shared" si="0"/>
        <v>4</v>
      </c>
      <c r="M29" s="36">
        <f t="shared" si="0"/>
        <v>3</v>
      </c>
      <c r="N29" s="36">
        <f t="shared" si="0"/>
        <v>0</v>
      </c>
    </row>
    <row r="30" spans="1:14" x14ac:dyDescent="0.25">
      <c r="A30" s="34" t="s">
        <v>200</v>
      </c>
      <c r="B30" s="36">
        <f>COUNTIF(B2:B27, "en proceso")</f>
        <v>0</v>
      </c>
      <c r="C30" s="36">
        <f>COUNTIF(C2:C27, "En proceso")</f>
        <v>2</v>
      </c>
      <c r="D30" s="36">
        <f t="shared" ref="D30:N30" si="1">COUNTIF(D2:D27, "en proceso")</f>
        <v>7</v>
      </c>
      <c r="E30" s="36">
        <f t="shared" si="1"/>
        <v>1</v>
      </c>
      <c r="F30" s="36">
        <f t="shared" si="1"/>
        <v>8</v>
      </c>
      <c r="G30" s="36">
        <f t="shared" si="1"/>
        <v>2</v>
      </c>
      <c r="H30" s="36">
        <f t="shared" si="1"/>
        <v>2</v>
      </c>
      <c r="I30" s="36">
        <f t="shared" si="1"/>
        <v>9</v>
      </c>
      <c r="J30" s="36">
        <f t="shared" si="1"/>
        <v>9</v>
      </c>
      <c r="K30" s="36">
        <f t="shared" si="1"/>
        <v>4</v>
      </c>
      <c r="L30" s="36">
        <f t="shared" si="1"/>
        <v>9</v>
      </c>
      <c r="M30" s="36">
        <f t="shared" si="1"/>
        <v>5</v>
      </c>
      <c r="N30" s="36">
        <f t="shared" si="1"/>
        <v>0</v>
      </c>
    </row>
    <row r="31" spans="1:14" x14ac:dyDescent="0.25">
      <c r="A31" s="34" t="s">
        <v>201</v>
      </c>
      <c r="B31" s="36">
        <f>COUNTIF(B2:B27,"abandonado")</f>
        <v>0</v>
      </c>
      <c r="C31" s="36">
        <f t="shared" ref="C31:N31" si="2">COUNTIF(C2:C27,"abandonado")</f>
        <v>0</v>
      </c>
      <c r="D31" s="36">
        <f t="shared" si="2"/>
        <v>2</v>
      </c>
      <c r="E31" s="36">
        <f t="shared" si="2"/>
        <v>1</v>
      </c>
      <c r="F31" s="36">
        <f t="shared" si="2"/>
        <v>2</v>
      </c>
      <c r="G31" s="36">
        <f t="shared" si="2"/>
        <v>0</v>
      </c>
      <c r="H31" s="36">
        <f t="shared" si="2"/>
        <v>0</v>
      </c>
      <c r="I31" s="36">
        <f t="shared" si="2"/>
        <v>0</v>
      </c>
      <c r="J31" s="36">
        <f t="shared" si="2"/>
        <v>1</v>
      </c>
      <c r="K31" s="36">
        <f t="shared" si="2"/>
        <v>1</v>
      </c>
      <c r="L31" s="36">
        <f t="shared" si="2"/>
        <v>1</v>
      </c>
      <c r="M31" s="36">
        <f t="shared" si="2"/>
        <v>1</v>
      </c>
      <c r="N31" s="36">
        <f t="shared" si="2"/>
        <v>0</v>
      </c>
    </row>
    <row r="32" spans="1:14" x14ac:dyDescent="0.25">
      <c r="A32" s="34" t="s">
        <v>202</v>
      </c>
      <c r="B32" s="36">
        <f>COUNTIF(B2:B27,"iniciado")</f>
        <v>0</v>
      </c>
      <c r="C32" s="36">
        <f t="shared" ref="C32:N32" si="3">COUNTIF(C2:C27,"iniciado")</f>
        <v>1</v>
      </c>
      <c r="D32" s="36">
        <f t="shared" si="3"/>
        <v>0</v>
      </c>
      <c r="E32" s="36">
        <f t="shared" si="3"/>
        <v>0</v>
      </c>
      <c r="F32" s="36">
        <f t="shared" si="3"/>
        <v>0</v>
      </c>
      <c r="G32" s="36">
        <f t="shared" si="3"/>
        <v>1</v>
      </c>
      <c r="H32" s="36">
        <f t="shared" si="3"/>
        <v>2</v>
      </c>
      <c r="I32" s="36">
        <f t="shared" si="3"/>
        <v>1</v>
      </c>
      <c r="J32" s="36">
        <f t="shared" si="3"/>
        <v>0</v>
      </c>
      <c r="K32" s="36">
        <f t="shared" si="3"/>
        <v>1</v>
      </c>
      <c r="L32" s="36">
        <f t="shared" si="3"/>
        <v>0</v>
      </c>
      <c r="M32" s="36">
        <f t="shared" si="3"/>
        <v>0</v>
      </c>
      <c r="N32" s="36">
        <f t="shared" si="3"/>
        <v>0</v>
      </c>
    </row>
    <row r="33" spans="1:14" x14ac:dyDescent="0.25">
      <c r="A33" s="34" t="s">
        <v>249</v>
      </c>
      <c r="B33" s="36">
        <f>COUNTIF(B2:B27,"SR")</f>
        <v>0</v>
      </c>
      <c r="C33" s="36">
        <f t="shared" ref="C33:N33" si="4">COUNTIF(C2:C27,"SR")</f>
        <v>0</v>
      </c>
      <c r="D33" s="36">
        <f t="shared" si="4"/>
        <v>11</v>
      </c>
      <c r="E33" s="36">
        <f t="shared" si="4"/>
        <v>19</v>
      </c>
      <c r="F33" s="36">
        <f t="shared" si="4"/>
        <v>12</v>
      </c>
      <c r="G33" s="36">
        <f t="shared" si="4"/>
        <v>23</v>
      </c>
      <c r="H33" s="36">
        <f t="shared" si="4"/>
        <v>22</v>
      </c>
      <c r="I33" s="36">
        <f t="shared" si="4"/>
        <v>12</v>
      </c>
      <c r="J33" s="36">
        <f t="shared" si="4"/>
        <v>16</v>
      </c>
      <c r="K33" s="36">
        <f t="shared" si="4"/>
        <v>20</v>
      </c>
      <c r="L33" s="36">
        <f t="shared" si="4"/>
        <v>12</v>
      </c>
      <c r="M33" s="36">
        <f t="shared" si="4"/>
        <v>17</v>
      </c>
      <c r="N33" s="36">
        <f t="shared" si="4"/>
        <v>26</v>
      </c>
    </row>
    <row r="34" spans="1:14" x14ac:dyDescent="0.25">
      <c r="A34" s="34" t="s">
        <v>251</v>
      </c>
      <c r="B34" s="36">
        <f>SUM(B29:B32)</f>
        <v>26</v>
      </c>
      <c r="C34" s="36">
        <f>SUM(C29:C33)</f>
        <v>26</v>
      </c>
      <c r="D34" s="36">
        <f t="shared" ref="D34:N34" si="5">SUM(D29:D33)</f>
        <v>26</v>
      </c>
      <c r="E34" s="36">
        <f t="shared" si="5"/>
        <v>26</v>
      </c>
      <c r="F34" s="36">
        <f t="shared" si="5"/>
        <v>26</v>
      </c>
      <c r="G34" s="36">
        <f t="shared" si="5"/>
        <v>26</v>
      </c>
      <c r="H34" s="36">
        <f t="shared" si="5"/>
        <v>26</v>
      </c>
      <c r="I34" s="36">
        <f t="shared" si="5"/>
        <v>26</v>
      </c>
      <c r="J34" s="36">
        <f t="shared" si="5"/>
        <v>26</v>
      </c>
      <c r="K34" s="36">
        <f t="shared" si="5"/>
        <v>26</v>
      </c>
      <c r="L34" s="36">
        <f t="shared" si="5"/>
        <v>26</v>
      </c>
      <c r="M34" s="36">
        <f t="shared" si="5"/>
        <v>26</v>
      </c>
      <c r="N34" s="36">
        <f t="shared" si="5"/>
        <v>26</v>
      </c>
    </row>
    <row r="35" spans="1:14" ht="38.25" x14ac:dyDescent="0.25">
      <c r="A35" s="34" t="s">
        <v>203</v>
      </c>
      <c r="B35" s="37" t="s">
        <v>102</v>
      </c>
      <c r="C35" s="37" t="s">
        <v>103</v>
      </c>
      <c r="D35" s="37" t="s">
        <v>104</v>
      </c>
      <c r="E35" s="37" t="s">
        <v>105</v>
      </c>
      <c r="F35" s="37" t="s">
        <v>106</v>
      </c>
      <c r="G35" s="37" t="s">
        <v>107</v>
      </c>
      <c r="H35" s="37" t="s">
        <v>108</v>
      </c>
      <c r="I35" s="37" t="s">
        <v>109</v>
      </c>
      <c r="J35" s="37" t="s">
        <v>110</v>
      </c>
      <c r="K35" s="37" t="s">
        <v>111</v>
      </c>
      <c r="L35" s="37" t="s">
        <v>112</v>
      </c>
      <c r="M35" s="37" t="s">
        <v>113</v>
      </c>
      <c r="N35" s="37" t="s">
        <v>114</v>
      </c>
    </row>
    <row r="36" spans="1:14" x14ac:dyDescent="0.25">
      <c r="A36" s="34" t="s">
        <v>115</v>
      </c>
      <c r="B36">
        <f>B29*100/26</f>
        <v>100</v>
      </c>
      <c r="C36">
        <f t="shared" ref="C36:N36" si="6">C29*100/26</f>
        <v>88.461538461538467</v>
      </c>
      <c r="D36">
        <f t="shared" si="6"/>
        <v>23.076923076923077</v>
      </c>
      <c r="E36">
        <f t="shared" si="6"/>
        <v>19.23076923076923</v>
      </c>
      <c r="F36">
        <f t="shared" si="6"/>
        <v>15.384615384615385</v>
      </c>
      <c r="G36">
        <f t="shared" si="6"/>
        <v>0</v>
      </c>
      <c r="H36">
        <f t="shared" si="6"/>
        <v>0</v>
      </c>
      <c r="I36">
        <f t="shared" si="6"/>
        <v>15.384615384615385</v>
      </c>
      <c r="J36">
        <f t="shared" si="6"/>
        <v>0</v>
      </c>
      <c r="K36">
        <f t="shared" si="6"/>
        <v>0</v>
      </c>
      <c r="L36">
        <f t="shared" si="6"/>
        <v>15.384615384615385</v>
      </c>
      <c r="M36">
        <f t="shared" si="6"/>
        <v>11.538461538461538</v>
      </c>
      <c r="N36">
        <f t="shared" si="6"/>
        <v>0</v>
      </c>
    </row>
    <row r="37" spans="1:14" x14ac:dyDescent="0.25">
      <c r="A37" s="34" t="s">
        <v>200</v>
      </c>
      <c r="B37">
        <f t="shared" ref="B37:N40" si="7">B30*100/26</f>
        <v>0</v>
      </c>
      <c r="C37">
        <f t="shared" si="7"/>
        <v>7.6923076923076925</v>
      </c>
      <c r="D37">
        <f t="shared" si="7"/>
        <v>26.923076923076923</v>
      </c>
      <c r="E37">
        <f t="shared" si="7"/>
        <v>3.8461538461538463</v>
      </c>
      <c r="F37">
        <f t="shared" si="7"/>
        <v>30.76923076923077</v>
      </c>
      <c r="G37">
        <f t="shared" si="7"/>
        <v>7.6923076923076925</v>
      </c>
      <c r="H37">
        <f t="shared" si="7"/>
        <v>7.6923076923076925</v>
      </c>
      <c r="I37">
        <f t="shared" si="7"/>
        <v>34.615384615384613</v>
      </c>
      <c r="J37">
        <f t="shared" si="7"/>
        <v>34.615384615384613</v>
      </c>
      <c r="K37">
        <f t="shared" si="7"/>
        <v>15.384615384615385</v>
      </c>
      <c r="L37">
        <f t="shared" si="7"/>
        <v>34.615384615384613</v>
      </c>
      <c r="M37">
        <f t="shared" si="7"/>
        <v>19.23076923076923</v>
      </c>
      <c r="N37">
        <f t="shared" si="7"/>
        <v>0</v>
      </c>
    </row>
    <row r="38" spans="1:14" x14ac:dyDescent="0.25">
      <c r="A38" s="34" t="s">
        <v>201</v>
      </c>
      <c r="B38">
        <f t="shared" si="7"/>
        <v>0</v>
      </c>
      <c r="C38">
        <f t="shared" si="7"/>
        <v>0</v>
      </c>
      <c r="D38">
        <f t="shared" si="7"/>
        <v>7.6923076923076925</v>
      </c>
      <c r="E38">
        <f t="shared" si="7"/>
        <v>3.8461538461538463</v>
      </c>
      <c r="F38">
        <f t="shared" si="7"/>
        <v>7.6923076923076925</v>
      </c>
      <c r="G38">
        <f t="shared" si="7"/>
        <v>0</v>
      </c>
      <c r="H38">
        <f t="shared" si="7"/>
        <v>0</v>
      </c>
      <c r="I38">
        <f t="shared" si="7"/>
        <v>0</v>
      </c>
      <c r="J38">
        <f t="shared" si="7"/>
        <v>3.8461538461538463</v>
      </c>
      <c r="K38">
        <f t="shared" si="7"/>
        <v>3.8461538461538463</v>
      </c>
      <c r="L38">
        <f t="shared" si="7"/>
        <v>3.8461538461538463</v>
      </c>
      <c r="M38">
        <f t="shared" si="7"/>
        <v>3.8461538461538463</v>
      </c>
      <c r="N38">
        <f t="shared" si="7"/>
        <v>0</v>
      </c>
    </row>
    <row r="39" spans="1:14" x14ac:dyDescent="0.25">
      <c r="A39" s="34" t="s">
        <v>202</v>
      </c>
      <c r="B39">
        <f t="shared" si="7"/>
        <v>0</v>
      </c>
      <c r="C39">
        <f t="shared" si="7"/>
        <v>3.8461538461538463</v>
      </c>
      <c r="D39">
        <f t="shared" si="7"/>
        <v>0</v>
      </c>
      <c r="E39">
        <f t="shared" si="7"/>
        <v>0</v>
      </c>
      <c r="F39">
        <f t="shared" si="7"/>
        <v>0</v>
      </c>
      <c r="G39">
        <f t="shared" si="7"/>
        <v>3.8461538461538463</v>
      </c>
      <c r="H39">
        <f t="shared" si="7"/>
        <v>7.6923076923076925</v>
      </c>
      <c r="I39">
        <f t="shared" si="7"/>
        <v>3.8461538461538463</v>
      </c>
      <c r="J39">
        <f t="shared" si="7"/>
        <v>0</v>
      </c>
      <c r="K39">
        <f t="shared" si="7"/>
        <v>3.8461538461538463</v>
      </c>
      <c r="L39">
        <f t="shared" si="7"/>
        <v>0</v>
      </c>
      <c r="M39">
        <f t="shared" si="7"/>
        <v>0</v>
      </c>
      <c r="N39">
        <f t="shared" si="7"/>
        <v>0</v>
      </c>
    </row>
    <row r="40" spans="1:14" x14ac:dyDescent="0.25">
      <c r="A40" s="34" t="s">
        <v>249</v>
      </c>
      <c r="B40">
        <f t="shared" si="7"/>
        <v>0</v>
      </c>
      <c r="C40">
        <f t="shared" si="7"/>
        <v>0</v>
      </c>
      <c r="D40">
        <f t="shared" si="7"/>
        <v>42.307692307692307</v>
      </c>
      <c r="E40">
        <f t="shared" si="7"/>
        <v>73.07692307692308</v>
      </c>
      <c r="F40">
        <f t="shared" si="7"/>
        <v>46.153846153846153</v>
      </c>
      <c r="G40">
        <f t="shared" si="7"/>
        <v>88.461538461538467</v>
      </c>
      <c r="H40">
        <f t="shared" si="7"/>
        <v>84.615384615384613</v>
      </c>
      <c r="I40">
        <f t="shared" si="7"/>
        <v>46.153846153846153</v>
      </c>
      <c r="J40">
        <f t="shared" si="7"/>
        <v>61.53846153846154</v>
      </c>
      <c r="K40">
        <f t="shared" si="7"/>
        <v>76.92307692307692</v>
      </c>
      <c r="L40">
        <f t="shared" si="7"/>
        <v>46.153846153846153</v>
      </c>
      <c r="M40">
        <f t="shared" si="7"/>
        <v>65.384615384615387</v>
      </c>
      <c r="N40">
        <f t="shared" si="7"/>
        <v>100</v>
      </c>
    </row>
    <row r="41" spans="1:14" x14ac:dyDescent="0.25">
      <c r="A41" s="34" t="s">
        <v>251</v>
      </c>
      <c r="B41">
        <f>SUM(B36:B40)</f>
        <v>100</v>
      </c>
      <c r="C41">
        <f t="shared" ref="C41:N41" si="8">SUM(C36:C40)</f>
        <v>100</v>
      </c>
      <c r="D41">
        <f t="shared" si="8"/>
        <v>100</v>
      </c>
      <c r="E41">
        <f t="shared" si="8"/>
        <v>100</v>
      </c>
      <c r="F41">
        <f t="shared" si="8"/>
        <v>100</v>
      </c>
      <c r="G41">
        <f t="shared" si="8"/>
        <v>100</v>
      </c>
      <c r="H41">
        <f t="shared" si="8"/>
        <v>100</v>
      </c>
      <c r="I41">
        <f t="shared" si="8"/>
        <v>100</v>
      </c>
      <c r="J41">
        <f t="shared" si="8"/>
        <v>100</v>
      </c>
      <c r="K41">
        <f t="shared" si="8"/>
        <v>100</v>
      </c>
      <c r="L41">
        <f t="shared" si="8"/>
        <v>100</v>
      </c>
      <c r="M41">
        <f t="shared" si="8"/>
        <v>100</v>
      </c>
      <c r="N41">
        <f t="shared" si="8"/>
        <v>100</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workbookViewId="0">
      <selection activeCell="L1" sqref="L1"/>
    </sheetView>
  </sheetViews>
  <sheetFormatPr baseColWidth="10" defaultRowHeight="15" x14ac:dyDescent="0.25"/>
  <cols>
    <col min="1" max="1" width="17.7109375" customWidth="1"/>
  </cols>
  <sheetData>
    <row r="1" spans="1:18" ht="39.75" thickTop="1" thickBot="1" x14ac:dyDescent="0.3">
      <c r="A1" s="38" t="s">
        <v>0</v>
      </c>
      <c r="B1" s="38" t="s">
        <v>116</v>
      </c>
      <c r="C1" s="38" t="s">
        <v>117</v>
      </c>
      <c r="D1" s="38" t="s">
        <v>118</v>
      </c>
      <c r="E1" s="38" t="s">
        <v>119</v>
      </c>
      <c r="F1" s="38" t="s">
        <v>120</v>
      </c>
      <c r="G1" s="38" t="s">
        <v>121</v>
      </c>
      <c r="H1" s="38" t="s">
        <v>122</v>
      </c>
      <c r="I1" s="38" t="s">
        <v>123</v>
      </c>
      <c r="J1" s="38" t="s">
        <v>124</v>
      </c>
      <c r="K1" s="38" t="s">
        <v>125</v>
      </c>
      <c r="L1" s="38" t="s">
        <v>126</v>
      </c>
      <c r="M1" s="38" t="s">
        <v>127</v>
      </c>
      <c r="N1" s="38" t="s">
        <v>128</v>
      </c>
      <c r="O1" s="38" t="s">
        <v>129</v>
      </c>
      <c r="P1" s="38" t="s">
        <v>130</v>
      </c>
      <c r="Q1" s="38" t="s">
        <v>131</v>
      </c>
      <c r="R1" s="38" t="s">
        <v>132</v>
      </c>
    </row>
    <row r="2" spans="1:18" ht="16.5" thickTop="1" thickBot="1" x14ac:dyDescent="0.3">
      <c r="A2" s="47">
        <v>42422.786782407406</v>
      </c>
      <c r="B2" s="46" t="s">
        <v>14</v>
      </c>
      <c r="C2" s="46" t="s">
        <v>14</v>
      </c>
      <c r="D2" s="46" t="s">
        <v>17</v>
      </c>
      <c r="E2" s="46" t="s">
        <v>27</v>
      </c>
      <c r="F2" s="46" t="s">
        <v>27</v>
      </c>
      <c r="G2" s="46" t="s">
        <v>17</v>
      </c>
      <c r="H2" s="46" t="s">
        <v>14</v>
      </c>
      <c r="I2" s="46" t="s">
        <v>17</v>
      </c>
      <c r="J2" s="46" t="s">
        <v>14</v>
      </c>
      <c r="K2" s="46" t="s">
        <v>17</v>
      </c>
      <c r="L2" s="46" t="s">
        <v>14</v>
      </c>
      <c r="M2" s="46" t="s">
        <v>27</v>
      </c>
      <c r="N2" s="46" t="s">
        <v>27</v>
      </c>
      <c r="O2" s="46" t="s">
        <v>17</v>
      </c>
      <c r="P2" s="46" t="s">
        <v>14</v>
      </c>
      <c r="Q2" s="46" t="s">
        <v>27</v>
      </c>
      <c r="R2" s="46" t="s">
        <v>27</v>
      </c>
    </row>
    <row r="3" spans="1:18" ht="16.5" thickTop="1" thickBot="1" x14ac:dyDescent="0.3">
      <c r="A3" s="47">
        <v>42422.898136574076</v>
      </c>
      <c r="B3" s="46" t="s">
        <v>27</v>
      </c>
      <c r="C3" s="46" t="s">
        <v>17</v>
      </c>
      <c r="D3" s="46" t="s">
        <v>27</v>
      </c>
      <c r="E3" s="46" t="s">
        <v>27</v>
      </c>
      <c r="F3" s="46" t="s">
        <v>27</v>
      </c>
      <c r="G3" s="46" t="s">
        <v>17</v>
      </c>
      <c r="H3" s="46" t="s">
        <v>27</v>
      </c>
      <c r="I3" s="46" t="s">
        <v>17</v>
      </c>
      <c r="J3" s="46" t="s">
        <v>14</v>
      </c>
      <c r="K3" s="46" t="s">
        <v>17</v>
      </c>
      <c r="L3" s="46" t="s">
        <v>17</v>
      </c>
      <c r="M3" s="46" t="s">
        <v>17</v>
      </c>
      <c r="N3" s="46" t="s">
        <v>17</v>
      </c>
      <c r="O3" s="46" t="s">
        <v>27</v>
      </c>
      <c r="P3" s="46" t="s">
        <v>17</v>
      </c>
      <c r="Q3" s="46" t="s">
        <v>17</v>
      </c>
      <c r="R3" s="46" t="s">
        <v>17</v>
      </c>
    </row>
    <row r="4" spans="1:18" ht="16.5" thickTop="1" thickBot="1" x14ac:dyDescent="0.3">
      <c r="A4" s="47">
        <v>42422.910081018519</v>
      </c>
      <c r="B4" s="46" t="s">
        <v>14</v>
      </c>
      <c r="C4" s="46" t="s">
        <v>14</v>
      </c>
      <c r="D4" s="46" t="s">
        <v>250</v>
      </c>
      <c r="E4" s="46" t="s">
        <v>250</v>
      </c>
      <c r="F4" s="46" t="s">
        <v>250</v>
      </c>
      <c r="G4" s="46" t="s">
        <v>250</v>
      </c>
      <c r="H4" s="46" t="s">
        <v>27</v>
      </c>
      <c r="I4" s="46" t="s">
        <v>17</v>
      </c>
      <c r="J4" s="46" t="s">
        <v>250</v>
      </c>
      <c r="K4" s="46" t="s">
        <v>250</v>
      </c>
      <c r="L4" s="46" t="s">
        <v>250</v>
      </c>
      <c r="M4" s="46" t="s">
        <v>27</v>
      </c>
      <c r="N4" s="46" t="s">
        <v>250</v>
      </c>
      <c r="O4" s="46" t="s">
        <v>250</v>
      </c>
      <c r="P4" s="46" t="s">
        <v>17</v>
      </c>
      <c r="Q4" s="46" t="s">
        <v>250</v>
      </c>
      <c r="R4" s="46" t="s">
        <v>14</v>
      </c>
    </row>
    <row r="5" spans="1:18" ht="16.5" thickTop="1" thickBot="1" x14ac:dyDescent="0.3">
      <c r="A5" s="47">
        <v>42422.917557870373</v>
      </c>
      <c r="B5" s="46" t="s">
        <v>14</v>
      </c>
      <c r="C5" s="46" t="s">
        <v>14</v>
      </c>
      <c r="D5" s="46" t="s">
        <v>14</v>
      </c>
      <c r="E5" s="46" t="s">
        <v>27</v>
      </c>
      <c r="F5" s="46" t="s">
        <v>14</v>
      </c>
      <c r="G5" s="46" t="s">
        <v>14</v>
      </c>
      <c r="H5" s="46" t="s">
        <v>14</v>
      </c>
      <c r="I5" s="46" t="s">
        <v>14</v>
      </c>
      <c r="J5" s="46" t="s">
        <v>14</v>
      </c>
      <c r="K5" s="46" t="s">
        <v>14</v>
      </c>
      <c r="L5" s="46" t="s">
        <v>27</v>
      </c>
      <c r="M5" s="46" t="s">
        <v>17</v>
      </c>
      <c r="N5" s="46" t="s">
        <v>250</v>
      </c>
      <c r="O5" s="46" t="s">
        <v>27</v>
      </c>
      <c r="P5" s="46" t="s">
        <v>27</v>
      </c>
      <c r="Q5" s="46" t="s">
        <v>250</v>
      </c>
      <c r="R5" s="46" t="s">
        <v>14</v>
      </c>
    </row>
    <row r="6" spans="1:18" ht="16.5" thickTop="1" thickBot="1" x14ac:dyDescent="0.3">
      <c r="A6" s="47">
        <v>42422.926215277781</v>
      </c>
      <c r="B6" s="46" t="s">
        <v>14</v>
      </c>
      <c r="C6" s="46" t="s">
        <v>14</v>
      </c>
      <c r="D6" s="46" t="s">
        <v>14</v>
      </c>
      <c r="E6" s="46" t="s">
        <v>17</v>
      </c>
      <c r="F6" s="46" t="s">
        <v>14</v>
      </c>
      <c r="G6" s="46" t="s">
        <v>17</v>
      </c>
      <c r="H6" s="46" t="s">
        <v>14</v>
      </c>
      <c r="I6" s="46" t="s">
        <v>14</v>
      </c>
      <c r="J6" s="46" t="s">
        <v>14</v>
      </c>
      <c r="K6" s="46" t="s">
        <v>17</v>
      </c>
      <c r="L6" s="46" t="s">
        <v>27</v>
      </c>
      <c r="M6" s="46" t="s">
        <v>17</v>
      </c>
      <c r="N6" s="46" t="s">
        <v>17</v>
      </c>
      <c r="O6" s="46" t="s">
        <v>250</v>
      </c>
      <c r="P6" s="46" t="s">
        <v>27</v>
      </c>
      <c r="Q6" s="46" t="s">
        <v>27</v>
      </c>
      <c r="R6" s="46" t="s">
        <v>250</v>
      </c>
    </row>
    <row r="7" spans="1:18" ht="16.5" thickTop="1" thickBot="1" x14ac:dyDescent="0.3">
      <c r="A7" s="47">
        <v>42422.966562499998</v>
      </c>
      <c r="B7" s="46" t="s">
        <v>17</v>
      </c>
      <c r="C7" s="46" t="s">
        <v>17</v>
      </c>
      <c r="D7" s="46" t="s">
        <v>250</v>
      </c>
      <c r="E7" s="46" t="s">
        <v>17</v>
      </c>
      <c r="F7" s="46" t="s">
        <v>250</v>
      </c>
      <c r="G7" s="46" t="s">
        <v>14</v>
      </c>
      <c r="H7" s="46" t="s">
        <v>14</v>
      </c>
      <c r="I7" s="46" t="s">
        <v>27</v>
      </c>
      <c r="J7" s="46" t="s">
        <v>250</v>
      </c>
      <c r="K7" s="46" t="s">
        <v>250</v>
      </c>
      <c r="L7" s="46" t="s">
        <v>250</v>
      </c>
      <c r="M7" s="46" t="s">
        <v>17</v>
      </c>
      <c r="N7" s="46" t="s">
        <v>27</v>
      </c>
      <c r="O7" s="46" t="s">
        <v>250</v>
      </c>
      <c r="P7" s="46" t="s">
        <v>17</v>
      </c>
      <c r="Q7" s="46" t="s">
        <v>14</v>
      </c>
      <c r="R7" s="46" t="s">
        <v>250</v>
      </c>
    </row>
    <row r="8" spans="1:18" ht="16.5" thickTop="1" thickBot="1" x14ac:dyDescent="0.3">
      <c r="A8" s="47">
        <v>42422.96974537037</v>
      </c>
      <c r="B8" s="46" t="s">
        <v>250</v>
      </c>
      <c r="C8" s="46" t="s">
        <v>250</v>
      </c>
      <c r="D8" s="46" t="s">
        <v>250</v>
      </c>
      <c r="E8" s="46" t="s">
        <v>250</v>
      </c>
      <c r="F8" s="46" t="s">
        <v>250</v>
      </c>
      <c r="G8" s="46" t="s">
        <v>250</v>
      </c>
      <c r="H8" s="46" t="s">
        <v>250</v>
      </c>
      <c r="I8" s="46" t="s">
        <v>14</v>
      </c>
      <c r="J8" s="46" t="s">
        <v>250</v>
      </c>
      <c r="K8" s="46" t="s">
        <v>250</v>
      </c>
      <c r="L8" s="46" t="s">
        <v>250</v>
      </c>
      <c r="M8" s="46" t="s">
        <v>250</v>
      </c>
      <c r="N8" s="46" t="s">
        <v>250</v>
      </c>
      <c r="O8" s="46" t="s">
        <v>250</v>
      </c>
      <c r="P8" s="46" t="s">
        <v>250</v>
      </c>
      <c r="Q8" s="46" t="s">
        <v>250</v>
      </c>
      <c r="R8" s="46" t="s">
        <v>250</v>
      </c>
    </row>
    <row r="9" spans="1:18" ht="16.5" thickTop="1" thickBot="1" x14ac:dyDescent="0.3">
      <c r="A9" s="47">
        <v>42422.97451388889</v>
      </c>
      <c r="B9" s="46" t="s">
        <v>14</v>
      </c>
      <c r="C9" s="46" t="s">
        <v>17</v>
      </c>
      <c r="D9" s="46" t="s">
        <v>17</v>
      </c>
      <c r="E9" s="46" t="s">
        <v>17</v>
      </c>
      <c r="F9" s="46" t="s">
        <v>14</v>
      </c>
      <c r="G9" s="46" t="s">
        <v>17</v>
      </c>
      <c r="H9" s="46" t="s">
        <v>17</v>
      </c>
      <c r="I9" s="46" t="s">
        <v>14</v>
      </c>
      <c r="J9" s="46" t="s">
        <v>14</v>
      </c>
      <c r="K9" s="46" t="s">
        <v>17</v>
      </c>
      <c r="L9" s="46" t="s">
        <v>14</v>
      </c>
      <c r="M9" s="46" t="s">
        <v>27</v>
      </c>
      <c r="N9" s="46" t="s">
        <v>27</v>
      </c>
      <c r="O9" s="46" t="s">
        <v>27</v>
      </c>
      <c r="P9" s="46" t="s">
        <v>14</v>
      </c>
      <c r="Q9" s="46" t="s">
        <v>27</v>
      </c>
      <c r="R9" s="46" t="s">
        <v>27</v>
      </c>
    </row>
    <row r="10" spans="1:18" ht="16.5" thickTop="1" thickBot="1" x14ac:dyDescent="0.3">
      <c r="A10" s="47">
        <v>42422.976967592593</v>
      </c>
      <c r="B10" s="46" t="s">
        <v>14</v>
      </c>
      <c r="C10" s="46" t="s">
        <v>14</v>
      </c>
      <c r="D10" s="46" t="s">
        <v>250</v>
      </c>
      <c r="E10" s="46" t="s">
        <v>250</v>
      </c>
      <c r="F10" s="46" t="s">
        <v>250</v>
      </c>
      <c r="G10" s="46" t="s">
        <v>14</v>
      </c>
      <c r="H10" s="46" t="s">
        <v>27</v>
      </c>
      <c r="I10" s="46" t="s">
        <v>250</v>
      </c>
      <c r="J10" s="46" t="s">
        <v>250</v>
      </c>
      <c r="K10" s="46" t="s">
        <v>17</v>
      </c>
      <c r="L10" s="46" t="s">
        <v>250</v>
      </c>
      <c r="M10" s="46" t="s">
        <v>14</v>
      </c>
      <c r="N10" s="46" t="s">
        <v>17</v>
      </c>
      <c r="O10" s="46" t="s">
        <v>250</v>
      </c>
      <c r="P10" s="46" t="s">
        <v>14</v>
      </c>
      <c r="Q10" s="46" t="s">
        <v>250</v>
      </c>
      <c r="R10" s="46" t="s">
        <v>250</v>
      </c>
    </row>
    <row r="11" spans="1:18" ht="16.5" thickTop="1" thickBot="1" x14ac:dyDescent="0.3">
      <c r="A11" s="47">
        <v>42423.011550925927</v>
      </c>
      <c r="B11" s="46" t="s">
        <v>27</v>
      </c>
      <c r="C11" s="46" t="s">
        <v>17</v>
      </c>
      <c r="D11" s="46" t="s">
        <v>17</v>
      </c>
      <c r="E11" s="46" t="s">
        <v>17</v>
      </c>
      <c r="F11" s="46" t="s">
        <v>14</v>
      </c>
      <c r="G11" s="46" t="s">
        <v>17</v>
      </c>
      <c r="H11" s="46" t="s">
        <v>17</v>
      </c>
      <c r="I11" s="46" t="s">
        <v>17</v>
      </c>
      <c r="J11" s="46" t="s">
        <v>14</v>
      </c>
      <c r="K11" s="46" t="s">
        <v>17</v>
      </c>
      <c r="L11" s="46" t="s">
        <v>14</v>
      </c>
      <c r="M11" s="46" t="s">
        <v>27</v>
      </c>
      <c r="N11" s="46" t="s">
        <v>27</v>
      </c>
      <c r="O11" s="46" t="s">
        <v>17</v>
      </c>
      <c r="P11" s="46" t="s">
        <v>14</v>
      </c>
      <c r="Q11" s="46" t="s">
        <v>17</v>
      </c>
      <c r="R11" s="46" t="s">
        <v>27</v>
      </c>
    </row>
    <row r="12" spans="1:18" ht="16.5" thickTop="1" thickBot="1" x14ac:dyDescent="0.3">
      <c r="A12" s="47">
        <v>42423.533564814818</v>
      </c>
      <c r="B12" s="46" t="s">
        <v>14</v>
      </c>
      <c r="C12" s="46" t="s">
        <v>14</v>
      </c>
      <c r="D12" s="46" t="s">
        <v>250</v>
      </c>
      <c r="E12" s="46" t="s">
        <v>17</v>
      </c>
      <c r="F12" s="46" t="s">
        <v>17</v>
      </c>
      <c r="G12" s="46" t="s">
        <v>17</v>
      </c>
      <c r="H12" s="46" t="s">
        <v>14</v>
      </c>
      <c r="I12" s="46" t="s">
        <v>17</v>
      </c>
      <c r="J12" s="46" t="s">
        <v>250</v>
      </c>
      <c r="K12" s="46" t="s">
        <v>14</v>
      </c>
      <c r="L12" s="46" t="s">
        <v>250</v>
      </c>
      <c r="M12" s="46" t="s">
        <v>250</v>
      </c>
      <c r="N12" s="46" t="s">
        <v>17</v>
      </c>
      <c r="O12" s="46" t="s">
        <v>250</v>
      </c>
      <c r="P12" s="46" t="s">
        <v>27</v>
      </c>
      <c r="Q12" s="46" t="s">
        <v>250</v>
      </c>
      <c r="R12" s="46" t="s">
        <v>250</v>
      </c>
    </row>
    <row r="13" spans="1:18" ht="16.5" thickTop="1" thickBot="1" x14ac:dyDescent="0.3">
      <c r="A13" s="47">
        <v>42436.839247685188</v>
      </c>
      <c r="B13" s="46" t="s">
        <v>17</v>
      </c>
      <c r="C13" s="46" t="s">
        <v>17</v>
      </c>
      <c r="D13" s="46" t="s">
        <v>27</v>
      </c>
      <c r="E13" s="46" t="s">
        <v>14</v>
      </c>
      <c r="F13" s="46" t="s">
        <v>14</v>
      </c>
      <c r="G13" s="46" t="s">
        <v>17</v>
      </c>
      <c r="H13" s="46" t="s">
        <v>14</v>
      </c>
      <c r="I13" s="46" t="s">
        <v>17</v>
      </c>
      <c r="J13" s="46" t="s">
        <v>14</v>
      </c>
      <c r="K13" s="46" t="s">
        <v>17</v>
      </c>
      <c r="L13" s="46" t="s">
        <v>17</v>
      </c>
      <c r="M13" s="46" t="s">
        <v>14</v>
      </c>
      <c r="N13" s="46" t="s">
        <v>17</v>
      </c>
      <c r="O13" s="46" t="s">
        <v>17</v>
      </c>
      <c r="P13" s="46" t="s">
        <v>17</v>
      </c>
      <c r="Q13" s="46" t="s">
        <v>27</v>
      </c>
      <c r="R13" s="46" t="s">
        <v>250</v>
      </c>
    </row>
    <row r="14" spans="1:18" ht="16.5" thickTop="1" thickBot="1" x14ac:dyDescent="0.3">
      <c r="A14" s="47">
        <v>42436.858564814815</v>
      </c>
      <c r="B14" s="46" t="s">
        <v>27</v>
      </c>
      <c r="C14" s="46" t="s">
        <v>27</v>
      </c>
      <c r="D14" s="46" t="s">
        <v>250</v>
      </c>
      <c r="E14" s="46" t="s">
        <v>250</v>
      </c>
      <c r="F14" s="46" t="s">
        <v>27</v>
      </c>
      <c r="G14" s="46" t="s">
        <v>250</v>
      </c>
      <c r="H14" s="46" t="s">
        <v>250</v>
      </c>
      <c r="I14" s="46" t="s">
        <v>27</v>
      </c>
      <c r="J14" s="46" t="s">
        <v>250</v>
      </c>
      <c r="K14" s="46" t="s">
        <v>250</v>
      </c>
      <c r="L14" s="46" t="s">
        <v>250</v>
      </c>
      <c r="M14" s="46" t="s">
        <v>250</v>
      </c>
      <c r="N14" s="46" t="s">
        <v>27</v>
      </c>
      <c r="O14" s="46" t="s">
        <v>250</v>
      </c>
      <c r="P14" s="46" t="s">
        <v>250</v>
      </c>
      <c r="Q14" s="46" t="s">
        <v>250</v>
      </c>
      <c r="R14" s="46" t="s">
        <v>250</v>
      </c>
    </row>
    <row r="15" spans="1:18" ht="16.5" thickTop="1" thickBot="1" x14ac:dyDescent="0.3">
      <c r="A15" s="47">
        <v>42436.862650462965</v>
      </c>
      <c r="B15" s="46" t="s">
        <v>14</v>
      </c>
      <c r="C15" s="46" t="s">
        <v>14</v>
      </c>
      <c r="D15" s="46" t="s">
        <v>250</v>
      </c>
      <c r="E15" s="46" t="s">
        <v>27</v>
      </c>
      <c r="F15" s="46" t="s">
        <v>14</v>
      </c>
      <c r="G15" s="46" t="s">
        <v>250</v>
      </c>
      <c r="H15" s="46" t="s">
        <v>250</v>
      </c>
      <c r="I15" s="46" t="s">
        <v>250</v>
      </c>
      <c r="J15" s="46" t="s">
        <v>250</v>
      </c>
      <c r="K15" s="46" t="s">
        <v>250</v>
      </c>
      <c r="L15" s="46" t="s">
        <v>250</v>
      </c>
      <c r="M15" s="46" t="s">
        <v>27</v>
      </c>
      <c r="N15" s="46" t="s">
        <v>250</v>
      </c>
      <c r="O15" s="46" t="s">
        <v>250</v>
      </c>
      <c r="P15" s="46" t="s">
        <v>250</v>
      </c>
      <c r="Q15" s="46" t="s">
        <v>17</v>
      </c>
      <c r="R15" s="46" t="s">
        <v>250</v>
      </c>
    </row>
    <row r="16" spans="1:18" ht="16.5" thickTop="1" thickBot="1" x14ac:dyDescent="0.3">
      <c r="A16" s="47">
        <v>42436.865185185183</v>
      </c>
      <c r="B16" s="46" t="s">
        <v>14</v>
      </c>
      <c r="C16" s="46" t="s">
        <v>27</v>
      </c>
      <c r="D16" s="46" t="s">
        <v>14</v>
      </c>
      <c r="E16" s="46" t="s">
        <v>17</v>
      </c>
      <c r="F16" s="46" t="s">
        <v>17</v>
      </c>
      <c r="G16" s="46" t="s">
        <v>27</v>
      </c>
      <c r="H16" s="46" t="s">
        <v>17</v>
      </c>
      <c r="I16" s="46" t="s">
        <v>14</v>
      </c>
      <c r="J16" s="46" t="s">
        <v>14</v>
      </c>
      <c r="K16" s="46" t="s">
        <v>17</v>
      </c>
      <c r="L16" s="46" t="s">
        <v>14</v>
      </c>
      <c r="M16" s="46" t="s">
        <v>17</v>
      </c>
      <c r="N16" s="46" t="s">
        <v>17</v>
      </c>
      <c r="O16" s="46" t="s">
        <v>17</v>
      </c>
      <c r="P16" s="46" t="s">
        <v>17</v>
      </c>
      <c r="Q16" s="46" t="s">
        <v>250</v>
      </c>
      <c r="R16" s="46" t="s">
        <v>17</v>
      </c>
    </row>
    <row r="17" spans="1:18" ht="16.5" thickTop="1" thickBot="1" x14ac:dyDescent="0.3">
      <c r="A17" s="47">
        <v>42436.865763888891</v>
      </c>
      <c r="B17" s="46" t="s">
        <v>14</v>
      </c>
      <c r="C17" s="46" t="s">
        <v>14</v>
      </c>
      <c r="D17" s="46" t="s">
        <v>17</v>
      </c>
      <c r="E17" s="46" t="s">
        <v>250</v>
      </c>
      <c r="F17" s="46" t="s">
        <v>14</v>
      </c>
      <c r="G17" s="46" t="s">
        <v>14</v>
      </c>
      <c r="H17" s="46" t="s">
        <v>27</v>
      </c>
      <c r="I17" s="46" t="s">
        <v>14</v>
      </c>
      <c r="J17" s="46" t="s">
        <v>14</v>
      </c>
      <c r="K17" s="46" t="s">
        <v>14</v>
      </c>
      <c r="L17" s="46" t="s">
        <v>17</v>
      </c>
      <c r="M17" s="46" t="s">
        <v>14</v>
      </c>
      <c r="N17" s="46" t="s">
        <v>17</v>
      </c>
      <c r="O17" s="46" t="s">
        <v>250</v>
      </c>
      <c r="P17" s="46" t="s">
        <v>17</v>
      </c>
      <c r="Q17" s="46" t="s">
        <v>17</v>
      </c>
      <c r="R17" s="46" t="s">
        <v>250</v>
      </c>
    </row>
    <row r="18" spans="1:18" ht="16.5" thickTop="1" thickBot="1" x14ac:dyDescent="0.3">
      <c r="A18" s="47">
        <v>42436.872175925928</v>
      </c>
      <c r="B18" s="46" t="s">
        <v>27</v>
      </c>
      <c r="C18" s="46" t="s">
        <v>250</v>
      </c>
      <c r="D18" s="46" t="s">
        <v>250</v>
      </c>
      <c r="E18" s="46" t="s">
        <v>250</v>
      </c>
      <c r="F18" s="46" t="s">
        <v>250</v>
      </c>
      <c r="G18" s="46" t="s">
        <v>250</v>
      </c>
      <c r="H18" s="46" t="s">
        <v>250</v>
      </c>
      <c r="I18" s="46" t="s">
        <v>27</v>
      </c>
      <c r="J18" s="46" t="s">
        <v>250</v>
      </c>
      <c r="K18" s="46" t="s">
        <v>250</v>
      </c>
      <c r="L18" s="46" t="s">
        <v>250</v>
      </c>
      <c r="M18" s="46" t="s">
        <v>27</v>
      </c>
      <c r="N18" s="46" t="s">
        <v>27</v>
      </c>
      <c r="O18" s="46" t="s">
        <v>250</v>
      </c>
      <c r="P18" s="46" t="s">
        <v>250</v>
      </c>
      <c r="Q18" s="46" t="s">
        <v>27</v>
      </c>
      <c r="R18" s="46" t="s">
        <v>250</v>
      </c>
    </row>
    <row r="19" spans="1:18" ht="16.5" thickTop="1" thickBot="1" x14ac:dyDescent="0.3">
      <c r="A19" s="47">
        <v>42436.87226851852</v>
      </c>
      <c r="B19" s="46" t="s">
        <v>14</v>
      </c>
      <c r="C19" s="46" t="s">
        <v>14</v>
      </c>
      <c r="D19" s="46" t="s">
        <v>27</v>
      </c>
      <c r="E19" s="46" t="s">
        <v>14</v>
      </c>
      <c r="F19" s="46" t="s">
        <v>17</v>
      </c>
      <c r="G19" s="46" t="s">
        <v>14</v>
      </c>
      <c r="H19" s="46" t="s">
        <v>17</v>
      </c>
      <c r="I19" s="46" t="s">
        <v>17</v>
      </c>
      <c r="J19" s="46" t="s">
        <v>14</v>
      </c>
      <c r="K19" s="46" t="s">
        <v>17</v>
      </c>
      <c r="L19" s="46" t="s">
        <v>27</v>
      </c>
      <c r="M19" s="46" t="s">
        <v>14</v>
      </c>
      <c r="N19" s="46" t="s">
        <v>14</v>
      </c>
      <c r="O19" s="46" t="s">
        <v>17</v>
      </c>
      <c r="P19" s="46" t="s">
        <v>27</v>
      </c>
      <c r="Q19" s="46" t="s">
        <v>17</v>
      </c>
      <c r="R19" s="46" t="s">
        <v>14</v>
      </c>
    </row>
    <row r="20" spans="1:18" ht="16.5" thickTop="1" thickBot="1" x14ac:dyDescent="0.3">
      <c r="A20" s="47">
        <v>42436.872523148151</v>
      </c>
      <c r="B20" s="46" t="s">
        <v>14</v>
      </c>
      <c r="C20" s="46" t="s">
        <v>14</v>
      </c>
      <c r="D20" s="46" t="s">
        <v>250</v>
      </c>
      <c r="E20" s="46" t="s">
        <v>14</v>
      </c>
      <c r="F20" s="46" t="s">
        <v>250</v>
      </c>
      <c r="G20" s="46" t="s">
        <v>14</v>
      </c>
      <c r="H20" s="46" t="s">
        <v>14</v>
      </c>
      <c r="I20" s="46" t="s">
        <v>17</v>
      </c>
      <c r="J20" s="46" t="s">
        <v>250</v>
      </c>
      <c r="K20" s="46" t="s">
        <v>250</v>
      </c>
      <c r="L20" s="46" t="s">
        <v>250</v>
      </c>
      <c r="M20" s="46" t="s">
        <v>17</v>
      </c>
      <c r="N20" s="46" t="s">
        <v>14</v>
      </c>
      <c r="O20" s="46" t="s">
        <v>27</v>
      </c>
      <c r="P20" s="46" t="s">
        <v>14</v>
      </c>
      <c r="Q20" s="46" t="s">
        <v>250</v>
      </c>
      <c r="R20" s="46" t="s">
        <v>250</v>
      </c>
    </row>
    <row r="21" spans="1:18" ht="16.5" thickTop="1" thickBot="1" x14ac:dyDescent="0.3">
      <c r="A21" s="47">
        <v>42436.873425925929</v>
      </c>
      <c r="B21" s="46" t="s">
        <v>14</v>
      </c>
      <c r="C21" s="46" t="s">
        <v>27</v>
      </c>
      <c r="D21" s="46" t="s">
        <v>27</v>
      </c>
      <c r="E21" s="46" t="s">
        <v>14</v>
      </c>
      <c r="F21" s="46" t="s">
        <v>27</v>
      </c>
      <c r="G21" s="46" t="s">
        <v>17</v>
      </c>
      <c r="H21" s="46" t="s">
        <v>14</v>
      </c>
      <c r="I21" s="46" t="s">
        <v>17</v>
      </c>
      <c r="J21" s="46" t="s">
        <v>14</v>
      </c>
      <c r="K21" s="46" t="s">
        <v>17</v>
      </c>
      <c r="L21" s="46" t="s">
        <v>14</v>
      </c>
      <c r="M21" s="46" t="s">
        <v>14</v>
      </c>
      <c r="N21" s="46" t="s">
        <v>27</v>
      </c>
      <c r="O21" s="46" t="s">
        <v>17</v>
      </c>
      <c r="P21" s="46" t="s">
        <v>27</v>
      </c>
      <c r="Q21" s="46" t="s">
        <v>17</v>
      </c>
      <c r="R21" s="46" t="s">
        <v>17</v>
      </c>
    </row>
    <row r="22" spans="1:18" ht="16.5" thickTop="1" thickBot="1" x14ac:dyDescent="0.3">
      <c r="A22" s="47">
        <v>42436.873530092591</v>
      </c>
      <c r="B22" s="46" t="s">
        <v>14</v>
      </c>
      <c r="C22" s="46" t="s">
        <v>17</v>
      </c>
      <c r="D22" s="46" t="s">
        <v>27</v>
      </c>
      <c r="E22" s="46" t="s">
        <v>14</v>
      </c>
      <c r="F22" s="46" t="s">
        <v>27</v>
      </c>
      <c r="G22" s="46" t="s">
        <v>17</v>
      </c>
      <c r="H22" s="46" t="s">
        <v>14</v>
      </c>
      <c r="I22" s="46" t="s">
        <v>17</v>
      </c>
      <c r="J22" s="46" t="s">
        <v>14</v>
      </c>
      <c r="K22" s="46" t="s">
        <v>17</v>
      </c>
      <c r="L22" s="46" t="s">
        <v>27</v>
      </c>
      <c r="M22" s="46" t="s">
        <v>27</v>
      </c>
      <c r="N22" s="46" t="s">
        <v>17</v>
      </c>
      <c r="O22" s="46" t="s">
        <v>27</v>
      </c>
      <c r="P22" s="46" t="s">
        <v>17</v>
      </c>
      <c r="Q22" s="46" t="s">
        <v>14</v>
      </c>
      <c r="R22" s="46" t="s">
        <v>14</v>
      </c>
    </row>
    <row r="23" spans="1:18" ht="16.5" thickTop="1" thickBot="1" x14ac:dyDescent="0.3">
      <c r="A23" s="47">
        <v>42436.880578703705</v>
      </c>
      <c r="B23" s="46" t="s">
        <v>17</v>
      </c>
      <c r="C23" s="46" t="s">
        <v>250</v>
      </c>
      <c r="D23" s="46" t="s">
        <v>250</v>
      </c>
      <c r="E23" s="46" t="s">
        <v>17</v>
      </c>
      <c r="F23" s="46" t="s">
        <v>250</v>
      </c>
      <c r="G23" s="46" t="s">
        <v>250</v>
      </c>
      <c r="H23" s="46" t="s">
        <v>250</v>
      </c>
      <c r="I23" s="46" t="s">
        <v>250</v>
      </c>
      <c r="J23" s="46" t="s">
        <v>250</v>
      </c>
      <c r="K23" s="46" t="s">
        <v>250</v>
      </c>
      <c r="L23" s="46" t="s">
        <v>250</v>
      </c>
      <c r="M23" s="46" t="s">
        <v>17</v>
      </c>
      <c r="N23" s="46" t="s">
        <v>17</v>
      </c>
      <c r="O23" s="46" t="s">
        <v>250</v>
      </c>
      <c r="P23" s="46" t="s">
        <v>27</v>
      </c>
      <c r="Q23" s="46" t="s">
        <v>250</v>
      </c>
      <c r="R23" s="46" t="s">
        <v>250</v>
      </c>
    </row>
    <row r="24" spans="1:18" ht="16.5" thickTop="1" thickBot="1" x14ac:dyDescent="0.3">
      <c r="A24" s="47">
        <v>42436.883703703701</v>
      </c>
      <c r="B24" s="46" t="s">
        <v>14</v>
      </c>
      <c r="C24" s="46" t="s">
        <v>17</v>
      </c>
      <c r="D24" s="46" t="s">
        <v>250</v>
      </c>
      <c r="E24" s="46" t="s">
        <v>17</v>
      </c>
      <c r="F24" s="46" t="s">
        <v>250</v>
      </c>
      <c r="G24" s="46" t="s">
        <v>250</v>
      </c>
      <c r="H24" s="46" t="s">
        <v>27</v>
      </c>
      <c r="I24" s="46" t="s">
        <v>14</v>
      </c>
      <c r="J24" s="46" t="s">
        <v>14</v>
      </c>
      <c r="K24" s="46" t="s">
        <v>14</v>
      </c>
      <c r="L24" s="46" t="s">
        <v>14</v>
      </c>
      <c r="M24" s="46" t="s">
        <v>27</v>
      </c>
      <c r="N24" s="46" t="s">
        <v>27</v>
      </c>
      <c r="O24" s="46" t="s">
        <v>27</v>
      </c>
      <c r="P24" s="46" t="s">
        <v>17</v>
      </c>
      <c r="Q24" s="46" t="s">
        <v>27</v>
      </c>
      <c r="R24" s="46" t="s">
        <v>250</v>
      </c>
    </row>
    <row r="25" spans="1:18" ht="16.5" thickTop="1" thickBot="1" x14ac:dyDescent="0.3">
      <c r="A25" s="47">
        <v>42436.888645833336</v>
      </c>
      <c r="B25" s="46" t="s">
        <v>17</v>
      </c>
      <c r="C25" s="46" t="s">
        <v>27</v>
      </c>
      <c r="D25" s="46" t="s">
        <v>17</v>
      </c>
      <c r="E25" s="46" t="s">
        <v>17</v>
      </c>
      <c r="F25" s="46" t="s">
        <v>14</v>
      </c>
      <c r="G25" s="46" t="s">
        <v>14</v>
      </c>
      <c r="H25" s="46" t="s">
        <v>17</v>
      </c>
      <c r="I25" s="46" t="s">
        <v>14</v>
      </c>
      <c r="J25" s="46" t="s">
        <v>14</v>
      </c>
      <c r="K25" s="46" t="s">
        <v>17</v>
      </c>
      <c r="L25" s="46" t="s">
        <v>17</v>
      </c>
      <c r="M25" s="46" t="s">
        <v>17</v>
      </c>
      <c r="N25" s="46" t="s">
        <v>17</v>
      </c>
      <c r="O25" s="46" t="s">
        <v>27</v>
      </c>
      <c r="P25" s="46" t="s">
        <v>27</v>
      </c>
      <c r="Q25" s="46" t="s">
        <v>17</v>
      </c>
      <c r="R25" s="46" t="s">
        <v>17</v>
      </c>
    </row>
    <row r="26" spans="1:18" ht="16.5" thickTop="1" thickBot="1" x14ac:dyDescent="0.3">
      <c r="A26" s="47">
        <v>42437.482858796298</v>
      </c>
      <c r="B26" s="46" t="s">
        <v>250</v>
      </c>
      <c r="C26" s="46" t="s">
        <v>14</v>
      </c>
      <c r="D26" s="46" t="s">
        <v>250</v>
      </c>
      <c r="E26" s="46" t="s">
        <v>27</v>
      </c>
      <c r="F26" s="46" t="s">
        <v>14</v>
      </c>
      <c r="G26" s="46" t="s">
        <v>14</v>
      </c>
      <c r="H26" s="46" t="s">
        <v>250</v>
      </c>
      <c r="I26" s="46" t="s">
        <v>250</v>
      </c>
      <c r="J26" s="46" t="s">
        <v>250</v>
      </c>
      <c r="K26" s="46" t="s">
        <v>17</v>
      </c>
      <c r="L26" s="46" t="s">
        <v>250</v>
      </c>
      <c r="M26" s="46" t="s">
        <v>250</v>
      </c>
      <c r="N26" s="46" t="s">
        <v>250</v>
      </c>
      <c r="O26" s="46" t="s">
        <v>250</v>
      </c>
      <c r="P26" s="46" t="s">
        <v>17</v>
      </c>
      <c r="Q26" s="46" t="s">
        <v>250</v>
      </c>
      <c r="R26" s="46" t="s">
        <v>250</v>
      </c>
    </row>
    <row r="27" spans="1:18" ht="16.5" thickTop="1" thickBot="1" x14ac:dyDescent="0.3">
      <c r="A27" s="47">
        <v>42437.943171296298</v>
      </c>
      <c r="B27" s="46" t="s">
        <v>250</v>
      </c>
      <c r="C27" s="46" t="s">
        <v>17</v>
      </c>
      <c r="D27" s="46" t="s">
        <v>250</v>
      </c>
      <c r="E27" s="46" t="s">
        <v>250</v>
      </c>
      <c r="F27" s="46" t="s">
        <v>250</v>
      </c>
      <c r="G27" s="46" t="s">
        <v>250</v>
      </c>
      <c r="H27" s="46" t="s">
        <v>14</v>
      </c>
      <c r="I27" s="46" t="s">
        <v>14</v>
      </c>
      <c r="J27" s="46" t="s">
        <v>250</v>
      </c>
      <c r="K27" s="46" t="s">
        <v>17</v>
      </c>
      <c r="L27" s="46" t="s">
        <v>250</v>
      </c>
      <c r="M27" s="46" t="s">
        <v>14</v>
      </c>
      <c r="N27" s="46" t="s">
        <v>250</v>
      </c>
      <c r="O27" s="46" t="s">
        <v>250</v>
      </c>
      <c r="P27" s="46" t="s">
        <v>250</v>
      </c>
      <c r="Q27" s="46" t="s">
        <v>17</v>
      </c>
      <c r="R27" s="46" t="s">
        <v>250</v>
      </c>
    </row>
    <row r="28" spans="1:18" ht="39" thickTop="1" x14ac:dyDescent="0.25">
      <c r="A28" s="20" t="s">
        <v>204</v>
      </c>
      <c r="B28" s="42" t="s">
        <v>116</v>
      </c>
      <c r="C28" s="42" t="s">
        <v>117</v>
      </c>
      <c r="D28" s="42" t="s">
        <v>118</v>
      </c>
      <c r="E28" s="42" t="s">
        <v>119</v>
      </c>
      <c r="F28" s="42" t="s">
        <v>120</v>
      </c>
      <c r="G28" s="42" t="s">
        <v>121</v>
      </c>
      <c r="H28" s="42" t="s">
        <v>122</v>
      </c>
      <c r="I28" s="42" t="s">
        <v>123</v>
      </c>
      <c r="J28" s="42" t="s">
        <v>124</v>
      </c>
      <c r="K28" s="42" t="s">
        <v>125</v>
      </c>
      <c r="L28" s="42" t="s">
        <v>126</v>
      </c>
      <c r="M28" s="42" t="s">
        <v>127</v>
      </c>
      <c r="N28" s="42" t="s">
        <v>128</v>
      </c>
      <c r="O28" s="42" t="s">
        <v>129</v>
      </c>
      <c r="P28" s="42" t="s">
        <v>130</v>
      </c>
      <c r="Q28" s="42" t="s">
        <v>131</v>
      </c>
      <c r="R28" s="42" t="s">
        <v>132</v>
      </c>
    </row>
    <row r="29" spans="1:18" x14ac:dyDescent="0.25">
      <c r="A29" s="20" t="s">
        <v>27</v>
      </c>
      <c r="B29" s="36">
        <f>COUNTIF(B2:B27,"mañana")</f>
        <v>4</v>
      </c>
      <c r="C29" s="36">
        <f t="shared" ref="C29:R29" si="0">COUNTIF(C2:C27,"mañana")</f>
        <v>4</v>
      </c>
      <c r="D29" s="36">
        <f t="shared" si="0"/>
        <v>5</v>
      </c>
      <c r="E29" s="36">
        <f t="shared" si="0"/>
        <v>5</v>
      </c>
      <c r="F29" s="36">
        <f t="shared" si="0"/>
        <v>5</v>
      </c>
      <c r="G29" s="36">
        <f t="shared" si="0"/>
        <v>1</v>
      </c>
      <c r="H29" s="36">
        <f t="shared" si="0"/>
        <v>5</v>
      </c>
      <c r="I29" s="36">
        <f t="shared" si="0"/>
        <v>3</v>
      </c>
      <c r="J29" s="36">
        <f t="shared" si="0"/>
        <v>0</v>
      </c>
      <c r="K29" s="36">
        <f t="shared" si="0"/>
        <v>0</v>
      </c>
      <c r="L29" s="36">
        <f t="shared" si="0"/>
        <v>4</v>
      </c>
      <c r="M29" s="36">
        <f t="shared" si="0"/>
        <v>8</v>
      </c>
      <c r="N29" s="36">
        <f t="shared" si="0"/>
        <v>8</v>
      </c>
      <c r="O29" s="36">
        <f t="shared" si="0"/>
        <v>7</v>
      </c>
      <c r="P29" s="36">
        <f t="shared" si="0"/>
        <v>7</v>
      </c>
      <c r="Q29" s="36">
        <f t="shared" si="0"/>
        <v>6</v>
      </c>
      <c r="R29" s="36">
        <f t="shared" si="0"/>
        <v>3</v>
      </c>
    </row>
    <row r="30" spans="1:18" x14ac:dyDescent="0.25">
      <c r="A30" s="20" t="s">
        <v>17</v>
      </c>
      <c r="B30" s="36">
        <f>COUNTIF(B2:B27,"tarde")</f>
        <v>4</v>
      </c>
      <c r="C30" s="36">
        <f t="shared" ref="C30:R30" si="1">COUNTIF(C2:C27,"tarde")</f>
        <v>8</v>
      </c>
      <c r="D30" s="36">
        <f t="shared" si="1"/>
        <v>5</v>
      </c>
      <c r="E30" s="36">
        <f t="shared" si="1"/>
        <v>9</v>
      </c>
      <c r="F30" s="36">
        <f t="shared" si="1"/>
        <v>3</v>
      </c>
      <c r="G30" s="36">
        <f t="shared" si="1"/>
        <v>9</v>
      </c>
      <c r="H30" s="36">
        <f t="shared" si="1"/>
        <v>5</v>
      </c>
      <c r="I30" s="36">
        <f t="shared" si="1"/>
        <v>10</v>
      </c>
      <c r="J30" s="36">
        <f t="shared" si="1"/>
        <v>0</v>
      </c>
      <c r="K30" s="36">
        <f t="shared" si="1"/>
        <v>14</v>
      </c>
      <c r="L30" s="36">
        <f t="shared" si="1"/>
        <v>4</v>
      </c>
      <c r="M30" s="36">
        <f t="shared" si="1"/>
        <v>8</v>
      </c>
      <c r="N30" s="36">
        <f t="shared" si="1"/>
        <v>10</v>
      </c>
      <c r="O30" s="36">
        <f t="shared" si="1"/>
        <v>6</v>
      </c>
      <c r="P30" s="36">
        <f t="shared" si="1"/>
        <v>9</v>
      </c>
      <c r="Q30" s="36">
        <f t="shared" si="1"/>
        <v>8</v>
      </c>
      <c r="R30" s="36">
        <f t="shared" si="1"/>
        <v>4</v>
      </c>
    </row>
    <row r="31" spans="1:18" x14ac:dyDescent="0.25">
      <c r="A31" s="20" t="s">
        <v>205</v>
      </c>
      <c r="B31" s="36">
        <f>COUNTIF(B2:B27,"noche")</f>
        <v>15</v>
      </c>
      <c r="C31" s="36">
        <f t="shared" ref="C31:R31" si="2">COUNTIF(C2:C27,"noche")</f>
        <v>11</v>
      </c>
      <c r="D31" s="36">
        <f t="shared" si="2"/>
        <v>3</v>
      </c>
      <c r="E31" s="36">
        <f t="shared" si="2"/>
        <v>5</v>
      </c>
      <c r="F31" s="36">
        <f t="shared" si="2"/>
        <v>9</v>
      </c>
      <c r="G31" s="36">
        <f t="shared" si="2"/>
        <v>8</v>
      </c>
      <c r="H31" s="36">
        <f t="shared" si="2"/>
        <v>10</v>
      </c>
      <c r="I31" s="36">
        <f t="shared" si="2"/>
        <v>9</v>
      </c>
      <c r="J31" s="36">
        <f t="shared" si="2"/>
        <v>14</v>
      </c>
      <c r="K31" s="36">
        <f t="shared" si="2"/>
        <v>4</v>
      </c>
      <c r="L31" s="36">
        <f t="shared" si="2"/>
        <v>6</v>
      </c>
      <c r="M31" s="36">
        <f t="shared" si="2"/>
        <v>6</v>
      </c>
      <c r="N31" s="36">
        <f t="shared" si="2"/>
        <v>2</v>
      </c>
      <c r="O31" s="36">
        <f t="shared" si="2"/>
        <v>0</v>
      </c>
      <c r="P31" s="36">
        <f t="shared" si="2"/>
        <v>5</v>
      </c>
      <c r="Q31" s="36">
        <f t="shared" si="2"/>
        <v>2</v>
      </c>
      <c r="R31" s="36">
        <f t="shared" si="2"/>
        <v>4</v>
      </c>
    </row>
    <row r="32" spans="1:18" x14ac:dyDescent="0.25">
      <c r="A32" s="20" t="s">
        <v>252</v>
      </c>
      <c r="B32" s="36">
        <f>COUNTIF(B2:B27,"SR")</f>
        <v>3</v>
      </c>
      <c r="C32" s="36">
        <f t="shared" ref="C32:R32" si="3">COUNTIF(C2:C27,"SR")</f>
        <v>3</v>
      </c>
      <c r="D32" s="36">
        <f t="shared" si="3"/>
        <v>13</v>
      </c>
      <c r="E32" s="36">
        <f t="shared" si="3"/>
        <v>7</v>
      </c>
      <c r="F32" s="36">
        <f t="shared" si="3"/>
        <v>9</v>
      </c>
      <c r="G32" s="36">
        <f t="shared" si="3"/>
        <v>8</v>
      </c>
      <c r="H32" s="36">
        <f t="shared" si="3"/>
        <v>6</v>
      </c>
      <c r="I32" s="36">
        <f t="shared" si="3"/>
        <v>4</v>
      </c>
      <c r="J32" s="36">
        <f t="shared" si="3"/>
        <v>12</v>
      </c>
      <c r="K32" s="36">
        <f t="shared" si="3"/>
        <v>8</v>
      </c>
      <c r="L32" s="36">
        <f t="shared" si="3"/>
        <v>12</v>
      </c>
      <c r="M32" s="36">
        <f t="shared" si="3"/>
        <v>4</v>
      </c>
      <c r="N32" s="36">
        <f t="shared" si="3"/>
        <v>6</v>
      </c>
      <c r="O32" s="36">
        <f t="shared" si="3"/>
        <v>13</v>
      </c>
      <c r="P32" s="36">
        <f t="shared" si="3"/>
        <v>5</v>
      </c>
      <c r="Q32" s="36">
        <f t="shared" si="3"/>
        <v>10</v>
      </c>
      <c r="R32" s="36">
        <f t="shared" si="3"/>
        <v>15</v>
      </c>
    </row>
    <row r="33" spans="1:18" x14ac:dyDescent="0.25">
      <c r="A33" s="20" t="s">
        <v>251</v>
      </c>
      <c r="B33" s="36">
        <f>SUM(B29:B32)</f>
        <v>26</v>
      </c>
      <c r="C33" s="36">
        <f t="shared" ref="C33:R33" si="4">SUM(C29:C32)</f>
        <v>26</v>
      </c>
      <c r="D33" s="36">
        <f t="shared" si="4"/>
        <v>26</v>
      </c>
      <c r="E33" s="36">
        <f t="shared" si="4"/>
        <v>26</v>
      </c>
      <c r="F33" s="36">
        <f t="shared" si="4"/>
        <v>26</v>
      </c>
      <c r="G33" s="36">
        <f t="shared" si="4"/>
        <v>26</v>
      </c>
      <c r="H33" s="36">
        <f t="shared" si="4"/>
        <v>26</v>
      </c>
      <c r="I33" s="36">
        <f t="shared" si="4"/>
        <v>26</v>
      </c>
      <c r="J33" s="36">
        <f t="shared" si="4"/>
        <v>26</v>
      </c>
      <c r="K33" s="36">
        <f t="shared" si="4"/>
        <v>26</v>
      </c>
      <c r="L33" s="36">
        <f t="shared" si="4"/>
        <v>26</v>
      </c>
      <c r="M33" s="36">
        <f t="shared" si="4"/>
        <v>26</v>
      </c>
      <c r="N33" s="36">
        <f t="shared" si="4"/>
        <v>26</v>
      </c>
      <c r="O33" s="36">
        <f t="shared" si="4"/>
        <v>26</v>
      </c>
      <c r="P33" s="36">
        <f t="shared" si="4"/>
        <v>26</v>
      </c>
      <c r="Q33" s="36">
        <f t="shared" si="4"/>
        <v>26</v>
      </c>
      <c r="R33" s="36">
        <f t="shared" si="4"/>
        <v>26</v>
      </c>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
  <sheetViews>
    <sheetView topLeftCell="A36" zoomScale="89" zoomScaleNormal="89" workbookViewId="0">
      <selection activeCell="A61" sqref="A61"/>
    </sheetView>
  </sheetViews>
  <sheetFormatPr baseColWidth="10" defaultRowHeight="15" x14ac:dyDescent="0.25"/>
  <cols>
    <col min="1" max="1" width="20" customWidth="1"/>
    <col min="2" max="2" width="11.85546875" bestFit="1" customWidth="1"/>
  </cols>
  <sheetData>
    <row r="1" spans="1:18" ht="39.75" thickTop="1" thickBot="1" x14ac:dyDescent="0.3">
      <c r="A1" s="53" t="s">
        <v>0</v>
      </c>
      <c r="B1" s="53" t="s">
        <v>116</v>
      </c>
      <c r="C1" s="53" t="s">
        <v>117</v>
      </c>
      <c r="D1" s="53" t="s">
        <v>118</v>
      </c>
      <c r="E1" s="53" t="s">
        <v>119</v>
      </c>
      <c r="F1" s="53" t="s">
        <v>120</v>
      </c>
      <c r="G1" s="53" t="s">
        <v>121</v>
      </c>
      <c r="H1" s="53" t="s">
        <v>122</v>
      </c>
      <c r="I1" s="53" t="s">
        <v>123</v>
      </c>
      <c r="J1" s="53" t="s">
        <v>124</v>
      </c>
      <c r="K1" s="53" t="s">
        <v>125</v>
      </c>
      <c r="L1" s="53" t="s">
        <v>126</v>
      </c>
      <c r="M1" s="53" t="s">
        <v>127</v>
      </c>
      <c r="N1" s="53" t="s">
        <v>128</v>
      </c>
      <c r="O1" s="53" t="s">
        <v>129</v>
      </c>
      <c r="P1" s="53" t="s">
        <v>130</v>
      </c>
      <c r="Q1" s="53" t="s">
        <v>131</v>
      </c>
      <c r="R1" s="53" t="s">
        <v>132</v>
      </c>
    </row>
    <row r="2" spans="1:18" ht="27" thickTop="1" thickBot="1" x14ac:dyDescent="0.3">
      <c r="A2" s="50">
        <v>42422.786782407406</v>
      </c>
      <c r="B2" s="51" t="s">
        <v>13</v>
      </c>
      <c r="C2" s="51" t="s">
        <v>13</v>
      </c>
      <c r="D2" s="51" t="s">
        <v>13</v>
      </c>
      <c r="E2" s="51" t="s">
        <v>13</v>
      </c>
      <c r="F2" s="51" t="s">
        <v>13</v>
      </c>
      <c r="G2" s="51" t="s">
        <v>13</v>
      </c>
      <c r="H2" s="51" t="s">
        <v>13</v>
      </c>
      <c r="I2" s="51" t="s">
        <v>134</v>
      </c>
      <c r="J2" s="51" t="s">
        <v>16</v>
      </c>
      <c r="K2" s="51" t="s">
        <v>16</v>
      </c>
      <c r="L2" s="49" t="s">
        <v>250</v>
      </c>
      <c r="M2" s="49" t="s">
        <v>16</v>
      </c>
      <c r="N2" s="49" t="s">
        <v>250</v>
      </c>
      <c r="O2" s="49" t="s">
        <v>250</v>
      </c>
      <c r="P2" s="49" t="s">
        <v>16</v>
      </c>
      <c r="Q2" s="49" t="s">
        <v>135</v>
      </c>
      <c r="R2" s="54" t="s">
        <v>250</v>
      </c>
    </row>
    <row r="3" spans="1:18" ht="16.5" thickTop="1" thickBot="1" x14ac:dyDescent="0.3">
      <c r="A3" s="50">
        <v>42422.898136574076</v>
      </c>
      <c r="B3" s="49" t="s">
        <v>13</v>
      </c>
      <c r="C3" s="49" t="s">
        <v>13</v>
      </c>
      <c r="D3" s="49" t="s">
        <v>13</v>
      </c>
      <c r="E3" s="49" t="s">
        <v>13</v>
      </c>
      <c r="F3" s="49" t="s">
        <v>13</v>
      </c>
      <c r="G3" s="49" t="s">
        <v>13</v>
      </c>
      <c r="H3" s="49" t="s">
        <v>13</v>
      </c>
      <c r="I3" s="49" t="s">
        <v>13</v>
      </c>
      <c r="J3" s="49" t="s">
        <v>34</v>
      </c>
      <c r="K3" s="49" t="s">
        <v>16</v>
      </c>
      <c r="L3" s="49" t="s">
        <v>13</v>
      </c>
      <c r="M3" s="49" t="s">
        <v>13</v>
      </c>
      <c r="N3" s="49" t="s">
        <v>13</v>
      </c>
      <c r="O3" s="49" t="s">
        <v>13</v>
      </c>
      <c r="P3" s="49" t="s">
        <v>13</v>
      </c>
      <c r="Q3" s="49" t="s">
        <v>13</v>
      </c>
      <c r="R3" s="54" t="s">
        <v>250</v>
      </c>
    </row>
    <row r="4" spans="1:18" ht="16.5" thickTop="1" thickBot="1" x14ac:dyDescent="0.3">
      <c r="A4" s="50">
        <v>42422.910081018519</v>
      </c>
      <c r="B4" s="49" t="s">
        <v>13</v>
      </c>
      <c r="C4" s="49" t="s">
        <v>13</v>
      </c>
      <c r="D4" s="49" t="s">
        <v>250</v>
      </c>
      <c r="E4" s="49" t="s">
        <v>250</v>
      </c>
      <c r="F4" s="49" t="s">
        <v>250</v>
      </c>
      <c r="G4" s="49" t="s">
        <v>13</v>
      </c>
      <c r="H4" s="49" t="s">
        <v>13</v>
      </c>
      <c r="I4" s="49" t="s">
        <v>250</v>
      </c>
      <c r="J4" s="49" t="s">
        <v>250</v>
      </c>
      <c r="K4" s="49" t="s">
        <v>250</v>
      </c>
      <c r="L4" s="49" t="s">
        <v>16</v>
      </c>
      <c r="M4" s="49" t="s">
        <v>250</v>
      </c>
      <c r="N4" s="49" t="s">
        <v>250</v>
      </c>
      <c r="O4" s="49" t="s">
        <v>13</v>
      </c>
      <c r="P4" s="49" t="s">
        <v>250</v>
      </c>
      <c r="Q4" s="49" t="s">
        <v>250</v>
      </c>
      <c r="R4" s="54" t="s">
        <v>250</v>
      </c>
    </row>
    <row r="5" spans="1:18" ht="16.5" thickTop="1" thickBot="1" x14ac:dyDescent="0.3">
      <c r="A5" s="50">
        <v>42422.917557870373</v>
      </c>
      <c r="B5" s="49" t="s">
        <v>16</v>
      </c>
      <c r="C5" s="49" t="s">
        <v>16</v>
      </c>
      <c r="D5" s="49" t="s">
        <v>16</v>
      </c>
      <c r="E5" s="49" t="s">
        <v>16</v>
      </c>
      <c r="F5" s="49" t="s">
        <v>16</v>
      </c>
      <c r="G5" s="49" t="s">
        <v>16</v>
      </c>
      <c r="H5" s="49" t="s">
        <v>13</v>
      </c>
      <c r="I5" s="49" t="s">
        <v>16</v>
      </c>
      <c r="J5" s="49" t="s">
        <v>16</v>
      </c>
      <c r="K5" s="49" t="s">
        <v>16</v>
      </c>
      <c r="L5" s="49" t="s">
        <v>16</v>
      </c>
      <c r="M5" s="49" t="s">
        <v>250</v>
      </c>
      <c r="N5" s="49" t="s">
        <v>16</v>
      </c>
      <c r="O5" s="49" t="s">
        <v>16</v>
      </c>
      <c r="P5" s="49" t="s">
        <v>16</v>
      </c>
      <c r="Q5" s="49" t="s">
        <v>13</v>
      </c>
      <c r="R5" s="54" t="s">
        <v>250</v>
      </c>
    </row>
    <row r="6" spans="1:18" ht="27" thickTop="1" thickBot="1" x14ac:dyDescent="0.3">
      <c r="A6" s="50">
        <v>42422.926215277781</v>
      </c>
      <c r="B6" s="49" t="s">
        <v>13</v>
      </c>
      <c r="C6" s="49" t="s">
        <v>13</v>
      </c>
      <c r="D6" s="49" t="s">
        <v>34</v>
      </c>
      <c r="E6" s="49" t="s">
        <v>13</v>
      </c>
      <c r="F6" s="49" t="s">
        <v>34</v>
      </c>
      <c r="G6" s="49" t="s">
        <v>13</v>
      </c>
      <c r="H6" s="49" t="s">
        <v>13</v>
      </c>
      <c r="I6" s="49" t="s">
        <v>47</v>
      </c>
      <c r="J6" s="49" t="s">
        <v>47</v>
      </c>
      <c r="K6" s="49" t="s">
        <v>34</v>
      </c>
      <c r="L6" s="49" t="s">
        <v>250</v>
      </c>
      <c r="M6" s="49" t="s">
        <v>16</v>
      </c>
      <c r="N6" s="49" t="s">
        <v>13</v>
      </c>
      <c r="O6" s="49" t="s">
        <v>13</v>
      </c>
      <c r="P6" s="49" t="s">
        <v>48</v>
      </c>
      <c r="Q6" s="49" t="s">
        <v>250</v>
      </c>
      <c r="R6" s="54" t="s">
        <v>250</v>
      </c>
    </row>
    <row r="7" spans="1:18" ht="16.5" thickTop="1" thickBot="1" x14ac:dyDescent="0.3">
      <c r="A7" s="50">
        <v>42422.966562499998</v>
      </c>
      <c r="B7" s="49" t="s">
        <v>16</v>
      </c>
      <c r="C7" s="49" t="s">
        <v>13</v>
      </c>
      <c r="D7" s="49" t="s">
        <v>250</v>
      </c>
      <c r="E7" s="49" t="s">
        <v>13</v>
      </c>
      <c r="F7" s="49" t="s">
        <v>250</v>
      </c>
      <c r="G7" s="49" t="s">
        <v>16</v>
      </c>
      <c r="H7" s="49" t="s">
        <v>13</v>
      </c>
      <c r="I7" s="49" t="s">
        <v>250</v>
      </c>
      <c r="J7" s="49" t="s">
        <v>250</v>
      </c>
      <c r="K7" s="49" t="s">
        <v>250</v>
      </c>
      <c r="L7" s="49" t="s">
        <v>250</v>
      </c>
      <c r="M7" s="49" t="s">
        <v>13</v>
      </c>
      <c r="N7" s="49" t="s">
        <v>250</v>
      </c>
      <c r="O7" s="49" t="s">
        <v>13</v>
      </c>
      <c r="P7" s="49" t="s">
        <v>13</v>
      </c>
      <c r="Q7" s="49" t="s">
        <v>250</v>
      </c>
      <c r="R7" s="54" t="s">
        <v>250</v>
      </c>
    </row>
    <row r="8" spans="1:18" ht="16.5" thickTop="1" thickBot="1" x14ac:dyDescent="0.3">
      <c r="A8" s="50">
        <v>42422.96974537037</v>
      </c>
      <c r="B8" s="49" t="s">
        <v>250</v>
      </c>
      <c r="C8" s="49" t="s">
        <v>250</v>
      </c>
      <c r="D8" s="49" t="s">
        <v>250</v>
      </c>
      <c r="E8" s="49" t="s">
        <v>250</v>
      </c>
      <c r="F8" s="49" t="s">
        <v>250</v>
      </c>
      <c r="G8" s="49" t="s">
        <v>250</v>
      </c>
      <c r="H8" s="49" t="s">
        <v>250</v>
      </c>
      <c r="I8" s="49" t="s">
        <v>250</v>
      </c>
      <c r="J8" s="49" t="s">
        <v>250</v>
      </c>
      <c r="K8" s="49" t="s">
        <v>250</v>
      </c>
      <c r="L8" s="49" t="s">
        <v>16</v>
      </c>
      <c r="M8" s="49" t="s">
        <v>250</v>
      </c>
      <c r="N8" s="49" t="s">
        <v>250</v>
      </c>
      <c r="O8" s="49" t="s">
        <v>250</v>
      </c>
      <c r="P8" s="49" t="s">
        <v>250</v>
      </c>
      <c r="Q8" s="49" t="s">
        <v>250</v>
      </c>
      <c r="R8" s="54" t="s">
        <v>250</v>
      </c>
    </row>
    <row r="9" spans="1:18" ht="16.5" thickTop="1" thickBot="1" x14ac:dyDescent="0.3">
      <c r="A9" s="50">
        <v>42422.97451388889</v>
      </c>
      <c r="B9" s="49" t="s">
        <v>16</v>
      </c>
      <c r="C9" s="49" t="s">
        <v>13</v>
      </c>
      <c r="D9" s="49" t="s">
        <v>13</v>
      </c>
      <c r="E9" s="49" t="s">
        <v>16</v>
      </c>
      <c r="F9" s="49" t="s">
        <v>13</v>
      </c>
      <c r="G9" s="49" t="s">
        <v>16</v>
      </c>
      <c r="H9" s="49" t="s">
        <v>13</v>
      </c>
      <c r="I9" s="49" t="s">
        <v>16</v>
      </c>
      <c r="J9" s="49" t="s">
        <v>47</v>
      </c>
      <c r="K9" s="49" t="s">
        <v>34</v>
      </c>
      <c r="L9" s="49" t="s">
        <v>16</v>
      </c>
      <c r="M9" s="49" t="s">
        <v>13</v>
      </c>
      <c r="N9" s="49" t="s">
        <v>13</v>
      </c>
      <c r="O9" s="49" t="s">
        <v>16</v>
      </c>
      <c r="P9" s="49" t="s">
        <v>16</v>
      </c>
      <c r="Q9" s="49" t="s">
        <v>13</v>
      </c>
      <c r="R9" s="54" t="s">
        <v>250</v>
      </c>
    </row>
    <row r="10" spans="1:18" ht="16.5" thickTop="1" thickBot="1" x14ac:dyDescent="0.3">
      <c r="A10" s="50">
        <v>42422.976967592593</v>
      </c>
      <c r="B10" s="49" t="s">
        <v>16</v>
      </c>
      <c r="C10" s="49" t="s">
        <v>13</v>
      </c>
      <c r="D10" s="49" t="s">
        <v>250</v>
      </c>
      <c r="E10" s="49" t="s">
        <v>34</v>
      </c>
      <c r="F10" s="49" t="s">
        <v>34</v>
      </c>
      <c r="G10" s="49" t="s">
        <v>13</v>
      </c>
      <c r="H10" s="49" t="s">
        <v>13</v>
      </c>
      <c r="I10" s="49" t="s">
        <v>16</v>
      </c>
      <c r="J10" s="49" t="s">
        <v>13</v>
      </c>
      <c r="K10" s="49" t="s">
        <v>34</v>
      </c>
      <c r="L10" s="49" t="s">
        <v>13</v>
      </c>
      <c r="M10" s="49" t="s">
        <v>13</v>
      </c>
      <c r="N10" s="49" t="s">
        <v>16</v>
      </c>
      <c r="O10" s="49" t="s">
        <v>13</v>
      </c>
      <c r="P10" s="49" t="s">
        <v>250</v>
      </c>
      <c r="Q10" s="49" t="s">
        <v>13</v>
      </c>
      <c r="R10" s="54" t="s">
        <v>250</v>
      </c>
    </row>
    <row r="11" spans="1:18" ht="16.5" thickTop="1" thickBot="1" x14ac:dyDescent="0.3">
      <c r="A11" s="50">
        <v>42423.011550925927</v>
      </c>
      <c r="B11" s="49" t="s">
        <v>47</v>
      </c>
      <c r="C11" s="49" t="s">
        <v>47</v>
      </c>
      <c r="D11" s="49" t="s">
        <v>13</v>
      </c>
      <c r="E11" s="49" t="s">
        <v>13</v>
      </c>
      <c r="F11" s="49" t="s">
        <v>47</v>
      </c>
      <c r="G11" s="49" t="s">
        <v>16</v>
      </c>
      <c r="H11" s="49" t="s">
        <v>13</v>
      </c>
      <c r="I11" s="49" t="s">
        <v>16</v>
      </c>
      <c r="J11" s="49" t="s">
        <v>47</v>
      </c>
      <c r="K11" s="49" t="s">
        <v>47</v>
      </c>
      <c r="L11" s="49" t="s">
        <v>16</v>
      </c>
      <c r="M11" s="49" t="s">
        <v>13</v>
      </c>
      <c r="N11" s="49" t="s">
        <v>13</v>
      </c>
      <c r="O11" s="49" t="s">
        <v>13</v>
      </c>
      <c r="P11" s="49" t="s">
        <v>13</v>
      </c>
      <c r="Q11" s="49" t="s">
        <v>250</v>
      </c>
      <c r="R11" s="54" t="s">
        <v>250</v>
      </c>
    </row>
    <row r="12" spans="1:18" ht="16.5" thickTop="1" thickBot="1" x14ac:dyDescent="0.3">
      <c r="A12" s="50">
        <v>42423.533564814818</v>
      </c>
      <c r="B12" s="49" t="s">
        <v>250</v>
      </c>
      <c r="C12" s="49" t="s">
        <v>13</v>
      </c>
      <c r="D12" s="49" t="s">
        <v>13</v>
      </c>
      <c r="E12" s="49" t="s">
        <v>16</v>
      </c>
      <c r="F12" s="49" t="s">
        <v>13</v>
      </c>
      <c r="G12" s="49" t="s">
        <v>13</v>
      </c>
      <c r="H12" s="49" t="s">
        <v>13</v>
      </c>
      <c r="I12" s="49" t="s">
        <v>250</v>
      </c>
      <c r="J12" s="49" t="s">
        <v>16</v>
      </c>
      <c r="K12" s="49" t="s">
        <v>250</v>
      </c>
      <c r="L12" s="49" t="s">
        <v>16</v>
      </c>
      <c r="M12" s="49" t="s">
        <v>13</v>
      </c>
      <c r="N12" s="49" t="s">
        <v>250</v>
      </c>
      <c r="O12" s="49" t="s">
        <v>13</v>
      </c>
      <c r="P12" s="49" t="s">
        <v>250</v>
      </c>
      <c r="Q12" s="49" t="s">
        <v>250</v>
      </c>
      <c r="R12" s="54" t="s">
        <v>250</v>
      </c>
    </row>
    <row r="13" spans="1:18" ht="27" thickTop="1" thickBot="1" x14ac:dyDescent="0.3">
      <c r="A13" s="50">
        <v>42436.839247685188</v>
      </c>
      <c r="B13" s="49" t="s">
        <v>47</v>
      </c>
      <c r="C13" s="49" t="s">
        <v>13</v>
      </c>
      <c r="D13" s="49" t="s">
        <v>13</v>
      </c>
      <c r="E13" s="49" t="s">
        <v>16</v>
      </c>
      <c r="F13" s="49" t="s">
        <v>13</v>
      </c>
      <c r="G13" s="49" t="s">
        <v>16</v>
      </c>
      <c r="H13" s="49" t="s">
        <v>13</v>
      </c>
      <c r="I13" s="49" t="s">
        <v>16</v>
      </c>
      <c r="J13" s="49" t="s">
        <v>47</v>
      </c>
      <c r="K13" s="49" t="s">
        <v>34</v>
      </c>
      <c r="L13" s="49" t="s">
        <v>13</v>
      </c>
      <c r="M13" s="49" t="s">
        <v>16</v>
      </c>
      <c r="N13" s="49" t="s">
        <v>13</v>
      </c>
      <c r="O13" s="49" t="s">
        <v>48</v>
      </c>
      <c r="P13" s="49" t="s">
        <v>13</v>
      </c>
      <c r="Q13" s="49" t="s">
        <v>250</v>
      </c>
      <c r="R13" s="54" t="s">
        <v>250</v>
      </c>
    </row>
    <row r="14" spans="1:18" ht="16.5" thickTop="1" thickBot="1" x14ac:dyDescent="0.3">
      <c r="A14" s="50">
        <v>42436.858564814815</v>
      </c>
      <c r="B14" s="49" t="s">
        <v>13</v>
      </c>
      <c r="C14" s="49" t="s">
        <v>13</v>
      </c>
      <c r="D14" s="49" t="s">
        <v>250</v>
      </c>
      <c r="E14" s="49" t="s">
        <v>250</v>
      </c>
      <c r="F14" s="49" t="s">
        <v>13</v>
      </c>
      <c r="G14" s="49" t="s">
        <v>250</v>
      </c>
      <c r="H14" s="49" t="s">
        <v>250</v>
      </c>
      <c r="I14" s="49" t="s">
        <v>250</v>
      </c>
      <c r="J14" s="49" t="s">
        <v>250</v>
      </c>
      <c r="K14" s="49" t="s">
        <v>250</v>
      </c>
      <c r="L14" s="49" t="s">
        <v>250</v>
      </c>
      <c r="M14" s="49" t="s">
        <v>13</v>
      </c>
      <c r="N14" s="49" t="s">
        <v>250</v>
      </c>
      <c r="O14" s="49" t="s">
        <v>250</v>
      </c>
      <c r="P14" s="49" t="s">
        <v>250</v>
      </c>
      <c r="Q14" s="49" t="s">
        <v>250</v>
      </c>
      <c r="R14" s="54" t="s">
        <v>250</v>
      </c>
    </row>
    <row r="15" spans="1:18" ht="16.5" thickTop="1" thickBot="1" x14ac:dyDescent="0.3">
      <c r="A15" s="50">
        <v>42436.862650462965</v>
      </c>
      <c r="B15" s="49" t="s">
        <v>13</v>
      </c>
      <c r="C15" s="49" t="s">
        <v>13</v>
      </c>
      <c r="D15" s="49" t="s">
        <v>13</v>
      </c>
      <c r="E15" s="49" t="s">
        <v>13</v>
      </c>
      <c r="F15" s="49" t="s">
        <v>13</v>
      </c>
      <c r="G15" s="49" t="s">
        <v>16</v>
      </c>
      <c r="H15" s="49" t="s">
        <v>250</v>
      </c>
      <c r="I15" s="49" t="s">
        <v>16</v>
      </c>
      <c r="J15" s="49" t="s">
        <v>47</v>
      </c>
      <c r="K15" s="49" t="s">
        <v>250</v>
      </c>
      <c r="L15" s="49" t="s">
        <v>13</v>
      </c>
      <c r="M15" s="49" t="s">
        <v>250</v>
      </c>
      <c r="N15" s="49" t="s">
        <v>13</v>
      </c>
      <c r="O15" s="49" t="s">
        <v>250</v>
      </c>
      <c r="P15" s="49" t="s">
        <v>13</v>
      </c>
      <c r="Q15" s="49" t="s">
        <v>250</v>
      </c>
      <c r="R15" s="54" t="s">
        <v>250</v>
      </c>
    </row>
    <row r="16" spans="1:18" ht="16.5" thickTop="1" thickBot="1" x14ac:dyDescent="0.3">
      <c r="A16" s="50">
        <v>42436.865185185183</v>
      </c>
      <c r="B16" s="49" t="s">
        <v>13</v>
      </c>
      <c r="C16" s="49" t="s">
        <v>13</v>
      </c>
      <c r="D16" s="49" t="s">
        <v>13</v>
      </c>
      <c r="E16" s="49" t="s">
        <v>13</v>
      </c>
      <c r="F16" s="49" t="s">
        <v>13</v>
      </c>
      <c r="G16" s="49" t="s">
        <v>13</v>
      </c>
      <c r="H16" s="49" t="s">
        <v>13</v>
      </c>
      <c r="I16" s="49" t="s">
        <v>47</v>
      </c>
      <c r="J16" s="49" t="s">
        <v>47</v>
      </c>
      <c r="K16" s="49" t="s">
        <v>47</v>
      </c>
      <c r="L16" s="49" t="s">
        <v>13</v>
      </c>
      <c r="M16" s="49" t="s">
        <v>13</v>
      </c>
      <c r="N16" s="49" t="s">
        <v>13</v>
      </c>
      <c r="O16" s="49" t="s">
        <v>13</v>
      </c>
      <c r="P16" s="49" t="s">
        <v>13</v>
      </c>
      <c r="Q16" s="49" t="s">
        <v>13</v>
      </c>
      <c r="R16" s="54" t="s">
        <v>250</v>
      </c>
    </row>
    <row r="17" spans="1:20" ht="16.5" thickTop="1" thickBot="1" x14ac:dyDescent="0.3">
      <c r="A17" s="50">
        <v>42436.865763888891</v>
      </c>
      <c r="B17" s="49" t="s">
        <v>16</v>
      </c>
      <c r="C17" s="49" t="s">
        <v>13</v>
      </c>
      <c r="D17" s="49" t="s">
        <v>13</v>
      </c>
      <c r="E17" s="49" t="s">
        <v>13</v>
      </c>
      <c r="F17" s="49" t="s">
        <v>13</v>
      </c>
      <c r="G17" s="49" t="s">
        <v>13</v>
      </c>
      <c r="H17" s="49" t="s">
        <v>13</v>
      </c>
      <c r="I17" s="49" t="s">
        <v>16</v>
      </c>
      <c r="J17" s="49" t="s">
        <v>47</v>
      </c>
      <c r="K17" s="49" t="s">
        <v>250</v>
      </c>
      <c r="L17" s="49" t="s">
        <v>13</v>
      </c>
      <c r="M17" s="49" t="s">
        <v>13</v>
      </c>
      <c r="N17" s="49" t="s">
        <v>250</v>
      </c>
      <c r="O17" s="49" t="s">
        <v>13</v>
      </c>
      <c r="P17" s="49" t="s">
        <v>13</v>
      </c>
      <c r="Q17" s="49" t="s">
        <v>250</v>
      </c>
      <c r="R17" s="54" t="s">
        <v>250</v>
      </c>
    </row>
    <row r="18" spans="1:20" ht="27" thickTop="1" thickBot="1" x14ac:dyDescent="0.3">
      <c r="A18" s="50">
        <v>42436.872175925928</v>
      </c>
      <c r="B18" s="49" t="s">
        <v>48</v>
      </c>
      <c r="C18" s="49" t="s">
        <v>48</v>
      </c>
      <c r="D18" s="49" t="s">
        <v>250</v>
      </c>
      <c r="E18" s="49" t="s">
        <v>250</v>
      </c>
      <c r="F18" s="49" t="s">
        <v>250</v>
      </c>
      <c r="G18" s="49" t="s">
        <v>250</v>
      </c>
      <c r="H18" s="49" t="s">
        <v>250</v>
      </c>
      <c r="I18" s="49" t="s">
        <v>250</v>
      </c>
      <c r="J18" s="49" t="s">
        <v>250</v>
      </c>
      <c r="K18" s="49" t="s">
        <v>250</v>
      </c>
      <c r="L18" s="49" t="s">
        <v>48</v>
      </c>
      <c r="M18" s="49" t="s">
        <v>250</v>
      </c>
      <c r="N18" s="49" t="s">
        <v>250</v>
      </c>
      <c r="O18" s="49" t="s">
        <v>250</v>
      </c>
      <c r="P18" s="49" t="s">
        <v>48</v>
      </c>
      <c r="Q18" s="49" t="s">
        <v>250</v>
      </c>
      <c r="R18" s="54" t="s">
        <v>250</v>
      </c>
    </row>
    <row r="19" spans="1:20" ht="27" thickTop="1" thickBot="1" x14ac:dyDescent="0.3">
      <c r="A19" s="50">
        <v>42436.87226851852</v>
      </c>
      <c r="B19" s="49" t="s">
        <v>16</v>
      </c>
      <c r="C19" s="49" t="s">
        <v>13</v>
      </c>
      <c r="D19" s="49" t="s">
        <v>13</v>
      </c>
      <c r="E19" s="49" t="s">
        <v>34</v>
      </c>
      <c r="F19" s="49" t="s">
        <v>34</v>
      </c>
      <c r="G19" s="49" t="s">
        <v>13</v>
      </c>
      <c r="H19" s="49" t="s">
        <v>13</v>
      </c>
      <c r="I19" s="49" t="s">
        <v>16</v>
      </c>
      <c r="J19" s="49" t="s">
        <v>34</v>
      </c>
      <c r="K19" s="49" t="s">
        <v>48</v>
      </c>
      <c r="L19" s="49" t="s">
        <v>13</v>
      </c>
      <c r="M19" s="49" t="s">
        <v>250</v>
      </c>
      <c r="N19" s="49" t="s">
        <v>13</v>
      </c>
      <c r="O19" s="49" t="s">
        <v>16</v>
      </c>
      <c r="P19" s="49" t="s">
        <v>16</v>
      </c>
      <c r="Q19" s="49" t="s">
        <v>13</v>
      </c>
      <c r="R19" s="54" t="s">
        <v>250</v>
      </c>
    </row>
    <row r="20" spans="1:20" ht="27" thickTop="1" thickBot="1" x14ac:dyDescent="0.3">
      <c r="A20" s="50">
        <v>42436.872523148151</v>
      </c>
      <c r="B20" s="49" t="s">
        <v>16</v>
      </c>
      <c r="C20" s="49" t="s">
        <v>250</v>
      </c>
      <c r="D20" s="49" t="s">
        <v>250</v>
      </c>
      <c r="E20" s="49" t="s">
        <v>13</v>
      </c>
      <c r="F20" s="49" t="s">
        <v>250</v>
      </c>
      <c r="G20" s="49" t="s">
        <v>13</v>
      </c>
      <c r="H20" s="49" t="s">
        <v>250</v>
      </c>
      <c r="I20" s="49" t="s">
        <v>250</v>
      </c>
      <c r="J20" s="49" t="s">
        <v>250</v>
      </c>
      <c r="K20" s="49" t="s">
        <v>250</v>
      </c>
      <c r="L20" s="49" t="s">
        <v>13</v>
      </c>
      <c r="M20" s="49" t="s">
        <v>13</v>
      </c>
      <c r="N20" s="49" t="s">
        <v>48</v>
      </c>
      <c r="O20" s="49" t="s">
        <v>16</v>
      </c>
      <c r="P20" s="49" t="s">
        <v>250</v>
      </c>
      <c r="Q20" s="49" t="s">
        <v>250</v>
      </c>
      <c r="R20" s="54" t="s">
        <v>250</v>
      </c>
    </row>
    <row r="21" spans="1:20" ht="27" thickTop="1" thickBot="1" x14ac:dyDescent="0.3">
      <c r="A21" s="50">
        <v>42436.873425925929</v>
      </c>
      <c r="B21" s="49" t="s">
        <v>47</v>
      </c>
      <c r="C21" s="49" t="s">
        <v>13</v>
      </c>
      <c r="D21" s="49" t="s">
        <v>13</v>
      </c>
      <c r="E21" s="49" t="s">
        <v>13</v>
      </c>
      <c r="F21" s="49" t="s">
        <v>47</v>
      </c>
      <c r="G21" s="49" t="s">
        <v>16</v>
      </c>
      <c r="H21" s="49" t="s">
        <v>13</v>
      </c>
      <c r="I21" s="49" t="s">
        <v>47</v>
      </c>
      <c r="J21" s="49" t="s">
        <v>47</v>
      </c>
      <c r="K21" s="49" t="s">
        <v>16</v>
      </c>
      <c r="L21" s="49" t="s">
        <v>13</v>
      </c>
      <c r="M21" s="49" t="s">
        <v>16</v>
      </c>
      <c r="N21" s="49" t="s">
        <v>13</v>
      </c>
      <c r="O21" s="49" t="s">
        <v>13</v>
      </c>
      <c r="P21" s="49" t="s">
        <v>48</v>
      </c>
      <c r="Q21" s="49" t="s">
        <v>13</v>
      </c>
      <c r="R21" s="54" t="s">
        <v>250</v>
      </c>
    </row>
    <row r="22" spans="1:20" ht="16.5" thickTop="1" thickBot="1" x14ac:dyDescent="0.3">
      <c r="A22" s="50">
        <v>42436.873530092591</v>
      </c>
      <c r="B22" s="49" t="s">
        <v>13</v>
      </c>
      <c r="C22" s="49" t="s">
        <v>13</v>
      </c>
      <c r="D22" s="49" t="s">
        <v>13</v>
      </c>
      <c r="E22" s="49" t="s">
        <v>13</v>
      </c>
      <c r="F22" s="49" t="s">
        <v>13</v>
      </c>
      <c r="G22" s="49" t="s">
        <v>16</v>
      </c>
      <c r="H22" s="49" t="s">
        <v>13</v>
      </c>
      <c r="I22" s="49" t="s">
        <v>16</v>
      </c>
      <c r="J22" s="49" t="s">
        <v>47</v>
      </c>
      <c r="K22" s="49" t="s">
        <v>34</v>
      </c>
      <c r="L22" s="49" t="s">
        <v>13</v>
      </c>
      <c r="M22" s="49" t="s">
        <v>13</v>
      </c>
      <c r="N22" s="49" t="s">
        <v>16</v>
      </c>
      <c r="O22" s="49" t="s">
        <v>13</v>
      </c>
      <c r="P22" s="49" t="s">
        <v>16</v>
      </c>
      <c r="Q22" s="49" t="s">
        <v>13</v>
      </c>
      <c r="R22" s="54" t="s">
        <v>250</v>
      </c>
    </row>
    <row r="23" spans="1:20" ht="16.5" thickTop="1" thickBot="1" x14ac:dyDescent="0.3">
      <c r="A23" s="50">
        <v>42436.880578703705</v>
      </c>
      <c r="B23" s="49" t="s">
        <v>13</v>
      </c>
      <c r="C23" s="49" t="s">
        <v>13</v>
      </c>
      <c r="D23" s="49" t="s">
        <v>13</v>
      </c>
      <c r="E23" s="49" t="s">
        <v>13</v>
      </c>
      <c r="F23" s="49" t="s">
        <v>13</v>
      </c>
      <c r="G23" s="49" t="s">
        <v>16</v>
      </c>
      <c r="H23" s="49" t="s">
        <v>13</v>
      </c>
      <c r="I23" s="49" t="s">
        <v>250</v>
      </c>
      <c r="J23" s="49" t="s">
        <v>16</v>
      </c>
      <c r="K23" s="49" t="s">
        <v>34</v>
      </c>
      <c r="L23" s="49" t="s">
        <v>13</v>
      </c>
      <c r="M23" s="49" t="s">
        <v>13</v>
      </c>
      <c r="N23" s="49" t="s">
        <v>13</v>
      </c>
      <c r="O23" s="49" t="s">
        <v>13</v>
      </c>
      <c r="P23" s="49" t="s">
        <v>250</v>
      </c>
      <c r="Q23" s="49" t="s">
        <v>250</v>
      </c>
      <c r="R23" s="54" t="s">
        <v>250</v>
      </c>
    </row>
    <row r="24" spans="1:20" ht="16.5" thickTop="1" thickBot="1" x14ac:dyDescent="0.3">
      <c r="A24" s="50">
        <v>42436.883703703701</v>
      </c>
      <c r="B24" s="49" t="s">
        <v>16</v>
      </c>
      <c r="C24" s="49" t="s">
        <v>16</v>
      </c>
      <c r="D24" s="49" t="s">
        <v>34</v>
      </c>
      <c r="E24" s="49" t="s">
        <v>16</v>
      </c>
      <c r="F24" s="49" t="s">
        <v>250</v>
      </c>
      <c r="G24" s="49" t="s">
        <v>16</v>
      </c>
      <c r="H24" s="49" t="s">
        <v>34</v>
      </c>
      <c r="I24" s="49" t="s">
        <v>16</v>
      </c>
      <c r="J24" s="49" t="s">
        <v>16</v>
      </c>
      <c r="K24" s="49" t="s">
        <v>34</v>
      </c>
      <c r="L24" s="49" t="s">
        <v>16</v>
      </c>
      <c r="M24" s="49" t="s">
        <v>34</v>
      </c>
      <c r="N24" s="49" t="s">
        <v>16</v>
      </c>
      <c r="O24" s="49" t="s">
        <v>16</v>
      </c>
      <c r="P24" s="49" t="s">
        <v>16</v>
      </c>
      <c r="Q24" s="49" t="s">
        <v>250</v>
      </c>
      <c r="R24" s="54" t="s">
        <v>250</v>
      </c>
    </row>
    <row r="25" spans="1:20" ht="16.5" thickTop="1" thickBot="1" x14ac:dyDescent="0.3">
      <c r="A25" s="50">
        <v>42436.888645833336</v>
      </c>
      <c r="B25" s="49" t="s">
        <v>16</v>
      </c>
      <c r="C25" s="49" t="s">
        <v>16</v>
      </c>
      <c r="D25" s="49" t="s">
        <v>13</v>
      </c>
      <c r="E25" s="49" t="s">
        <v>13</v>
      </c>
      <c r="F25" s="49" t="s">
        <v>47</v>
      </c>
      <c r="G25" s="49" t="s">
        <v>16</v>
      </c>
      <c r="H25" s="49" t="s">
        <v>13</v>
      </c>
      <c r="I25" s="49" t="s">
        <v>16</v>
      </c>
      <c r="J25" s="49" t="s">
        <v>47</v>
      </c>
      <c r="K25" s="49" t="s">
        <v>16</v>
      </c>
      <c r="L25" s="49" t="s">
        <v>13</v>
      </c>
      <c r="M25" s="49" t="s">
        <v>13</v>
      </c>
      <c r="N25" s="49" t="s">
        <v>13</v>
      </c>
      <c r="O25" s="49" t="s">
        <v>16</v>
      </c>
      <c r="P25" s="49" t="s">
        <v>13</v>
      </c>
      <c r="Q25" s="49" t="s">
        <v>13</v>
      </c>
      <c r="R25" s="54" t="s">
        <v>250</v>
      </c>
    </row>
    <row r="26" spans="1:20" ht="16.5" thickTop="1" thickBot="1" x14ac:dyDescent="0.3">
      <c r="A26" s="50">
        <v>42437.482858796298</v>
      </c>
      <c r="B26" s="49" t="s">
        <v>13</v>
      </c>
      <c r="C26" s="49" t="s">
        <v>13</v>
      </c>
      <c r="D26" s="49" t="s">
        <v>13</v>
      </c>
      <c r="E26" s="49" t="s">
        <v>13</v>
      </c>
      <c r="F26" s="49" t="s">
        <v>13</v>
      </c>
      <c r="G26" s="49" t="s">
        <v>47</v>
      </c>
      <c r="H26" s="49" t="s">
        <v>250</v>
      </c>
      <c r="I26" s="49" t="s">
        <v>250</v>
      </c>
      <c r="J26" s="49" t="s">
        <v>16</v>
      </c>
      <c r="K26" s="49" t="s">
        <v>250</v>
      </c>
      <c r="L26" s="49" t="s">
        <v>250</v>
      </c>
      <c r="M26" s="49" t="s">
        <v>250</v>
      </c>
      <c r="N26" s="49" t="s">
        <v>250</v>
      </c>
      <c r="O26" s="49" t="s">
        <v>16</v>
      </c>
      <c r="P26" s="49" t="s">
        <v>16</v>
      </c>
      <c r="Q26" s="49" t="s">
        <v>250</v>
      </c>
      <c r="R26" s="54" t="s">
        <v>250</v>
      </c>
      <c r="T26" s="79"/>
    </row>
    <row r="27" spans="1:20" ht="27" thickTop="1" thickBot="1" x14ac:dyDescent="0.3">
      <c r="A27" s="50">
        <v>42437.943171296298</v>
      </c>
      <c r="B27" s="49" t="s">
        <v>250</v>
      </c>
      <c r="C27" s="49" t="s">
        <v>250</v>
      </c>
      <c r="D27" s="49" t="s">
        <v>250</v>
      </c>
      <c r="E27" s="49" t="s">
        <v>250</v>
      </c>
      <c r="F27" s="49" t="s">
        <v>250</v>
      </c>
      <c r="G27" s="49" t="s">
        <v>250</v>
      </c>
      <c r="H27" s="49" t="s">
        <v>48</v>
      </c>
      <c r="I27" s="49" t="s">
        <v>250</v>
      </c>
      <c r="J27" s="49" t="s">
        <v>250</v>
      </c>
      <c r="K27" s="49" t="s">
        <v>47</v>
      </c>
      <c r="L27" s="49" t="s">
        <v>16</v>
      </c>
      <c r="M27" s="49" t="s">
        <v>250</v>
      </c>
      <c r="N27" s="49" t="s">
        <v>250</v>
      </c>
      <c r="O27" s="49" t="s">
        <v>250</v>
      </c>
      <c r="P27" s="49" t="s">
        <v>250</v>
      </c>
      <c r="Q27" s="49" t="s">
        <v>250</v>
      </c>
      <c r="R27" s="54" t="s">
        <v>250</v>
      </c>
    </row>
    <row r="28" spans="1:20" ht="39.75" thickTop="1" thickBot="1" x14ac:dyDescent="0.3">
      <c r="A28" s="35" t="s">
        <v>206</v>
      </c>
      <c r="B28" s="35" t="s">
        <v>116</v>
      </c>
      <c r="C28" s="35" t="s">
        <v>117</v>
      </c>
      <c r="D28" s="35" t="s">
        <v>118</v>
      </c>
      <c r="E28" s="35" t="s">
        <v>119</v>
      </c>
      <c r="F28" s="35" t="s">
        <v>120</v>
      </c>
      <c r="G28" s="35" t="s">
        <v>121</v>
      </c>
      <c r="H28" s="35" t="s">
        <v>122</v>
      </c>
      <c r="I28" s="35" t="s">
        <v>123</v>
      </c>
      <c r="J28" s="35" t="s">
        <v>124</v>
      </c>
      <c r="K28" s="35" t="s">
        <v>125</v>
      </c>
      <c r="L28" s="35" t="s">
        <v>126</v>
      </c>
      <c r="M28" s="35" t="s">
        <v>127</v>
      </c>
      <c r="N28" s="35" t="s">
        <v>128</v>
      </c>
      <c r="O28" s="35" t="s">
        <v>129</v>
      </c>
      <c r="P28" s="35" t="s">
        <v>130</v>
      </c>
      <c r="Q28" s="35" t="s">
        <v>131</v>
      </c>
      <c r="R28" s="48" t="s">
        <v>132</v>
      </c>
    </row>
    <row r="29" spans="1:20" ht="16.5" thickTop="1" thickBot="1" x14ac:dyDescent="0.3">
      <c r="A29" s="77" t="s">
        <v>13</v>
      </c>
      <c r="B29" s="78">
        <f>COUNTIF(B2:B27,"Solo")</f>
        <v>10</v>
      </c>
      <c r="C29" s="78">
        <f t="shared" ref="C29:R29" si="0">COUNTIF(C2:C27,"Solo")</f>
        <v>18</v>
      </c>
      <c r="D29" s="78">
        <f t="shared" si="0"/>
        <v>15</v>
      </c>
      <c r="E29" s="78">
        <f t="shared" si="0"/>
        <v>14</v>
      </c>
      <c r="F29" s="78">
        <f t="shared" si="0"/>
        <v>12</v>
      </c>
      <c r="G29" s="78">
        <f t="shared" si="0"/>
        <v>10</v>
      </c>
      <c r="H29" s="78">
        <f t="shared" si="0"/>
        <v>18</v>
      </c>
      <c r="I29" s="78">
        <f t="shared" si="0"/>
        <v>1</v>
      </c>
      <c r="J29" s="78">
        <f t="shared" si="0"/>
        <v>1</v>
      </c>
      <c r="K29" s="78">
        <f t="shared" si="0"/>
        <v>0</v>
      </c>
      <c r="L29" s="78">
        <f t="shared" si="0"/>
        <v>12</v>
      </c>
      <c r="M29" s="78">
        <f t="shared" si="0"/>
        <v>13</v>
      </c>
      <c r="N29" s="78">
        <f t="shared" si="0"/>
        <v>11</v>
      </c>
      <c r="O29" s="78">
        <f t="shared" si="0"/>
        <v>12</v>
      </c>
      <c r="P29" s="78">
        <f t="shared" si="0"/>
        <v>8</v>
      </c>
      <c r="Q29" s="78">
        <f t="shared" si="0"/>
        <v>9</v>
      </c>
      <c r="R29" s="76">
        <f t="shared" si="0"/>
        <v>0</v>
      </c>
    </row>
    <row r="30" spans="1:20" ht="16.5" thickTop="1" thickBot="1" x14ac:dyDescent="0.3">
      <c r="A30" s="77" t="s">
        <v>16</v>
      </c>
      <c r="B30" s="78">
        <f>COUNTIF(B2:B27,"Amigos")</f>
        <v>9</v>
      </c>
      <c r="C30" s="78">
        <f t="shared" ref="C30:R30" si="1">COUNTIF(C2:C27,"Amigos")</f>
        <v>3</v>
      </c>
      <c r="D30" s="78">
        <f t="shared" si="1"/>
        <v>1</v>
      </c>
      <c r="E30" s="78">
        <f t="shared" si="1"/>
        <v>5</v>
      </c>
      <c r="F30" s="78">
        <f t="shared" si="1"/>
        <v>1</v>
      </c>
      <c r="G30" s="78">
        <f t="shared" si="1"/>
        <v>11</v>
      </c>
      <c r="H30" s="78">
        <f t="shared" si="1"/>
        <v>0</v>
      </c>
      <c r="I30" s="78">
        <v>12</v>
      </c>
      <c r="J30" s="78">
        <f t="shared" si="1"/>
        <v>6</v>
      </c>
      <c r="K30" s="78">
        <f t="shared" si="1"/>
        <v>5</v>
      </c>
      <c r="L30" s="78">
        <f t="shared" si="1"/>
        <v>8</v>
      </c>
      <c r="M30" s="78">
        <f t="shared" si="1"/>
        <v>4</v>
      </c>
      <c r="N30" s="78">
        <f t="shared" si="1"/>
        <v>4</v>
      </c>
      <c r="O30" s="78">
        <f t="shared" si="1"/>
        <v>7</v>
      </c>
      <c r="P30" s="78">
        <f t="shared" si="1"/>
        <v>7</v>
      </c>
      <c r="Q30" s="78">
        <f t="shared" si="1"/>
        <v>0</v>
      </c>
      <c r="R30" s="78">
        <f t="shared" si="1"/>
        <v>0</v>
      </c>
    </row>
    <row r="31" spans="1:20" ht="16.5" thickTop="1" thickBot="1" x14ac:dyDescent="0.3">
      <c r="A31" s="77" t="s">
        <v>48</v>
      </c>
      <c r="B31" s="78">
        <f>COUNTIF(B2:B27,"Desconocidos")</f>
        <v>1</v>
      </c>
      <c r="C31" s="78">
        <f t="shared" ref="C31:R31" si="2">COUNTIF(C2:C27,"Desconocidos")</f>
        <v>1</v>
      </c>
      <c r="D31" s="78">
        <f t="shared" si="2"/>
        <v>0</v>
      </c>
      <c r="E31" s="78">
        <f t="shared" si="2"/>
        <v>0</v>
      </c>
      <c r="F31" s="78">
        <f t="shared" si="2"/>
        <v>0</v>
      </c>
      <c r="G31" s="78">
        <f t="shared" si="2"/>
        <v>0</v>
      </c>
      <c r="H31" s="78">
        <f t="shared" si="2"/>
        <v>1</v>
      </c>
      <c r="I31" s="78">
        <f t="shared" si="2"/>
        <v>0</v>
      </c>
      <c r="J31" s="78">
        <f t="shared" si="2"/>
        <v>0</v>
      </c>
      <c r="K31" s="78">
        <f t="shared" si="2"/>
        <v>1</v>
      </c>
      <c r="L31" s="78">
        <f t="shared" si="2"/>
        <v>1</v>
      </c>
      <c r="M31" s="78">
        <f t="shared" si="2"/>
        <v>0</v>
      </c>
      <c r="N31" s="78">
        <f t="shared" si="2"/>
        <v>1</v>
      </c>
      <c r="O31" s="78">
        <f t="shared" si="2"/>
        <v>1</v>
      </c>
      <c r="P31" s="78">
        <f t="shared" si="2"/>
        <v>3</v>
      </c>
      <c r="Q31" s="78">
        <v>1</v>
      </c>
      <c r="R31" s="78">
        <f t="shared" si="2"/>
        <v>0</v>
      </c>
    </row>
    <row r="32" spans="1:20" ht="16.5" thickTop="1" thickBot="1" x14ac:dyDescent="0.3">
      <c r="A32" s="77" t="s">
        <v>207</v>
      </c>
      <c r="B32" s="78">
        <f>COUNTIF(B2:B27,"Familiares")</f>
        <v>0</v>
      </c>
      <c r="C32" s="78">
        <f t="shared" ref="C32:R32" si="3">COUNTIF(C2:C27,"Familiares")</f>
        <v>0</v>
      </c>
      <c r="D32" s="78">
        <f t="shared" si="3"/>
        <v>2</v>
      </c>
      <c r="E32" s="78">
        <f t="shared" si="3"/>
        <v>2</v>
      </c>
      <c r="F32" s="78">
        <f t="shared" si="3"/>
        <v>3</v>
      </c>
      <c r="G32" s="78">
        <f t="shared" si="3"/>
        <v>0</v>
      </c>
      <c r="H32" s="78">
        <f t="shared" si="3"/>
        <v>1</v>
      </c>
      <c r="I32" s="78">
        <f t="shared" si="3"/>
        <v>0</v>
      </c>
      <c r="J32" s="78">
        <f t="shared" si="3"/>
        <v>2</v>
      </c>
      <c r="K32" s="78">
        <f t="shared" si="3"/>
        <v>7</v>
      </c>
      <c r="L32" s="78">
        <f t="shared" si="3"/>
        <v>0</v>
      </c>
      <c r="M32" s="78">
        <f t="shared" si="3"/>
        <v>1</v>
      </c>
      <c r="N32" s="78">
        <f t="shared" si="3"/>
        <v>0</v>
      </c>
      <c r="O32" s="78">
        <f t="shared" si="3"/>
        <v>0</v>
      </c>
      <c r="P32" s="78">
        <f t="shared" si="3"/>
        <v>0</v>
      </c>
      <c r="Q32" s="78">
        <f t="shared" si="3"/>
        <v>0</v>
      </c>
      <c r="R32" s="36">
        <f t="shared" si="3"/>
        <v>0</v>
      </c>
    </row>
    <row r="33" spans="1:18" ht="16.5" thickTop="1" thickBot="1" x14ac:dyDescent="0.3">
      <c r="A33" s="77" t="s">
        <v>47</v>
      </c>
      <c r="B33" s="78">
        <f>COUNTIF(B2:B27,"pareja")</f>
        <v>3</v>
      </c>
      <c r="C33" s="78">
        <f t="shared" ref="C33:R33" si="4">COUNTIF(C2:C27,"pareja")</f>
        <v>1</v>
      </c>
      <c r="D33" s="78">
        <f t="shared" si="4"/>
        <v>0</v>
      </c>
      <c r="E33" s="78">
        <f t="shared" si="4"/>
        <v>0</v>
      </c>
      <c r="F33" s="78">
        <f t="shared" si="4"/>
        <v>3</v>
      </c>
      <c r="G33" s="78">
        <f t="shared" si="4"/>
        <v>1</v>
      </c>
      <c r="H33" s="78">
        <f t="shared" si="4"/>
        <v>0</v>
      </c>
      <c r="I33" s="78">
        <f t="shared" si="4"/>
        <v>3</v>
      </c>
      <c r="J33" s="78">
        <f t="shared" si="4"/>
        <v>10</v>
      </c>
      <c r="K33" s="78">
        <f t="shared" si="4"/>
        <v>3</v>
      </c>
      <c r="L33" s="78">
        <f t="shared" si="4"/>
        <v>0</v>
      </c>
      <c r="M33" s="78">
        <f t="shared" si="4"/>
        <v>0</v>
      </c>
      <c r="N33" s="78">
        <f t="shared" si="4"/>
        <v>0</v>
      </c>
      <c r="O33" s="78">
        <f t="shared" si="4"/>
        <v>0</v>
      </c>
      <c r="P33" s="78">
        <f t="shared" si="4"/>
        <v>0</v>
      </c>
      <c r="Q33" s="78">
        <f t="shared" si="4"/>
        <v>0</v>
      </c>
      <c r="R33" s="78">
        <f t="shared" si="4"/>
        <v>0</v>
      </c>
    </row>
    <row r="34" spans="1:18" ht="15.75" thickTop="1" x14ac:dyDescent="0.25">
      <c r="A34" s="77" t="s">
        <v>252</v>
      </c>
      <c r="B34" s="36">
        <f>COUNTIF(B2:B27,"SR")</f>
        <v>3</v>
      </c>
      <c r="C34" s="36">
        <f t="shared" ref="C34:R34" si="5">COUNTIF(C2:C27,"SR")</f>
        <v>3</v>
      </c>
      <c r="D34" s="36">
        <f t="shared" si="5"/>
        <v>8</v>
      </c>
      <c r="E34" s="36">
        <f t="shared" si="5"/>
        <v>5</v>
      </c>
      <c r="F34" s="36">
        <f t="shared" si="5"/>
        <v>7</v>
      </c>
      <c r="G34" s="36">
        <f t="shared" si="5"/>
        <v>4</v>
      </c>
      <c r="H34" s="36">
        <f t="shared" si="5"/>
        <v>6</v>
      </c>
      <c r="I34" s="36">
        <f t="shared" si="5"/>
        <v>10</v>
      </c>
      <c r="J34" s="36">
        <f t="shared" si="5"/>
        <v>7</v>
      </c>
      <c r="K34" s="36">
        <f t="shared" si="5"/>
        <v>10</v>
      </c>
      <c r="L34" s="36">
        <f t="shared" si="5"/>
        <v>5</v>
      </c>
      <c r="M34" s="36">
        <f t="shared" si="5"/>
        <v>8</v>
      </c>
      <c r="N34" s="36">
        <f t="shared" si="5"/>
        <v>10</v>
      </c>
      <c r="O34" s="36">
        <f t="shared" si="5"/>
        <v>6</v>
      </c>
      <c r="P34" s="36">
        <f t="shared" si="5"/>
        <v>8</v>
      </c>
      <c r="Q34" s="36">
        <f t="shared" si="5"/>
        <v>16</v>
      </c>
      <c r="R34" s="36">
        <f t="shared" si="5"/>
        <v>26</v>
      </c>
    </row>
    <row r="35" spans="1:18" x14ac:dyDescent="0.25">
      <c r="A35" s="77" t="s">
        <v>251</v>
      </c>
      <c r="B35" s="36">
        <f>SUM(B29:B34)</f>
        <v>26</v>
      </c>
      <c r="C35" s="36">
        <f>SUM(C29:C34)</f>
        <v>26</v>
      </c>
      <c r="D35" s="36">
        <f t="shared" ref="D35:R35" si="6">SUM(D29:D34)</f>
        <v>26</v>
      </c>
      <c r="E35" s="36">
        <f t="shared" si="6"/>
        <v>26</v>
      </c>
      <c r="F35" s="36">
        <f t="shared" si="6"/>
        <v>26</v>
      </c>
      <c r="G35" s="36">
        <f t="shared" si="6"/>
        <v>26</v>
      </c>
      <c r="H35" s="36">
        <f t="shared" si="6"/>
        <v>26</v>
      </c>
      <c r="I35" s="36">
        <f t="shared" si="6"/>
        <v>26</v>
      </c>
      <c r="J35" s="36">
        <f t="shared" si="6"/>
        <v>26</v>
      </c>
      <c r="K35" s="36">
        <f t="shared" si="6"/>
        <v>26</v>
      </c>
      <c r="L35" s="36">
        <f t="shared" si="6"/>
        <v>26</v>
      </c>
      <c r="M35" s="36">
        <f t="shared" si="6"/>
        <v>26</v>
      </c>
      <c r="N35" s="36">
        <f t="shared" si="6"/>
        <v>26</v>
      </c>
      <c r="O35" s="36">
        <f t="shared" si="6"/>
        <v>26</v>
      </c>
      <c r="P35" s="36">
        <f t="shared" si="6"/>
        <v>26</v>
      </c>
      <c r="Q35" s="36">
        <f t="shared" si="6"/>
        <v>26</v>
      </c>
      <c r="R35" s="36">
        <f t="shared" si="6"/>
        <v>26</v>
      </c>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topLeftCell="A38" workbookViewId="0">
      <selection activeCell="H55" sqref="H55"/>
    </sheetView>
  </sheetViews>
  <sheetFormatPr baseColWidth="10" defaultRowHeight="15" x14ac:dyDescent="0.25"/>
  <cols>
    <col min="1" max="1" width="19" customWidth="1"/>
  </cols>
  <sheetData>
    <row r="1" spans="1:11" ht="39.75" thickTop="1" thickBot="1" x14ac:dyDescent="0.3">
      <c r="A1" s="38" t="s">
        <v>0</v>
      </c>
      <c r="B1" s="75" t="s">
        <v>136</v>
      </c>
      <c r="C1" s="75" t="s">
        <v>137</v>
      </c>
      <c r="D1" s="75" t="s">
        <v>138</v>
      </c>
      <c r="E1" s="75" t="s">
        <v>139</v>
      </c>
      <c r="F1" s="75" t="s">
        <v>140</v>
      </c>
      <c r="G1" s="75" t="s">
        <v>141</v>
      </c>
      <c r="H1" s="75" t="s">
        <v>142</v>
      </c>
      <c r="I1" s="75" t="s">
        <v>143</v>
      </c>
      <c r="J1" s="75" t="s">
        <v>144</v>
      </c>
      <c r="K1" s="75" t="s">
        <v>145</v>
      </c>
    </row>
    <row r="2" spans="1:11" ht="27" thickTop="1" thickBot="1" x14ac:dyDescent="0.3">
      <c r="A2" s="73">
        <v>42422.786782407406</v>
      </c>
      <c r="B2" s="72" t="s">
        <v>18</v>
      </c>
      <c r="C2" s="72" t="s">
        <v>19</v>
      </c>
      <c r="D2" s="72" t="s">
        <v>20</v>
      </c>
      <c r="E2" s="72" t="s">
        <v>19</v>
      </c>
      <c r="F2" s="72" t="s">
        <v>18</v>
      </c>
      <c r="G2" s="72" t="s">
        <v>18</v>
      </c>
      <c r="H2" s="72" t="s">
        <v>19</v>
      </c>
      <c r="I2" s="72" t="s">
        <v>18</v>
      </c>
      <c r="J2" s="72" t="s">
        <v>18</v>
      </c>
      <c r="K2" s="72" t="s">
        <v>18</v>
      </c>
    </row>
    <row r="3" spans="1:11" ht="27" thickTop="1" thickBot="1" x14ac:dyDescent="0.3">
      <c r="A3" s="73">
        <v>42422.898136574076</v>
      </c>
      <c r="B3" s="72" t="s">
        <v>18</v>
      </c>
      <c r="C3" s="72" t="s">
        <v>18</v>
      </c>
      <c r="D3" s="72" t="s">
        <v>18</v>
      </c>
      <c r="E3" s="72" t="s">
        <v>18</v>
      </c>
      <c r="F3" s="72" t="s">
        <v>18</v>
      </c>
      <c r="G3" s="72" t="s">
        <v>18</v>
      </c>
      <c r="H3" s="72" t="s">
        <v>19</v>
      </c>
      <c r="I3" s="72" t="s">
        <v>19</v>
      </c>
      <c r="J3" s="72" t="s">
        <v>18</v>
      </c>
      <c r="K3" s="72" t="s">
        <v>18</v>
      </c>
    </row>
    <row r="4" spans="1:11" ht="27" thickTop="1" thickBot="1" x14ac:dyDescent="0.3">
      <c r="A4" s="73">
        <v>42422.910081018519</v>
      </c>
      <c r="B4" s="72" t="s">
        <v>35</v>
      </c>
      <c r="C4" s="72" t="s">
        <v>35</v>
      </c>
      <c r="D4" s="72" t="s">
        <v>36</v>
      </c>
      <c r="E4" s="72" t="s">
        <v>35</v>
      </c>
      <c r="F4" s="72" t="s">
        <v>37</v>
      </c>
      <c r="G4" s="72" t="s">
        <v>18</v>
      </c>
      <c r="H4" s="72" t="s">
        <v>36</v>
      </c>
      <c r="I4" s="72" t="s">
        <v>250</v>
      </c>
      <c r="J4" s="72" t="s">
        <v>250</v>
      </c>
      <c r="K4" s="72" t="s">
        <v>35</v>
      </c>
    </row>
    <row r="5" spans="1:11" ht="27" thickTop="1" thickBot="1" x14ac:dyDescent="0.3">
      <c r="A5" s="73">
        <v>42422.917557870373</v>
      </c>
      <c r="B5" s="72" t="s">
        <v>18</v>
      </c>
      <c r="C5" s="72" t="s">
        <v>35</v>
      </c>
      <c r="D5" s="72" t="s">
        <v>35</v>
      </c>
      <c r="E5" s="72" t="s">
        <v>35</v>
      </c>
      <c r="F5" s="72" t="s">
        <v>19</v>
      </c>
      <c r="G5" s="72" t="s">
        <v>18</v>
      </c>
      <c r="H5" s="72" t="s">
        <v>18</v>
      </c>
      <c r="I5" s="72" t="s">
        <v>18</v>
      </c>
      <c r="J5" s="72" t="s">
        <v>18</v>
      </c>
      <c r="K5" s="72" t="s">
        <v>18</v>
      </c>
    </row>
    <row r="6" spans="1:11" ht="27" thickTop="1" thickBot="1" x14ac:dyDescent="0.3">
      <c r="A6" s="73">
        <v>42422.926215277781</v>
      </c>
      <c r="B6" s="72" t="s">
        <v>19</v>
      </c>
      <c r="C6" s="72" t="s">
        <v>35</v>
      </c>
      <c r="D6" s="72" t="s">
        <v>35</v>
      </c>
      <c r="E6" s="72" t="s">
        <v>35</v>
      </c>
      <c r="F6" s="72" t="s">
        <v>20</v>
      </c>
      <c r="G6" s="72" t="s">
        <v>33</v>
      </c>
      <c r="H6" s="72" t="s">
        <v>18</v>
      </c>
      <c r="I6" s="72" t="s">
        <v>35</v>
      </c>
      <c r="J6" s="72" t="s">
        <v>19</v>
      </c>
      <c r="K6" s="72" t="s">
        <v>19</v>
      </c>
    </row>
    <row r="7" spans="1:11" ht="27" thickTop="1" thickBot="1" x14ac:dyDescent="0.3">
      <c r="A7" s="73">
        <v>42422.966562499998</v>
      </c>
      <c r="B7" s="72" t="s">
        <v>35</v>
      </c>
      <c r="C7" s="72" t="s">
        <v>35</v>
      </c>
      <c r="D7" s="72" t="s">
        <v>35</v>
      </c>
      <c r="E7" s="72" t="s">
        <v>35</v>
      </c>
      <c r="F7" s="72" t="s">
        <v>35</v>
      </c>
      <c r="G7" s="72" t="s">
        <v>18</v>
      </c>
      <c r="H7" s="72" t="s">
        <v>18</v>
      </c>
      <c r="I7" s="72" t="s">
        <v>36</v>
      </c>
      <c r="J7" s="72" t="s">
        <v>35</v>
      </c>
      <c r="K7" s="72" t="s">
        <v>35</v>
      </c>
    </row>
    <row r="8" spans="1:11" ht="27" thickTop="1" thickBot="1" x14ac:dyDescent="0.3">
      <c r="A8" s="73">
        <v>42422.96974537037</v>
      </c>
      <c r="B8" s="72" t="s">
        <v>250</v>
      </c>
      <c r="C8" s="72" t="s">
        <v>35</v>
      </c>
      <c r="D8" s="72" t="s">
        <v>250</v>
      </c>
      <c r="E8" s="72" t="s">
        <v>250</v>
      </c>
      <c r="F8" s="72" t="s">
        <v>250</v>
      </c>
      <c r="G8" s="72" t="s">
        <v>250</v>
      </c>
      <c r="H8" s="72" t="s">
        <v>250</v>
      </c>
      <c r="I8" s="72" t="s">
        <v>250</v>
      </c>
      <c r="J8" s="72" t="s">
        <v>250</v>
      </c>
      <c r="K8" s="72" t="s">
        <v>250</v>
      </c>
    </row>
    <row r="9" spans="1:11" ht="27" thickTop="1" thickBot="1" x14ac:dyDescent="0.3">
      <c r="A9" s="73">
        <v>42422.97451388889</v>
      </c>
      <c r="B9" s="72" t="s">
        <v>35</v>
      </c>
      <c r="C9" s="72" t="s">
        <v>35</v>
      </c>
      <c r="D9" s="72" t="s">
        <v>250</v>
      </c>
      <c r="E9" s="72" t="s">
        <v>35</v>
      </c>
      <c r="F9" s="72" t="s">
        <v>20</v>
      </c>
      <c r="G9" s="72" t="s">
        <v>19</v>
      </c>
      <c r="H9" s="72" t="s">
        <v>18</v>
      </c>
      <c r="I9" s="72" t="s">
        <v>35</v>
      </c>
      <c r="J9" s="72" t="s">
        <v>35</v>
      </c>
      <c r="K9" s="72" t="s">
        <v>19</v>
      </c>
    </row>
    <row r="10" spans="1:11" ht="27" thickTop="1" thickBot="1" x14ac:dyDescent="0.3">
      <c r="A10" s="73">
        <v>42422.976967592593</v>
      </c>
      <c r="B10" s="72" t="s">
        <v>35</v>
      </c>
      <c r="C10" s="72" t="s">
        <v>20</v>
      </c>
      <c r="D10" s="72" t="s">
        <v>250</v>
      </c>
      <c r="E10" s="72" t="s">
        <v>37</v>
      </c>
      <c r="F10" s="72" t="s">
        <v>20</v>
      </c>
      <c r="G10" s="72" t="s">
        <v>18</v>
      </c>
      <c r="H10" s="72" t="s">
        <v>18</v>
      </c>
      <c r="I10" s="72" t="s">
        <v>19</v>
      </c>
      <c r="J10" s="72" t="s">
        <v>20</v>
      </c>
      <c r="K10" s="72" t="s">
        <v>20</v>
      </c>
    </row>
    <row r="11" spans="1:11" ht="27" thickTop="1" thickBot="1" x14ac:dyDescent="0.3">
      <c r="A11" s="73">
        <v>42423.011550925927</v>
      </c>
      <c r="B11" s="72" t="s">
        <v>35</v>
      </c>
      <c r="C11" s="72" t="s">
        <v>20</v>
      </c>
      <c r="D11" s="72" t="s">
        <v>35</v>
      </c>
      <c r="E11" s="72" t="s">
        <v>35</v>
      </c>
      <c r="F11" s="72" t="s">
        <v>20</v>
      </c>
      <c r="G11" s="72" t="s">
        <v>19</v>
      </c>
      <c r="H11" s="72" t="s">
        <v>18</v>
      </c>
      <c r="I11" s="72" t="s">
        <v>20</v>
      </c>
      <c r="J11" s="72" t="s">
        <v>35</v>
      </c>
      <c r="K11" s="72" t="s">
        <v>35</v>
      </c>
    </row>
    <row r="12" spans="1:11" ht="27" thickTop="1" thickBot="1" x14ac:dyDescent="0.3">
      <c r="A12" s="73">
        <v>42423.533564814818</v>
      </c>
      <c r="B12" s="72" t="s">
        <v>35</v>
      </c>
      <c r="C12" s="72" t="s">
        <v>37</v>
      </c>
      <c r="D12" s="72" t="s">
        <v>35</v>
      </c>
      <c r="E12" s="72" t="s">
        <v>19</v>
      </c>
      <c r="F12" s="72" t="s">
        <v>18</v>
      </c>
      <c r="G12" s="72" t="s">
        <v>250</v>
      </c>
      <c r="H12" s="72" t="s">
        <v>18</v>
      </c>
      <c r="I12" s="72" t="s">
        <v>250</v>
      </c>
      <c r="J12" s="72" t="s">
        <v>250</v>
      </c>
      <c r="K12" s="72" t="s">
        <v>250</v>
      </c>
    </row>
    <row r="13" spans="1:11" ht="27" thickTop="1" thickBot="1" x14ac:dyDescent="0.3">
      <c r="A13" s="73">
        <v>42436.839247685188</v>
      </c>
      <c r="B13" s="72" t="s">
        <v>35</v>
      </c>
      <c r="C13" s="72" t="s">
        <v>35</v>
      </c>
      <c r="D13" s="72" t="s">
        <v>37</v>
      </c>
      <c r="E13" s="72" t="s">
        <v>19</v>
      </c>
      <c r="F13" s="72" t="s">
        <v>37</v>
      </c>
      <c r="G13" s="72" t="s">
        <v>18</v>
      </c>
      <c r="H13" s="72" t="s">
        <v>18</v>
      </c>
      <c r="I13" s="72" t="s">
        <v>18</v>
      </c>
      <c r="J13" s="72" t="s">
        <v>18</v>
      </c>
      <c r="K13" s="72" t="s">
        <v>18</v>
      </c>
    </row>
    <row r="14" spans="1:11" ht="27" thickTop="1" thickBot="1" x14ac:dyDescent="0.3">
      <c r="A14" s="73">
        <v>42436.858564814815</v>
      </c>
      <c r="B14" s="72" t="s">
        <v>18</v>
      </c>
      <c r="C14" s="72" t="s">
        <v>19</v>
      </c>
      <c r="D14" s="72" t="s">
        <v>250</v>
      </c>
      <c r="E14" s="72" t="s">
        <v>19</v>
      </c>
      <c r="F14" s="72" t="s">
        <v>250</v>
      </c>
      <c r="G14" s="72" t="s">
        <v>250</v>
      </c>
      <c r="H14" s="72" t="s">
        <v>18</v>
      </c>
      <c r="I14" s="72" t="s">
        <v>18</v>
      </c>
      <c r="J14" s="72" t="s">
        <v>250</v>
      </c>
      <c r="K14" s="72" t="s">
        <v>18</v>
      </c>
    </row>
    <row r="15" spans="1:11" ht="27" thickTop="1" thickBot="1" x14ac:dyDescent="0.3">
      <c r="A15" s="73">
        <v>42436.862650462965</v>
      </c>
      <c r="B15" s="72" t="s">
        <v>19</v>
      </c>
      <c r="C15" s="72" t="s">
        <v>35</v>
      </c>
      <c r="D15" s="72" t="s">
        <v>20</v>
      </c>
      <c r="E15" s="72" t="s">
        <v>35</v>
      </c>
      <c r="F15" s="72" t="s">
        <v>19</v>
      </c>
      <c r="G15" s="72" t="s">
        <v>18</v>
      </c>
      <c r="H15" s="72" t="s">
        <v>18</v>
      </c>
      <c r="I15" s="72" t="s">
        <v>250</v>
      </c>
      <c r="J15" s="72" t="s">
        <v>19</v>
      </c>
      <c r="K15" s="72" t="s">
        <v>19</v>
      </c>
    </row>
    <row r="16" spans="1:11" ht="27" thickTop="1" thickBot="1" x14ac:dyDescent="0.3">
      <c r="A16" s="73">
        <v>42436.865185185183</v>
      </c>
      <c r="B16" s="72" t="s">
        <v>19</v>
      </c>
      <c r="C16" s="72" t="s">
        <v>20</v>
      </c>
      <c r="D16" s="72" t="s">
        <v>33</v>
      </c>
      <c r="E16" s="72" t="s">
        <v>20</v>
      </c>
      <c r="F16" s="72" t="s">
        <v>36</v>
      </c>
      <c r="G16" s="72" t="s">
        <v>36</v>
      </c>
      <c r="H16" s="72" t="s">
        <v>18</v>
      </c>
      <c r="I16" s="72" t="s">
        <v>19</v>
      </c>
      <c r="J16" s="72" t="s">
        <v>20</v>
      </c>
      <c r="K16" s="72" t="s">
        <v>36</v>
      </c>
    </row>
    <row r="17" spans="1:11" ht="27" thickTop="1" thickBot="1" x14ac:dyDescent="0.3">
      <c r="A17" s="73">
        <v>42436.865763888891</v>
      </c>
      <c r="B17" s="72" t="s">
        <v>35</v>
      </c>
      <c r="C17" s="72" t="s">
        <v>35</v>
      </c>
      <c r="D17" s="72" t="s">
        <v>37</v>
      </c>
      <c r="E17" s="72" t="s">
        <v>20</v>
      </c>
      <c r="F17" s="72" t="s">
        <v>250</v>
      </c>
      <c r="G17" s="72" t="s">
        <v>18</v>
      </c>
      <c r="H17" s="72" t="s">
        <v>18</v>
      </c>
      <c r="I17" s="72" t="s">
        <v>35</v>
      </c>
      <c r="J17" s="72" t="s">
        <v>35</v>
      </c>
      <c r="K17" s="72" t="s">
        <v>35</v>
      </c>
    </row>
    <row r="18" spans="1:11" ht="16.5" thickTop="1" thickBot="1" x14ac:dyDescent="0.3">
      <c r="A18" s="73">
        <v>42436.872175925928</v>
      </c>
      <c r="B18" s="72" t="s">
        <v>18</v>
      </c>
      <c r="C18" s="72" t="s">
        <v>18</v>
      </c>
      <c r="D18" s="72" t="s">
        <v>250</v>
      </c>
      <c r="E18" s="72" t="s">
        <v>250</v>
      </c>
      <c r="F18" s="72" t="s">
        <v>250</v>
      </c>
      <c r="G18" s="72" t="s">
        <v>18</v>
      </c>
      <c r="H18" s="72" t="s">
        <v>18</v>
      </c>
      <c r="I18" s="72" t="s">
        <v>250</v>
      </c>
      <c r="J18" s="72" t="s">
        <v>250</v>
      </c>
      <c r="K18" s="72" t="s">
        <v>250</v>
      </c>
    </row>
    <row r="19" spans="1:11" ht="27" thickTop="1" thickBot="1" x14ac:dyDescent="0.3">
      <c r="A19" s="73">
        <v>42436.87226851852</v>
      </c>
      <c r="B19" s="72" t="s">
        <v>19</v>
      </c>
      <c r="C19" s="72" t="s">
        <v>20</v>
      </c>
      <c r="D19" s="72" t="s">
        <v>37</v>
      </c>
      <c r="E19" s="72" t="s">
        <v>20</v>
      </c>
      <c r="F19" s="72" t="s">
        <v>36</v>
      </c>
      <c r="G19" s="72" t="s">
        <v>19</v>
      </c>
      <c r="H19" s="72" t="s">
        <v>35</v>
      </c>
      <c r="I19" s="72" t="s">
        <v>20</v>
      </c>
      <c r="J19" s="72" t="s">
        <v>35</v>
      </c>
      <c r="K19" s="72" t="s">
        <v>35</v>
      </c>
    </row>
    <row r="20" spans="1:11" ht="27" thickTop="1" thickBot="1" x14ac:dyDescent="0.3">
      <c r="A20" s="73">
        <v>42436.872523148151</v>
      </c>
      <c r="B20" s="72" t="s">
        <v>19</v>
      </c>
      <c r="C20" s="72" t="s">
        <v>35</v>
      </c>
      <c r="D20" s="72" t="s">
        <v>35</v>
      </c>
      <c r="E20" s="72" t="s">
        <v>35</v>
      </c>
      <c r="F20" s="72" t="s">
        <v>36</v>
      </c>
      <c r="G20" s="72" t="s">
        <v>18</v>
      </c>
      <c r="H20" s="72" t="s">
        <v>35</v>
      </c>
      <c r="I20" s="72" t="s">
        <v>36</v>
      </c>
      <c r="J20" s="72" t="s">
        <v>35</v>
      </c>
      <c r="K20" s="72" t="s">
        <v>35</v>
      </c>
    </row>
    <row r="21" spans="1:11" ht="27" thickTop="1" thickBot="1" x14ac:dyDescent="0.3">
      <c r="A21" s="73">
        <v>42436.873425925929</v>
      </c>
      <c r="B21" s="72" t="s">
        <v>35</v>
      </c>
      <c r="C21" s="72" t="s">
        <v>35</v>
      </c>
      <c r="D21" s="72" t="s">
        <v>37</v>
      </c>
      <c r="E21" s="72" t="s">
        <v>35</v>
      </c>
      <c r="F21" s="72" t="s">
        <v>20</v>
      </c>
      <c r="G21" s="72" t="s">
        <v>18</v>
      </c>
      <c r="H21" s="72" t="s">
        <v>18</v>
      </c>
      <c r="I21" s="72" t="s">
        <v>36</v>
      </c>
      <c r="J21" s="72" t="s">
        <v>19</v>
      </c>
      <c r="K21" s="72" t="s">
        <v>19</v>
      </c>
    </row>
    <row r="22" spans="1:11" ht="27" thickTop="1" thickBot="1" x14ac:dyDescent="0.3">
      <c r="A22" s="73">
        <v>42436.873530092591</v>
      </c>
      <c r="B22" s="72" t="s">
        <v>18</v>
      </c>
      <c r="C22" s="72" t="s">
        <v>36</v>
      </c>
      <c r="D22" s="72" t="s">
        <v>36</v>
      </c>
      <c r="E22" s="72" t="s">
        <v>37</v>
      </c>
      <c r="F22" s="72" t="s">
        <v>36</v>
      </c>
      <c r="G22" s="72" t="s">
        <v>19</v>
      </c>
      <c r="H22" s="72" t="s">
        <v>18</v>
      </c>
      <c r="I22" s="72" t="s">
        <v>20</v>
      </c>
      <c r="J22" s="72" t="s">
        <v>19</v>
      </c>
      <c r="K22" s="72" t="s">
        <v>35</v>
      </c>
    </row>
    <row r="23" spans="1:11" ht="27" thickTop="1" thickBot="1" x14ac:dyDescent="0.3">
      <c r="A23" s="73">
        <v>42436.880578703705</v>
      </c>
      <c r="B23" s="72" t="s">
        <v>18</v>
      </c>
      <c r="C23" s="72" t="s">
        <v>20</v>
      </c>
      <c r="D23" s="72" t="s">
        <v>36</v>
      </c>
      <c r="E23" s="72" t="s">
        <v>20</v>
      </c>
      <c r="F23" s="72" t="s">
        <v>19</v>
      </c>
      <c r="G23" s="72" t="s">
        <v>18</v>
      </c>
      <c r="H23" s="72" t="s">
        <v>18</v>
      </c>
      <c r="I23" s="72" t="s">
        <v>36</v>
      </c>
      <c r="J23" s="72" t="s">
        <v>18</v>
      </c>
      <c r="K23" s="72" t="s">
        <v>18</v>
      </c>
    </row>
    <row r="24" spans="1:11" ht="27" thickTop="1" thickBot="1" x14ac:dyDescent="0.3">
      <c r="A24" s="73">
        <v>42436.883703703701</v>
      </c>
      <c r="B24" s="72" t="s">
        <v>35</v>
      </c>
      <c r="C24" s="72" t="s">
        <v>35</v>
      </c>
      <c r="D24" s="72" t="s">
        <v>37</v>
      </c>
      <c r="E24" s="72" t="s">
        <v>36</v>
      </c>
      <c r="F24" s="72" t="s">
        <v>35</v>
      </c>
      <c r="G24" s="72" t="s">
        <v>35</v>
      </c>
      <c r="H24" s="72" t="s">
        <v>18</v>
      </c>
      <c r="I24" s="72" t="s">
        <v>19</v>
      </c>
      <c r="J24" s="72" t="s">
        <v>37</v>
      </c>
      <c r="K24" s="72" t="s">
        <v>20</v>
      </c>
    </row>
    <row r="25" spans="1:11" ht="27" thickTop="1" thickBot="1" x14ac:dyDescent="0.3">
      <c r="A25" s="73">
        <v>42436.888645833336</v>
      </c>
      <c r="B25" s="72" t="s">
        <v>18</v>
      </c>
      <c r="C25" s="72" t="s">
        <v>20</v>
      </c>
      <c r="D25" s="72" t="s">
        <v>20</v>
      </c>
      <c r="E25" s="72" t="s">
        <v>20</v>
      </c>
      <c r="F25" s="72" t="s">
        <v>35</v>
      </c>
      <c r="G25" s="72" t="s">
        <v>18</v>
      </c>
      <c r="H25" s="72" t="s">
        <v>18</v>
      </c>
      <c r="I25" s="72" t="s">
        <v>18</v>
      </c>
      <c r="J25" s="72" t="s">
        <v>18</v>
      </c>
      <c r="K25" s="72" t="s">
        <v>18</v>
      </c>
    </row>
    <row r="26" spans="1:11" ht="27" thickTop="1" thickBot="1" x14ac:dyDescent="0.3">
      <c r="A26" s="73">
        <v>42437.482858796298</v>
      </c>
      <c r="B26" s="72" t="s">
        <v>18</v>
      </c>
      <c r="C26" s="72" t="s">
        <v>35</v>
      </c>
      <c r="D26" s="72" t="s">
        <v>35</v>
      </c>
      <c r="E26" s="72" t="s">
        <v>35</v>
      </c>
      <c r="F26" s="72" t="s">
        <v>250</v>
      </c>
      <c r="G26" s="72" t="s">
        <v>250</v>
      </c>
      <c r="H26" s="72" t="s">
        <v>18</v>
      </c>
      <c r="I26" s="72" t="s">
        <v>250</v>
      </c>
      <c r="J26" s="72" t="s">
        <v>250</v>
      </c>
      <c r="K26" s="72" t="s">
        <v>19</v>
      </c>
    </row>
    <row r="27" spans="1:11" ht="27" thickTop="1" thickBot="1" x14ac:dyDescent="0.3">
      <c r="A27" s="73">
        <v>42437.943171296298</v>
      </c>
      <c r="B27" s="72" t="s">
        <v>250</v>
      </c>
      <c r="C27" s="72" t="s">
        <v>35</v>
      </c>
      <c r="D27" s="72" t="s">
        <v>35</v>
      </c>
      <c r="E27" s="72" t="s">
        <v>35</v>
      </c>
      <c r="F27" s="72" t="s">
        <v>19</v>
      </c>
      <c r="G27" s="72" t="s">
        <v>18</v>
      </c>
      <c r="H27" s="72" t="s">
        <v>35</v>
      </c>
      <c r="I27" s="72" t="s">
        <v>36</v>
      </c>
      <c r="J27" s="72" t="s">
        <v>19</v>
      </c>
      <c r="K27" s="72" t="s">
        <v>19</v>
      </c>
    </row>
    <row r="28" spans="1:11" ht="39.75" thickTop="1" thickBot="1" x14ac:dyDescent="0.3">
      <c r="A28" s="74" t="s">
        <v>208</v>
      </c>
      <c r="B28" s="81" t="s">
        <v>136</v>
      </c>
      <c r="C28" s="81" t="s">
        <v>137</v>
      </c>
      <c r="D28" s="81" t="s">
        <v>138</v>
      </c>
      <c r="E28" s="81" t="s">
        <v>139</v>
      </c>
      <c r="F28" s="81" t="s">
        <v>140</v>
      </c>
      <c r="G28" s="81" t="s">
        <v>141</v>
      </c>
      <c r="H28" s="81" t="s">
        <v>142</v>
      </c>
      <c r="I28" s="81" t="s">
        <v>143</v>
      </c>
      <c r="J28" s="81" t="s">
        <v>144</v>
      </c>
      <c r="K28" s="81" t="s">
        <v>145</v>
      </c>
    </row>
    <row r="29" spans="1:11" ht="16.5" thickTop="1" thickBot="1" x14ac:dyDescent="0.3">
      <c r="A29" s="80" t="s">
        <v>18</v>
      </c>
      <c r="B29" s="115">
        <f>COUNTIF(B2:B27,"A diario")</f>
        <v>9</v>
      </c>
      <c r="C29" s="115">
        <f t="shared" ref="C29:K29" si="0">COUNTIF(C2:C27,"A diario")</f>
        <v>2</v>
      </c>
      <c r="D29" s="115">
        <f t="shared" si="0"/>
        <v>1</v>
      </c>
      <c r="E29" s="115">
        <f t="shared" si="0"/>
        <v>1</v>
      </c>
      <c r="F29" s="115">
        <f t="shared" si="0"/>
        <v>3</v>
      </c>
      <c r="G29" s="115">
        <f t="shared" si="0"/>
        <v>15</v>
      </c>
      <c r="H29" s="115">
        <f t="shared" si="0"/>
        <v>19</v>
      </c>
      <c r="I29" s="115">
        <f t="shared" si="0"/>
        <v>5</v>
      </c>
      <c r="J29" s="115">
        <f t="shared" si="0"/>
        <v>6</v>
      </c>
      <c r="K29" s="115">
        <f t="shared" si="0"/>
        <v>7</v>
      </c>
    </row>
    <row r="30" spans="1:11" ht="27" thickTop="1" thickBot="1" x14ac:dyDescent="0.3">
      <c r="A30" s="80" t="s">
        <v>19</v>
      </c>
      <c r="B30" s="115">
        <f>COUNTIF(B2:B27,"1 o 2 veces por semana")</f>
        <v>5</v>
      </c>
      <c r="C30" s="115">
        <f t="shared" ref="C30:K30" si="1">COUNTIF(C2:C27,"1 o 2 veces por semana")</f>
        <v>2</v>
      </c>
      <c r="D30" s="115">
        <f t="shared" si="1"/>
        <v>0</v>
      </c>
      <c r="E30" s="115">
        <f t="shared" si="1"/>
        <v>4</v>
      </c>
      <c r="F30" s="115">
        <f t="shared" si="1"/>
        <v>4</v>
      </c>
      <c r="G30" s="115">
        <f t="shared" si="1"/>
        <v>4</v>
      </c>
      <c r="H30" s="115">
        <f t="shared" si="1"/>
        <v>2</v>
      </c>
      <c r="I30" s="115">
        <f t="shared" si="1"/>
        <v>4</v>
      </c>
      <c r="J30" s="115">
        <f t="shared" si="1"/>
        <v>5</v>
      </c>
      <c r="K30" s="115">
        <f t="shared" si="1"/>
        <v>6</v>
      </c>
    </row>
    <row r="31" spans="1:11" ht="16.5" thickTop="1" thickBot="1" x14ac:dyDescent="0.3">
      <c r="A31" s="80" t="s">
        <v>35</v>
      </c>
      <c r="B31" s="115">
        <f>COUNTIF(B2:B27,"1 o 2 veces por mes")</f>
        <v>10</v>
      </c>
      <c r="C31" s="115">
        <f t="shared" ref="C31:K31" si="2">COUNTIF(C2:C27,"1 o 2 veces por mes")</f>
        <v>14</v>
      </c>
      <c r="D31" s="115">
        <f t="shared" si="2"/>
        <v>8</v>
      </c>
      <c r="E31" s="115">
        <f t="shared" si="2"/>
        <v>11</v>
      </c>
      <c r="F31" s="115">
        <f t="shared" si="2"/>
        <v>3</v>
      </c>
      <c r="G31" s="115">
        <f t="shared" si="2"/>
        <v>1</v>
      </c>
      <c r="H31" s="115">
        <f t="shared" si="2"/>
        <v>3</v>
      </c>
      <c r="I31" s="115">
        <f t="shared" si="2"/>
        <v>3</v>
      </c>
      <c r="J31" s="115">
        <f t="shared" si="2"/>
        <v>6</v>
      </c>
      <c r="K31" s="115">
        <f t="shared" si="2"/>
        <v>7</v>
      </c>
    </row>
    <row r="32" spans="1:11" ht="16.5" thickTop="1" thickBot="1" x14ac:dyDescent="0.3">
      <c r="A32" s="80" t="s">
        <v>20</v>
      </c>
      <c r="B32" s="115">
        <f>COUNTIF(B2:B27,"Cada tres meses")</f>
        <v>0</v>
      </c>
      <c r="C32" s="115">
        <f t="shared" ref="C32:K32" si="3">COUNTIF(C2:C27,"Cada tres meses")</f>
        <v>6</v>
      </c>
      <c r="D32" s="115">
        <f t="shared" si="3"/>
        <v>3</v>
      </c>
      <c r="E32" s="115">
        <f t="shared" si="3"/>
        <v>5</v>
      </c>
      <c r="F32" s="115">
        <f t="shared" si="3"/>
        <v>5</v>
      </c>
      <c r="G32" s="115">
        <f t="shared" si="3"/>
        <v>0</v>
      </c>
      <c r="H32" s="115">
        <f t="shared" si="3"/>
        <v>0</v>
      </c>
      <c r="I32" s="115">
        <f t="shared" si="3"/>
        <v>3</v>
      </c>
      <c r="J32" s="115">
        <f t="shared" si="3"/>
        <v>2</v>
      </c>
      <c r="K32" s="115">
        <f t="shared" si="3"/>
        <v>2</v>
      </c>
    </row>
    <row r="33" spans="1:11" ht="16.5" thickTop="1" thickBot="1" x14ac:dyDescent="0.3">
      <c r="A33" s="80" t="s">
        <v>37</v>
      </c>
      <c r="B33" s="115">
        <f>COUNTIF(B2:B27,"Cada seis meses")</f>
        <v>0</v>
      </c>
      <c r="C33" s="115">
        <f t="shared" ref="C33:K33" si="4">COUNTIF(C2:C27,"Cada seis meses")</f>
        <v>1</v>
      </c>
      <c r="D33" s="115">
        <f t="shared" si="4"/>
        <v>5</v>
      </c>
      <c r="E33" s="115">
        <f t="shared" si="4"/>
        <v>2</v>
      </c>
      <c r="F33" s="115">
        <f t="shared" si="4"/>
        <v>2</v>
      </c>
      <c r="G33" s="115">
        <f t="shared" si="4"/>
        <v>0</v>
      </c>
      <c r="H33" s="115">
        <f t="shared" si="4"/>
        <v>0</v>
      </c>
      <c r="I33" s="115">
        <f t="shared" si="4"/>
        <v>0</v>
      </c>
      <c r="J33" s="115">
        <f t="shared" si="4"/>
        <v>1</v>
      </c>
      <c r="K33" s="115">
        <f t="shared" si="4"/>
        <v>0</v>
      </c>
    </row>
    <row r="34" spans="1:11" ht="16.5" thickTop="1" thickBot="1" x14ac:dyDescent="0.3">
      <c r="A34" s="80" t="s">
        <v>36</v>
      </c>
      <c r="B34" s="115">
        <f>COUNTIF(B2:B27,"1 vez por año")</f>
        <v>0</v>
      </c>
      <c r="C34" s="115">
        <f t="shared" ref="C34:K34" si="5">COUNTIF(C2:C27,"1 vez por año")</f>
        <v>1</v>
      </c>
      <c r="D34" s="115">
        <f t="shared" si="5"/>
        <v>3</v>
      </c>
      <c r="E34" s="115">
        <f t="shared" si="5"/>
        <v>1</v>
      </c>
      <c r="F34" s="115">
        <f t="shared" si="5"/>
        <v>4</v>
      </c>
      <c r="G34" s="115">
        <f t="shared" si="5"/>
        <v>1</v>
      </c>
      <c r="H34" s="115">
        <f t="shared" si="5"/>
        <v>1</v>
      </c>
      <c r="I34" s="115">
        <f t="shared" si="5"/>
        <v>5</v>
      </c>
      <c r="J34" s="115">
        <f t="shared" si="5"/>
        <v>0</v>
      </c>
      <c r="K34" s="115">
        <f t="shared" si="5"/>
        <v>1</v>
      </c>
    </row>
    <row r="35" spans="1:11" ht="16.5" thickTop="1" thickBot="1" x14ac:dyDescent="0.3">
      <c r="A35" s="80" t="s">
        <v>33</v>
      </c>
      <c r="B35" s="115">
        <f>COUNTIF(B2:B27,"Nunca")</f>
        <v>0</v>
      </c>
      <c r="C35" s="115">
        <f t="shared" ref="C35:K35" si="6">COUNTIF(C2:C27,"Nunca")</f>
        <v>0</v>
      </c>
      <c r="D35" s="115">
        <f t="shared" si="6"/>
        <v>1</v>
      </c>
      <c r="E35" s="115">
        <f t="shared" si="6"/>
        <v>0</v>
      </c>
      <c r="F35" s="115">
        <f t="shared" si="6"/>
        <v>0</v>
      </c>
      <c r="G35" s="115">
        <f t="shared" si="6"/>
        <v>1</v>
      </c>
      <c r="H35" s="115">
        <f t="shared" si="6"/>
        <v>0</v>
      </c>
      <c r="I35" s="115">
        <f t="shared" si="6"/>
        <v>0</v>
      </c>
      <c r="J35" s="115">
        <f t="shared" si="6"/>
        <v>0</v>
      </c>
      <c r="K35" s="115">
        <f t="shared" si="6"/>
        <v>0</v>
      </c>
    </row>
    <row r="36" spans="1:11" ht="15.75" thickTop="1" x14ac:dyDescent="0.25">
      <c r="A36" s="113" t="s">
        <v>252</v>
      </c>
      <c r="B36" s="116">
        <f>COUNTIF(B2:B27,"SR")</f>
        <v>2</v>
      </c>
      <c r="C36" s="116">
        <f t="shared" ref="C36:K36" si="7">COUNTIF(C2:C27,"SR")</f>
        <v>0</v>
      </c>
      <c r="D36" s="116">
        <f t="shared" si="7"/>
        <v>5</v>
      </c>
      <c r="E36" s="116">
        <f t="shared" si="7"/>
        <v>2</v>
      </c>
      <c r="F36" s="116">
        <f t="shared" si="7"/>
        <v>5</v>
      </c>
      <c r="G36" s="116">
        <f t="shared" si="7"/>
        <v>4</v>
      </c>
      <c r="H36" s="116">
        <f t="shared" si="7"/>
        <v>1</v>
      </c>
      <c r="I36" s="116">
        <f t="shared" si="7"/>
        <v>6</v>
      </c>
      <c r="J36" s="116">
        <f t="shared" si="7"/>
        <v>6</v>
      </c>
      <c r="K36" s="116">
        <f t="shared" si="7"/>
        <v>3</v>
      </c>
    </row>
    <row r="37" spans="1:11" x14ac:dyDescent="0.25">
      <c r="A37" s="113" t="s">
        <v>251</v>
      </c>
      <c r="B37" s="116">
        <f>SUM(B29:B36)</f>
        <v>26</v>
      </c>
      <c r="C37" s="116">
        <f t="shared" ref="C37:K37" si="8">SUM(C29:C36)</f>
        <v>26</v>
      </c>
      <c r="D37" s="116">
        <f t="shared" si="8"/>
        <v>26</v>
      </c>
      <c r="E37" s="116">
        <f t="shared" si="8"/>
        <v>26</v>
      </c>
      <c r="F37" s="116">
        <f t="shared" si="8"/>
        <v>26</v>
      </c>
      <c r="G37" s="116">
        <f t="shared" si="8"/>
        <v>26</v>
      </c>
      <c r="H37" s="116">
        <f t="shared" si="8"/>
        <v>26</v>
      </c>
      <c r="I37" s="116">
        <f t="shared" si="8"/>
        <v>26</v>
      </c>
      <c r="J37" s="116">
        <f t="shared" si="8"/>
        <v>26</v>
      </c>
      <c r="K37" s="116">
        <f t="shared" si="8"/>
        <v>26</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topLeftCell="A29" workbookViewId="0">
      <selection activeCell="A43" sqref="A43"/>
    </sheetView>
  </sheetViews>
  <sheetFormatPr baseColWidth="10" defaultRowHeight="15" x14ac:dyDescent="0.25"/>
  <cols>
    <col min="1" max="1" width="24.7109375" customWidth="1"/>
    <col min="11" max="11" width="11.42578125" customWidth="1"/>
  </cols>
  <sheetData>
    <row r="1" spans="1:9" ht="27" thickTop="1" thickBot="1" x14ac:dyDescent="0.3">
      <c r="A1" s="82" t="s">
        <v>0</v>
      </c>
      <c r="B1" s="82" t="s">
        <v>16</v>
      </c>
      <c r="C1" s="82" t="s">
        <v>146</v>
      </c>
      <c r="D1" s="82" t="s">
        <v>47</v>
      </c>
      <c r="E1" s="82" t="s">
        <v>147</v>
      </c>
      <c r="F1" s="82" t="s">
        <v>148</v>
      </c>
      <c r="G1" s="82" t="s">
        <v>149</v>
      </c>
      <c r="H1" s="82" t="s">
        <v>150</v>
      </c>
      <c r="I1" s="82" t="s">
        <v>151</v>
      </c>
    </row>
    <row r="2" spans="1:9" ht="16.5" thickTop="1" thickBot="1" x14ac:dyDescent="0.3">
      <c r="A2" s="71">
        <v>42422.786782407406</v>
      </c>
      <c r="B2" s="70" t="s">
        <v>21</v>
      </c>
      <c r="C2" s="70" t="s">
        <v>21</v>
      </c>
      <c r="D2" s="70" t="s">
        <v>22</v>
      </c>
      <c r="E2" s="70" t="s">
        <v>22</v>
      </c>
      <c r="F2" s="70" t="s">
        <v>22</v>
      </c>
      <c r="G2" s="70" t="s">
        <v>21</v>
      </c>
      <c r="H2" s="70" t="s">
        <v>22</v>
      </c>
      <c r="I2" s="70" t="s">
        <v>22</v>
      </c>
    </row>
    <row r="3" spans="1:9" ht="16.5" thickTop="1" thickBot="1" x14ac:dyDescent="0.3">
      <c r="A3" s="71">
        <v>42422.898136574076</v>
      </c>
      <c r="B3" s="70" t="s">
        <v>21</v>
      </c>
      <c r="C3" s="70" t="s">
        <v>22</v>
      </c>
      <c r="D3" s="70" t="s">
        <v>22</v>
      </c>
      <c r="E3" s="70" t="s">
        <v>22</v>
      </c>
      <c r="F3" s="70" t="s">
        <v>22</v>
      </c>
      <c r="G3" s="70" t="s">
        <v>21</v>
      </c>
      <c r="H3" s="70" t="s">
        <v>22</v>
      </c>
      <c r="I3" s="70" t="s">
        <v>22</v>
      </c>
    </row>
    <row r="4" spans="1:9" ht="16.5" thickTop="1" thickBot="1" x14ac:dyDescent="0.3">
      <c r="A4" s="71">
        <v>42422.910081018519</v>
      </c>
      <c r="B4" s="70" t="s">
        <v>21</v>
      </c>
      <c r="C4" s="70" t="s">
        <v>21</v>
      </c>
      <c r="D4" s="70" t="s">
        <v>22</v>
      </c>
      <c r="E4" s="70" t="s">
        <v>22</v>
      </c>
      <c r="F4" s="70" t="s">
        <v>22</v>
      </c>
      <c r="G4" s="70" t="s">
        <v>22</v>
      </c>
      <c r="H4" s="70" t="s">
        <v>22</v>
      </c>
      <c r="I4" s="70" t="s">
        <v>21</v>
      </c>
    </row>
    <row r="5" spans="1:9" ht="16.5" thickTop="1" thickBot="1" x14ac:dyDescent="0.3">
      <c r="A5" s="71">
        <v>42422.917557870373</v>
      </c>
      <c r="B5" s="70" t="s">
        <v>21</v>
      </c>
      <c r="C5" s="70" t="s">
        <v>21</v>
      </c>
      <c r="D5" s="70" t="s">
        <v>21</v>
      </c>
      <c r="E5" s="70" t="s">
        <v>21</v>
      </c>
      <c r="F5" s="70" t="s">
        <v>21</v>
      </c>
      <c r="G5" s="70" t="s">
        <v>21</v>
      </c>
      <c r="H5" s="70" t="s">
        <v>21</v>
      </c>
      <c r="I5" s="70" t="s">
        <v>21</v>
      </c>
    </row>
    <row r="6" spans="1:9" ht="16.5" thickTop="1" thickBot="1" x14ac:dyDescent="0.3">
      <c r="A6" s="71">
        <v>42422.926215277781</v>
      </c>
      <c r="B6" s="70" t="s">
        <v>21</v>
      </c>
      <c r="C6" s="70" t="s">
        <v>21</v>
      </c>
      <c r="D6" s="70" t="s">
        <v>21</v>
      </c>
      <c r="E6" s="70" t="s">
        <v>21</v>
      </c>
      <c r="F6" s="70" t="s">
        <v>22</v>
      </c>
      <c r="G6" s="70" t="s">
        <v>22</v>
      </c>
      <c r="H6" s="70" t="s">
        <v>22</v>
      </c>
      <c r="I6" s="70" t="s">
        <v>22</v>
      </c>
    </row>
    <row r="7" spans="1:9" ht="16.5" thickTop="1" thickBot="1" x14ac:dyDescent="0.3">
      <c r="A7" s="71">
        <v>42422.966562499998</v>
      </c>
      <c r="B7" s="70" t="s">
        <v>21</v>
      </c>
      <c r="C7" s="70" t="s">
        <v>22</v>
      </c>
      <c r="D7" s="70" t="s">
        <v>22</v>
      </c>
      <c r="E7" s="70" t="s">
        <v>22</v>
      </c>
      <c r="F7" s="70" t="s">
        <v>22</v>
      </c>
      <c r="G7" s="70" t="s">
        <v>22</v>
      </c>
      <c r="H7" s="70" t="s">
        <v>22</v>
      </c>
      <c r="I7" s="70" t="s">
        <v>22</v>
      </c>
    </row>
    <row r="8" spans="1:9" ht="16.5" thickTop="1" thickBot="1" x14ac:dyDescent="0.3">
      <c r="A8" s="71">
        <v>42422.96974537037</v>
      </c>
      <c r="B8" s="70" t="s">
        <v>21</v>
      </c>
      <c r="C8" s="70" t="s">
        <v>22</v>
      </c>
      <c r="D8" s="70" t="s">
        <v>22</v>
      </c>
      <c r="E8" s="70" t="s">
        <v>22</v>
      </c>
      <c r="F8" s="70" t="s">
        <v>22</v>
      </c>
      <c r="G8" s="70" t="s">
        <v>21</v>
      </c>
      <c r="H8" s="70" t="s">
        <v>22</v>
      </c>
      <c r="I8" s="70" t="s">
        <v>21</v>
      </c>
    </row>
    <row r="9" spans="1:9" ht="16.5" thickTop="1" thickBot="1" x14ac:dyDescent="0.3">
      <c r="A9" s="71">
        <v>42422.97451388889</v>
      </c>
      <c r="B9" s="70" t="s">
        <v>21</v>
      </c>
      <c r="C9" s="70" t="s">
        <v>22</v>
      </c>
      <c r="D9" s="70" t="s">
        <v>21</v>
      </c>
      <c r="E9" s="70" t="s">
        <v>21</v>
      </c>
      <c r="F9" s="70" t="s">
        <v>22</v>
      </c>
      <c r="G9" s="70" t="s">
        <v>22</v>
      </c>
      <c r="H9" s="70" t="s">
        <v>21</v>
      </c>
      <c r="I9" s="70" t="s">
        <v>22</v>
      </c>
    </row>
    <row r="10" spans="1:9" ht="16.5" thickTop="1" thickBot="1" x14ac:dyDescent="0.3">
      <c r="A10" s="71">
        <v>42422.976967592593</v>
      </c>
      <c r="B10" s="70" t="s">
        <v>21</v>
      </c>
      <c r="C10" s="70" t="s">
        <v>21</v>
      </c>
      <c r="D10" s="70" t="s">
        <v>21</v>
      </c>
      <c r="E10" s="70" t="s">
        <v>22</v>
      </c>
      <c r="F10" s="70" t="s">
        <v>22</v>
      </c>
      <c r="G10" s="70" t="s">
        <v>21</v>
      </c>
      <c r="H10" s="70" t="s">
        <v>21</v>
      </c>
      <c r="I10" s="70" t="s">
        <v>21</v>
      </c>
    </row>
    <row r="11" spans="1:9" ht="16.5" thickTop="1" thickBot="1" x14ac:dyDescent="0.3">
      <c r="A11" s="71">
        <v>42423.011550925927</v>
      </c>
      <c r="B11" s="70" t="s">
        <v>21</v>
      </c>
      <c r="C11" s="70" t="s">
        <v>21</v>
      </c>
      <c r="D11" s="70" t="s">
        <v>22</v>
      </c>
      <c r="E11" s="70" t="s">
        <v>22</v>
      </c>
      <c r="F11" s="70" t="s">
        <v>21</v>
      </c>
      <c r="G11" s="70" t="s">
        <v>22</v>
      </c>
      <c r="H11" s="70" t="s">
        <v>22</v>
      </c>
      <c r="I11" s="70" t="s">
        <v>22</v>
      </c>
    </row>
    <row r="12" spans="1:9" ht="16.5" thickTop="1" thickBot="1" x14ac:dyDescent="0.3">
      <c r="A12" s="71">
        <v>42423.533564814818</v>
      </c>
      <c r="B12" s="70" t="s">
        <v>21</v>
      </c>
      <c r="C12" s="70" t="s">
        <v>22</v>
      </c>
      <c r="D12" s="70" t="s">
        <v>21</v>
      </c>
      <c r="E12" s="70" t="s">
        <v>21</v>
      </c>
      <c r="F12" s="70" t="s">
        <v>22</v>
      </c>
      <c r="G12" s="70" t="s">
        <v>21</v>
      </c>
      <c r="H12" s="70" t="s">
        <v>22</v>
      </c>
      <c r="I12" s="70" t="s">
        <v>21</v>
      </c>
    </row>
    <row r="13" spans="1:9" ht="16.5" thickTop="1" thickBot="1" x14ac:dyDescent="0.3">
      <c r="A13" s="71">
        <v>42436.839247685188</v>
      </c>
      <c r="B13" s="70" t="s">
        <v>21</v>
      </c>
      <c r="C13" s="70" t="s">
        <v>21</v>
      </c>
      <c r="D13" s="70" t="s">
        <v>21</v>
      </c>
      <c r="E13" s="70" t="s">
        <v>21</v>
      </c>
      <c r="F13" s="70" t="s">
        <v>21</v>
      </c>
      <c r="G13" s="70" t="s">
        <v>21</v>
      </c>
      <c r="H13" s="70" t="s">
        <v>21</v>
      </c>
      <c r="I13" s="70" t="s">
        <v>21</v>
      </c>
    </row>
    <row r="14" spans="1:9" ht="16.5" thickTop="1" thickBot="1" x14ac:dyDescent="0.3">
      <c r="A14" s="71">
        <v>42436.858564814815</v>
      </c>
      <c r="B14" s="70" t="s">
        <v>21</v>
      </c>
      <c r="C14" s="70" t="s">
        <v>22</v>
      </c>
      <c r="D14" s="70" t="s">
        <v>22</v>
      </c>
      <c r="E14" s="70" t="s">
        <v>21</v>
      </c>
      <c r="F14" s="70" t="s">
        <v>22</v>
      </c>
      <c r="G14" s="70" t="s">
        <v>22</v>
      </c>
      <c r="H14" s="70" t="s">
        <v>21</v>
      </c>
      <c r="I14" s="70" t="s">
        <v>21</v>
      </c>
    </row>
    <row r="15" spans="1:9" ht="16.5" thickTop="1" thickBot="1" x14ac:dyDescent="0.3">
      <c r="A15" s="71">
        <v>42436.862650462965</v>
      </c>
      <c r="B15" s="70" t="s">
        <v>21</v>
      </c>
      <c r="C15" s="70" t="s">
        <v>22</v>
      </c>
      <c r="D15" s="70" t="s">
        <v>21</v>
      </c>
      <c r="E15" s="70" t="s">
        <v>22</v>
      </c>
      <c r="F15" s="70" t="s">
        <v>22</v>
      </c>
      <c r="G15" s="70" t="s">
        <v>22</v>
      </c>
      <c r="H15" s="70" t="s">
        <v>22</v>
      </c>
      <c r="I15" s="70" t="s">
        <v>22</v>
      </c>
    </row>
    <row r="16" spans="1:9" ht="16.5" thickTop="1" thickBot="1" x14ac:dyDescent="0.3">
      <c r="A16" s="71">
        <v>42436.865185185183</v>
      </c>
      <c r="B16" s="70" t="s">
        <v>21</v>
      </c>
      <c r="C16" s="70" t="s">
        <v>21</v>
      </c>
      <c r="D16" s="70" t="s">
        <v>21</v>
      </c>
      <c r="E16" s="70" t="s">
        <v>21</v>
      </c>
      <c r="F16" s="70" t="s">
        <v>22</v>
      </c>
      <c r="G16" s="70" t="s">
        <v>21</v>
      </c>
      <c r="H16" s="70" t="s">
        <v>21</v>
      </c>
      <c r="I16" s="70" t="s">
        <v>21</v>
      </c>
    </row>
    <row r="17" spans="1:9" ht="16.5" thickTop="1" thickBot="1" x14ac:dyDescent="0.3">
      <c r="A17" s="71">
        <v>42436.865763888891</v>
      </c>
      <c r="B17" s="70" t="s">
        <v>21</v>
      </c>
      <c r="C17" s="70" t="s">
        <v>22</v>
      </c>
      <c r="D17" s="70" t="s">
        <v>21</v>
      </c>
      <c r="E17" s="70" t="s">
        <v>21</v>
      </c>
      <c r="F17" s="70" t="s">
        <v>22</v>
      </c>
      <c r="G17" s="70" t="s">
        <v>22</v>
      </c>
      <c r="H17" s="70" t="s">
        <v>22</v>
      </c>
      <c r="I17" s="70" t="s">
        <v>22</v>
      </c>
    </row>
    <row r="18" spans="1:9" ht="16.5" thickTop="1" thickBot="1" x14ac:dyDescent="0.3">
      <c r="A18" s="71">
        <v>42436.872175925928</v>
      </c>
      <c r="B18" s="70" t="s">
        <v>21</v>
      </c>
      <c r="C18" s="70" t="s">
        <v>22</v>
      </c>
      <c r="D18" s="70" t="s">
        <v>22</v>
      </c>
      <c r="E18" s="70" t="s">
        <v>21</v>
      </c>
      <c r="F18" s="70" t="s">
        <v>22</v>
      </c>
      <c r="G18" s="70" t="s">
        <v>22</v>
      </c>
      <c r="H18" s="70" t="s">
        <v>22</v>
      </c>
      <c r="I18" s="70" t="s">
        <v>22</v>
      </c>
    </row>
    <row r="19" spans="1:9" ht="16.5" thickTop="1" thickBot="1" x14ac:dyDescent="0.3">
      <c r="A19" s="71">
        <v>42436.87226851852</v>
      </c>
      <c r="B19" s="70" t="s">
        <v>21</v>
      </c>
      <c r="C19" s="70" t="s">
        <v>21</v>
      </c>
      <c r="D19" s="70" t="s">
        <v>21</v>
      </c>
      <c r="E19" s="70" t="s">
        <v>22</v>
      </c>
      <c r="F19" s="70" t="s">
        <v>22</v>
      </c>
      <c r="G19" s="70" t="s">
        <v>21</v>
      </c>
      <c r="H19" s="70" t="s">
        <v>22</v>
      </c>
      <c r="I19" s="70" t="s">
        <v>22</v>
      </c>
    </row>
    <row r="20" spans="1:9" ht="16.5" thickTop="1" thickBot="1" x14ac:dyDescent="0.3">
      <c r="A20" s="71">
        <v>42436.872523148151</v>
      </c>
      <c r="B20" s="70" t="s">
        <v>21</v>
      </c>
      <c r="C20" s="70" t="s">
        <v>21</v>
      </c>
      <c r="D20" s="70" t="s">
        <v>21</v>
      </c>
      <c r="E20" s="70" t="s">
        <v>22</v>
      </c>
      <c r="F20" s="70" t="s">
        <v>21</v>
      </c>
      <c r="G20" s="70" t="s">
        <v>21</v>
      </c>
      <c r="H20" s="70" t="s">
        <v>22</v>
      </c>
      <c r="I20" s="70" t="s">
        <v>22</v>
      </c>
    </row>
    <row r="21" spans="1:9" ht="16.5" thickTop="1" thickBot="1" x14ac:dyDescent="0.3">
      <c r="A21" s="71">
        <v>42436.873425925929</v>
      </c>
      <c r="B21" s="70" t="s">
        <v>21</v>
      </c>
      <c r="C21" s="70" t="s">
        <v>21</v>
      </c>
      <c r="D21" s="70" t="s">
        <v>21</v>
      </c>
      <c r="E21" s="70" t="s">
        <v>22</v>
      </c>
      <c r="F21" s="70" t="s">
        <v>22</v>
      </c>
      <c r="G21" s="70" t="s">
        <v>21</v>
      </c>
      <c r="H21" s="70" t="s">
        <v>22</v>
      </c>
      <c r="I21" s="70" t="s">
        <v>22</v>
      </c>
    </row>
    <row r="22" spans="1:9" ht="16.5" thickTop="1" thickBot="1" x14ac:dyDescent="0.3">
      <c r="A22" s="71">
        <v>42436.873530092591</v>
      </c>
      <c r="B22" s="70" t="s">
        <v>21</v>
      </c>
      <c r="C22" s="70" t="s">
        <v>21</v>
      </c>
      <c r="D22" s="70" t="s">
        <v>21</v>
      </c>
      <c r="E22" s="70" t="s">
        <v>22</v>
      </c>
      <c r="F22" s="70" t="s">
        <v>21</v>
      </c>
      <c r="G22" s="70" t="s">
        <v>21</v>
      </c>
      <c r="H22" s="70" t="s">
        <v>21</v>
      </c>
      <c r="I22" s="70" t="s">
        <v>21</v>
      </c>
    </row>
    <row r="23" spans="1:9" ht="16.5" thickTop="1" thickBot="1" x14ac:dyDescent="0.3">
      <c r="A23" s="71">
        <v>42436.880578703705</v>
      </c>
      <c r="B23" s="70" t="s">
        <v>22</v>
      </c>
      <c r="C23" s="70" t="s">
        <v>21</v>
      </c>
      <c r="D23" s="70" t="s">
        <v>22</v>
      </c>
      <c r="E23" s="70" t="s">
        <v>22</v>
      </c>
      <c r="F23" s="70" t="s">
        <v>22</v>
      </c>
      <c r="G23" s="70" t="s">
        <v>22</v>
      </c>
      <c r="H23" s="70" t="s">
        <v>22</v>
      </c>
      <c r="I23" s="70" t="s">
        <v>22</v>
      </c>
    </row>
    <row r="24" spans="1:9" ht="16.5" thickTop="1" thickBot="1" x14ac:dyDescent="0.3">
      <c r="A24" s="71">
        <v>42436.883703703701</v>
      </c>
      <c r="B24" s="70" t="s">
        <v>21</v>
      </c>
      <c r="C24" s="70" t="s">
        <v>22</v>
      </c>
      <c r="D24" s="70" t="s">
        <v>21</v>
      </c>
      <c r="E24" s="70" t="s">
        <v>22</v>
      </c>
      <c r="F24" s="70" t="s">
        <v>22</v>
      </c>
      <c r="G24" s="70" t="s">
        <v>22</v>
      </c>
      <c r="H24" s="70" t="s">
        <v>22</v>
      </c>
      <c r="I24" s="70" t="s">
        <v>22</v>
      </c>
    </row>
    <row r="25" spans="1:9" ht="16.5" thickTop="1" thickBot="1" x14ac:dyDescent="0.3">
      <c r="A25" s="71">
        <v>42436.888645833336</v>
      </c>
      <c r="B25" s="70" t="s">
        <v>21</v>
      </c>
      <c r="C25" s="70" t="s">
        <v>21</v>
      </c>
      <c r="D25" s="70" t="s">
        <v>21</v>
      </c>
      <c r="E25" s="70" t="s">
        <v>22</v>
      </c>
      <c r="F25" s="70" t="s">
        <v>21</v>
      </c>
      <c r="G25" s="70" t="s">
        <v>21</v>
      </c>
      <c r="H25" s="70" t="s">
        <v>22</v>
      </c>
      <c r="I25" s="70" t="s">
        <v>21</v>
      </c>
    </row>
    <row r="26" spans="1:9" ht="16.5" thickTop="1" thickBot="1" x14ac:dyDescent="0.3">
      <c r="A26" s="71">
        <v>42437.482858796298</v>
      </c>
      <c r="B26" s="70" t="s">
        <v>21</v>
      </c>
      <c r="C26" s="70" t="s">
        <v>21</v>
      </c>
      <c r="D26" s="70" t="s">
        <v>21</v>
      </c>
      <c r="E26" s="70" t="s">
        <v>22</v>
      </c>
      <c r="F26" s="70" t="s">
        <v>22</v>
      </c>
      <c r="G26" s="70" t="s">
        <v>21</v>
      </c>
      <c r="H26" s="70" t="s">
        <v>22</v>
      </c>
      <c r="I26" s="70" t="s">
        <v>22</v>
      </c>
    </row>
    <row r="27" spans="1:9" ht="16.5" thickTop="1" thickBot="1" x14ac:dyDescent="0.3">
      <c r="A27" s="71">
        <v>42437.943171296298</v>
      </c>
      <c r="B27" s="86" t="s">
        <v>21</v>
      </c>
      <c r="C27" s="86" t="s">
        <v>22</v>
      </c>
      <c r="D27" s="86" t="s">
        <v>22</v>
      </c>
      <c r="E27" s="86" t="s">
        <v>21</v>
      </c>
      <c r="F27" s="86" t="s">
        <v>22</v>
      </c>
      <c r="G27" s="86" t="s">
        <v>21</v>
      </c>
      <c r="H27" s="86" t="s">
        <v>22</v>
      </c>
      <c r="I27" s="86" t="s">
        <v>22</v>
      </c>
    </row>
    <row r="28" spans="1:9" ht="26.25" thickTop="1" x14ac:dyDescent="0.25">
      <c r="A28" s="85" t="s">
        <v>209</v>
      </c>
      <c r="B28" s="87" t="s">
        <v>16</v>
      </c>
      <c r="C28" s="87" t="s">
        <v>146</v>
      </c>
      <c r="D28" s="87" t="s">
        <v>47</v>
      </c>
      <c r="E28" s="87" t="s">
        <v>147</v>
      </c>
      <c r="F28" s="87" t="s">
        <v>148</v>
      </c>
      <c r="G28" s="87" t="s">
        <v>149</v>
      </c>
      <c r="H28" s="87" t="s">
        <v>150</v>
      </c>
      <c r="I28" s="87" t="s">
        <v>151</v>
      </c>
    </row>
    <row r="29" spans="1:9" x14ac:dyDescent="0.25">
      <c r="A29" s="85" t="s">
        <v>21</v>
      </c>
      <c r="B29" s="12">
        <f t="shared" ref="B29:G29" si="0">COUNTIF(B2:B27,"si")</f>
        <v>25</v>
      </c>
      <c r="C29" s="12">
        <f t="shared" si="0"/>
        <v>15</v>
      </c>
      <c r="D29" s="12">
        <f t="shared" si="0"/>
        <v>16</v>
      </c>
      <c r="E29" s="12">
        <f t="shared" si="0"/>
        <v>10</v>
      </c>
      <c r="F29" s="12">
        <f t="shared" si="0"/>
        <v>6</v>
      </c>
      <c r="G29" s="12">
        <f t="shared" si="0"/>
        <v>15</v>
      </c>
      <c r="H29" s="12">
        <f>COUNTIF(H2:H27,"no")</f>
        <v>19</v>
      </c>
      <c r="I29" s="12">
        <f>COUNTIF(I2:I27,"si")</f>
        <v>10</v>
      </c>
    </row>
    <row r="30" spans="1:9" x14ac:dyDescent="0.25">
      <c r="A30" s="85" t="s">
        <v>211</v>
      </c>
      <c r="B30" s="12">
        <f>COUNTIF(B2:B27,"no")</f>
        <v>1</v>
      </c>
      <c r="C30" s="12">
        <f>COUNTIF(C2:C27,"no")</f>
        <v>11</v>
      </c>
      <c r="D30" s="12">
        <f>COUNTIF(D2:D27,"no")</f>
        <v>10</v>
      </c>
      <c r="E30" s="12">
        <f>COUNTIF(E2:E27,"no")</f>
        <v>16</v>
      </c>
      <c r="F30" s="12">
        <f>COUNTIF(F3:F28,"no")</f>
        <v>19</v>
      </c>
      <c r="G30" s="12">
        <f>COUNTIF(G3:G28,"no")</f>
        <v>11</v>
      </c>
      <c r="H30" s="12">
        <f>COUNTIF(H3:H28,"si")</f>
        <v>7</v>
      </c>
      <c r="I30" s="12">
        <f>COUNTIF(I2:I27,"no")</f>
        <v>16</v>
      </c>
    </row>
    <row r="31" spans="1:9" x14ac:dyDescent="0.25">
      <c r="A31" s="114" t="s">
        <v>251</v>
      </c>
      <c r="B31">
        <f>SUM(B29:B30)</f>
        <v>26</v>
      </c>
      <c r="C31">
        <f t="shared" ref="C31:I31" si="1">SUM(C29:C30)</f>
        <v>26</v>
      </c>
      <c r="D31">
        <f t="shared" si="1"/>
        <v>26</v>
      </c>
      <c r="E31">
        <f t="shared" si="1"/>
        <v>26</v>
      </c>
      <c r="F31">
        <f t="shared" si="1"/>
        <v>25</v>
      </c>
      <c r="G31">
        <f t="shared" si="1"/>
        <v>26</v>
      </c>
      <c r="H31">
        <f t="shared" si="1"/>
        <v>26</v>
      </c>
      <c r="I31">
        <f t="shared" si="1"/>
        <v>26</v>
      </c>
    </row>
  </sheetData>
  <pageMargins left="0.7" right="0.7" top="0.75" bottom="0.75" header="0.3" footer="0.3"/>
  <ignoredErrors>
    <ignoredError sqref="C30 E30" formula="1"/>
  </ignoredError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
  <sheetViews>
    <sheetView topLeftCell="A13" zoomScale="95" zoomScaleNormal="95" workbookViewId="0">
      <selection activeCell="B13" sqref="B13"/>
    </sheetView>
  </sheetViews>
  <sheetFormatPr baseColWidth="10" defaultRowHeight="15" x14ac:dyDescent="0.25"/>
  <cols>
    <col min="1" max="1" width="26.7109375" customWidth="1"/>
    <col min="2" max="2" width="30.85546875" customWidth="1"/>
  </cols>
  <sheetData>
    <row r="1" spans="1:5" ht="39.75" thickTop="1" thickBot="1" x14ac:dyDescent="0.3">
      <c r="A1" s="11" t="s">
        <v>0</v>
      </c>
      <c r="B1" s="11" t="s">
        <v>5</v>
      </c>
      <c r="D1" s="92" t="s">
        <v>219</v>
      </c>
      <c r="E1" s="92" t="s">
        <v>220</v>
      </c>
    </row>
    <row r="2" spans="1:5" ht="27" thickTop="1" thickBot="1" x14ac:dyDescent="0.3">
      <c r="A2" s="89">
        <v>42422.786782407406</v>
      </c>
      <c r="B2" s="123" t="s">
        <v>159</v>
      </c>
      <c r="D2" s="90" t="s">
        <v>217</v>
      </c>
      <c r="E2" s="90">
        <v>1</v>
      </c>
    </row>
    <row r="3" spans="1:5" ht="27" thickTop="1" thickBot="1" x14ac:dyDescent="0.3">
      <c r="A3" s="89">
        <v>42422.898136574076</v>
      </c>
      <c r="B3" s="123" t="s">
        <v>160</v>
      </c>
      <c r="D3" s="90" t="s">
        <v>218</v>
      </c>
      <c r="E3" s="90">
        <v>2</v>
      </c>
    </row>
    <row r="4" spans="1:5" ht="16.5" thickTop="1" thickBot="1" x14ac:dyDescent="0.3">
      <c r="A4" s="89">
        <v>42422.910081018519</v>
      </c>
      <c r="B4" s="123" t="s">
        <v>161</v>
      </c>
      <c r="D4" s="90" t="s">
        <v>134</v>
      </c>
      <c r="E4" s="90">
        <v>12</v>
      </c>
    </row>
    <row r="5" spans="1:5" ht="90.75" thickTop="1" thickBot="1" x14ac:dyDescent="0.3">
      <c r="A5" s="89">
        <v>42422.917557870373</v>
      </c>
      <c r="B5" s="88" t="s">
        <v>162</v>
      </c>
      <c r="D5" s="91" t="s">
        <v>212</v>
      </c>
      <c r="E5" s="90">
        <v>1</v>
      </c>
    </row>
    <row r="6" spans="1:5" ht="27" thickTop="1" thickBot="1" x14ac:dyDescent="0.3">
      <c r="A6" s="89">
        <v>42422.926215277781</v>
      </c>
      <c r="B6" s="123" t="s">
        <v>163</v>
      </c>
      <c r="D6" s="90" t="s">
        <v>213</v>
      </c>
      <c r="E6" s="90">
        <v>2</v>
      </c>
    </row>
    <row r="7" spans="1:5" ht="27" thickTop="1" thickBot="1" x14ac:dyDescent="0.3">
      <c r="A7" s="89">
        <v>42422.966562499998</v>
      </c>
      <c r="B7" s="88" t="s">
        <v>164</v>
      </c>
      <c r="D7" s="90" t="s">
        <v>148</v>
      </c>
      <c r="E7" s="90">
        <v>3</v>
      </c>
    </row>
    <row r="8" spans="1:5" ht="27" thickTop="1" thickBot="1" x14ac:dyDescent="0.3">
      <c r="A8" s="89">
        <v>42422.96974537037</v>
      </c>
      <c r="B8" s="88" t="s">
        <v>165</v>
      </c>
      <c r="D8" s="90" t="s">
        <v>214</v>
      </c>
      <c r="E8" s="90">
        <v>2</v>
      </c>
    </row>
    <row r="9" spans="1:5" ht="39.75" thickTop="1" thickBot="1" x14ac:dyDescent="0.3">
      <c r="A9" s="89">
        <v>42422.97451388889</v>
      </c>
      <c r="B9" s="123" t="s">
        <v>166</v>
      </c>
      <c r="D9" s="90" t="s">
        <v>215</v>
      </c>
      <c r="E9" s="90">
        <v>1</v>
      </c>
    </row>
    <row r="10" spans="1:5" ht="52.5" thickTop="1" thickBot="1" x14ac:dyDescent="0.3">
      <c r="A10" s="89">
        <v>42422.976967592593</v>
      </c>
      <c r="B10" s="123" t="s">
        <v>167</v>
      </c>
      <c r="D10" s="90" t="s">
        <v>216</v>
      </c>
      <c r="E10" s="90">
        <v>2</v>
      </c>
    </row>
    <row r="11" spans="1:5" ht="26.25" thickBot="1" x14ac:dyDescent="0.3">
      <c r="A11" s="89">
        <v>42423.011550925927</v>
      </c>
      <c r="B11" s="88" t="s">
        <v>168</v>
      </c>
      <c r="D11">
        <f>SUM(E2:E10)</f>
        <v>26</v>
      </c>
      <c r="E11" t="s">
        <v>253</v>
      </c>
    </row>
    <row r="12" spans="1:5" ht="51.75" thickBot="1" x14ac:dyDescent="0.3">
      <c r="A12" s="89">
        <v>42423.533564814818</v>
      </c>
      <c r="B12" s="88" t="s">
        <v>169</v>
      </c>
    </row>
    <row r="13" spans="1:5" ht="15.75" thickBot="1" x14ac:dyDescent="0.3">
      <c r="A13" s="89">
        <v>42436.839247685188</v>
      </c>
      <c r="B13" s="88" t="s">
        <v>65</v>
      </c>
    </row>
    <row r="14" spans="1:5" ht="51.75" thickBot="1" x14ac:dyDescent="0.3">
      <c r="A14" s="89">
        <v>42436.858564814815</v>
      </c>
      <c r="B14" s="88" t="s">
        <v>68</v>
      </c>
    </row>
    <row r="15" spans="1:5" ht="26.25" thickBot="1" x14ac:dyDescent="0.3">
      <c r="A15" s="89">
        <v>42436.862650462965</v>
      </c>
      <c r="B15" s="88" t="s">
        <v>170</v>
      </c>
    </row>
    <row r="16" spans="1:5" ht="15.75" thickBot="1" x14ac:dyDescent="0.3">
      <c r="A16" s="89">
        <v>42436.865185185183</v>
      </c>
      <c r="B16" s="8" t="s">
        <v>73</v>
      </c>
    </row>
    <row r="17" spans="1:2" ht="26.25" thickBot="1" x14ac:dyDescent="0.3">
      <c r="A17" s="89">
        <v>42436.865763888891</v>
      </c>
      <c r="B17" s="88" t="s">
        <v>171</v>
      </c>
    </row>
    <row r="18" spans="1:2" ht="39" thickBot="1" x14ac:dyDescent="0.3">
      <c r="A18" s="89">
        <v>42436.872175925928</v>
      </c>
      <c r="B18" s="123" t="s">
        <v>172</v>
      </c>
    </row>
    <row r="19" spans="1:2" ht="51.75" thickBot="1" x14ac:dyDescent="0.3">
      <c r="A19" s="89">
        <v>42436.87226851852</v>
      </c>
      <c r="B19" s="88" t="s">
        <v>173</v>
      </c>
    </row>
    <row r="20" spans="1:2" ht="64.5" thickBot="1" x14ac:dyDescent="0.3">
      <c r="A20" s="89">
        <v>42436.872523148151</v>
      </c>
      <c r="B20" s="123" t="s">
        <v>80</v>
      </c>
    </row>
    <row r="21" spans="1:2" ht="51.75" thickBot="1" x14ac:dyDescent="0.3">
      <c r="A21" s="89">
        <v>42436.873425925929</v>
      </c>
      <c r="B21" s="123" t="s">
        <v>83</v>
      </c>
    </row>
    <row r="22" spans="1:2" ht="39" thickBot="1" x14ac:dyDescent="0.3">
      <c r="A22" s="89">
        <v>42436.873530092591</v>
      </c>
      <c r="B22" s="88" t="s">
        <v>87</v>
      </c>
    </row>
    <row r="23" spans="1:2" ht="15.75" thickBot="1" x14ac:dyDescent="0.3">
      <c r="A23" s="89">
        <v>42436.880578703705</v>
      </c>
      <c r="B23" s="88" t="s">
        <v>91</v>
      </c>
    </row>
    <row r="24" spans="1:2" ht="51.75" thickBot="1" x14ac:dyDescent="0.3">
      <c r="A24" s="89">
        <v>42436.883703703701</v>
      </c>
      <c r="B24" s="123" t="s">
        <v>94</v>
      </c>
    </row>
    <row r="25" spans="1:2" ht="26.25" thickBot="1" x14ac:dyDescent="0.3">
      <c r="A25" s="89">
        <v>42436.888645833336</v>
      </c>
      <c r="B25" s="123" t="s">
        <v>175</v>
      </c>
    </row>
    <row r="26" spans="1:2" ht="39" thickBot="1" x14ac:dyDescent="0.3">
      <c r="A26" s="89">
        <v>42437.482858796298</v>
      </c>
      <c r="B26" s="88" t="s">
        <v>174</v>
      </c>
    </row>
    <row r="27" spans="1:2" ht="64.5" thickBot="1" x14ac:dyDescent="0.3">
      <c r="A27" s="89">
        <v>42437.943171296298</v>
      </c>
      <c r="B27" s="88" t="s">
        <v>101</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topLeftCell="A31" workbookViewId="0">
      <selection activeCell="A31" sqref="A31"/>
    </sheetView>
  </sheetViews>
  <sheetFormatPr baseColWidth="10" defaultRowHeight="15" x14ac:dyDescent="0.25"/>
  <cols>
    <col min="1" max="1" width="23.7109375" customWidth="1"/>
    <col min="6" max="6" width="15.5703125" customWidth="1"/>
    <col min="7" max="7" width="15.7109375" customWidth="1"/>
    <col min="8" max="8" width="16.42578125" customWidth="1"/>
    <col min="9" max="9" width="17.7109375" customWidth="1"/>
  </cols>
  <sheetData>
    <row r="1" spans="1:9" ht="82.5" customHeight="1" thickTop="1" thickBot="1" x14ac:dyDescent="0.3">
      <c r="A1" s="45" t="s">
        <v>0</v>
      </c>
      <c r="B1" s="45" t="s">
        <v>152</v>
      </c>
      <c r="C1" s="45" t="s">
        <v>153</v>
      </c>
      <c r="D1" s="45" t="s">
        <v>154</v>
      </c>
      <c r="E1" s="45" t="s">
        <v>155</v>
      </c>
      <c r="F1" s="45" t="s">
        <v>156</v>
      </c>
      <c r="G1" s="45" t="s">
        <v>157</v>
      </c>
      <c r="H1" s="45" t="s">
        <v>158</v>
      </c>
      <c r="I1" s="45" t="s">
        <v>158</v>
      </c>
    </row>
    <row r="2" spans="1:9" ht="16.5" thickTop="1" thickBot="1" x14ac:dyDescent="0.3">
      <c r="A2" s="47">
        <v>42422.786782407406</v>
      </c>
      <c r="B2" s="46" t="s">
        <v>21</v>
      </c>
      <c r="C2" s="46" t="s">
        <v>21</v>
      </c>
      <c r="D2" s="46" t="s">
        <v>21</v>
      </c>
      <c r="E2" s="46" t="s">
        <v>21</v>
      </c>
      <c r="F2" s="46" t="s">
        <v>22</v>
      </c>
      <c r="G2" s="46" t="s">
        <v>21</v>
      </c>
      <c r="H2" s="46" t="s">
        <v>22</v>
      </c>
      <c r="I2" s="46" t="s">
        <v>250</v>
      </c>
    </row>
    <row r="3" spans="1:9" ht="16.5" thickTop="1" thickBot="1" x14ac:dyDescent="0.3">
      <c r="A3" s="47">
        <v>42422.898136574076</v>
      </c>
      <c r="B3" s="46" t="s">
        <v>21</v>
      </c>
      <c r="C3" s="46" t="s">
        <v>21</v>
      </c>
      <c r="D3" s="46" t="s">
        <v>21</v>
      </c>
      <c r="E3" s="46" t="s">
        <v>22</v>
      </c>
      <c r="F3" s="46" t="s">
        <v>21</v>
      </c>
      <c r="G3" s="46" t="s">
        <v>21</v>
      </c>
      <c r="H3" s="46" t="s">
        <v>21</v>
      </c>
      <c r="I3" s="46" t="s">
        <v>250</v>
      </c>
    </row>
    <row r="4" spans="1:9" ht="16.5" thickTop="1" thickBot="1" x14ac:dyDescent="0.3">
      <c r="A4" s="47">
        <v>42422.910081018519</v>
      </c>
      <c r="B4" s="46" t="s">
        <v>21</v>
      </c>
      <c r="C4" s="46" t="s">
        <v>21</v>
      </c>
      <c r="D4" s="46" t="s">
        <v>21</v>
      </c>
      <c r="E4" s="46" t="s">
        <v>22</v>
      </c>
      <c r="F4" s="46" t="s">
        <v>21</v>
      </c>
      <c r="G4" s="46" t="s">
        <v>22</v>
      </c>
      <c r="H4" s="46" t="s">
        <v>21</v>
      </c>
      <c r="I4" s="46" t="s">
        <v>250</v>
      </c>
    </row>
    <row r="5" spans="1:9" ht="16.5" thickTop="1" thickBot="1" x14ac:dyDescent="0.3">
      <c r="A5" s="47">
        <v>42422.917557870373</v>
      </c>
      <c r="B5" s="46" t="s">
        <v>21</v>
      </c>
      <c r="C5" s="46" t="s">
        <v>21</v>
      </c>
      <c r="D5" s="46" t="s">
        <v>21</v>
      </c>
      <c r="E5" s="46" t="s">
        <v>21</v>
      </c>
      <c r="F5" s="46" t="s">
        <v>21</v>
      </c>
      <c r="G5" s="46" t="s">
        <v>22</v>
      </c>
      <c r="H5" s="46" t="s">
        <v>21</v>
      </c>
      <c r="I5" s="46" t="s">
        <v>250</v>
      </c>
    </row>
    <row r="6" spans="1:9" ht="16.5" thickTop="1" thickBot="1" x14ac:dyDescent="0.3">
      <c r="A6" s="47">
        <v>42422.926215277781</v>
      </c>
      <c r="B6" s="46" t="s">
        <v>21</v>
      </c>
      <c r="C6" s="46" t="s">
        <v>21</v>
      </c>
      <c r="D6" s="46" t="s">
        <v>21</v>
      </c>
      <c r="E6" s="46" t="s">
        <v>22</v>
      </c>
      <c r="F6" s="46" t="s">
        <v>21</v>
      </c>
      <c r="G6" s="46" t="s">
        <v>22</v>
      </c>
      <c r="H6" s="46" t="s">
        <v>21</v>
      </c>
      <c r="I6" s="46" t="s">
        <v>250</v>
      </c>
    </row>
    <row r="7" spans="1:9" ht="16.5" thickTop="1" thickBot="1" x14ac:dyDescent="0.3">
      <c r="A7" s="47">
        <v>42422.966562499998</v>
      </c>
      <c r="B7" s="46" t="s">
        <v>21</v>
      </c>
      <c r="C7" s="46" t="s">
        <v>21</v>
      </c>
      <c r="D7" s="46" t="s">
        <v>21</v>
      </c>
      <c r="E7" s="46" t="s">
        <v>22</v>
      </c>
      <c r="F7" s="46" t="s">
        <v>22</v>
      </c>
      <c r="G7" s="46" t="s">
        <v>22</v>
      </c>
      <c r="H7" s="46" t="s">
        <v>22</v>
      </c>
      <c r="I7" s="46" t="s">
        <v>250</v>
      </c>
    </row>
    <row r="8" spans="1:9" ht="16.5" thickTop="1" thickBot="1" x14ac:dyDescent="0.3">
      <c r="A8" s="47">
        <v>42422.96974537037</v>
      </c>
      <c r="B8" s="46" t="s">
        <v>21</v>
      </c>
      <c r="C8" s="46" t="s">
        <v>21</v>
      </c>
      <c r="D8" s="46" t="s">
        <v>21</v>
      </c>
      <c r="E8" s="46" t="s">
        <v>22</v>
      </c>
      <c r="F8" s="46" t="s">
        <v>22</v>
      </c>
      <c r="G8" s="46" t="s">
        <v>22</v>
      </c>
      <c r="H8" s="46" t="s">
        <v>21</v>
      </c>
      <c r="I8" s="46" t="s">
        <v>250</v>
      </c>
    </row>
    <row r="9" spans="1:9" ht="16.5" thickTop="1" thickBot="1" x14ac:dyDescent="0.3">
      <c r="A9" s="47">
        <v>42422.97451388889</v>
      </c>
      <c r="B9" s="46" t="s">
        <v>21</v>
      </c>
      <c r="C9" s="46" t="s">
        <v>21</v>
      </c>
      <c r="D9" s="46" t="s">
        <v>21</v>
      </c>
      <c r="E9" s="46" t="s">
        <v>22</v>
      </c>
      <c r="F9" s="46" t="s">
        <v>21</v>
      </c>
      <c r="G9" s="46" t="s">
        <v>21</v>
      </c>
      <c r="H9" s="46" t="s">
        <v>21</v>
      </c>
      <c r="I9" s="46" t="s">
        <v>250</v>
      </c>
    </row>
    <row r="10" spans="1:9" ht="16.5" thickTop="1" thickBot="1" x14ac:dyDescent="0.3">
      <c r="A10" s="47">
        <v>42422.976967592593</v>
      </c>
      <c r="B10" s="46" t="s">
        <v>21</v>
      </c>
      <c r="C10" s="46" t="s">
        <v>21</v>
      </c>
      <c r="D10" s="46" t="s">
        <v>21</v>
      </c>
      <c r="E10" s="46" t="s">
        <v>22</v>
      </c>
      <c r="F10" s="46" t="s">
        <v>22</v>
      </c>
      <c r="G10" s="46" t="s">
        <v>22</v>
      </c>
      <c r="H10" s="46" t="s">
        <v>21</v>
      </c>
      <c r="I10" s="46" t="s">
        <v>250</v>
      </c>
    </row>
    <row r="11" spans="1:9" ht="16.5" thickTop="1" thickBot="1" x14ac:dyDescent="0.3">
      <c r="A11" s="47">
        <v>42423.011550925927</v>
      </c>
      <c r="B11" s="46" t="s">
        <v>21</v>
      </c>
      <c r="C11" s="46" t="s">
        <v>21</v>
      </c>
      <c r="D11" s="46" t="s">
        <v>21</v>
      </c>
      <c r="E11" s="46" t="s">
        <v>22</v>
      </c>
      <c r="F11" s="46" t="s">
        <v>22</v>
      </c>
      <c r="G11" s="46" t="s">
        <v>22</v>
      </c>
      <c r="H11" s="46" t="s">
        <v>21</v>
      </c>
      <c r="I11" s="46" t="s">
        <v>250</v>
      </c>
    </row>
    <row r="12" spans="1:9" ht="16.5" thickTop="1" thickBot="1" x14ac:dyDescent="0.3">
      <c r="A12" s="47">
        <v>42423.533564814818</v>
      </c>
      <c r="B12" s="46" t="s">
        <v>21</v>
      </c>
      <c r="C12" s="46" t="s">
        <v>21</v>
      </c>
      <c r="D12" s="46" t="s">
        <v>21</v>
      </c>
      <c r="E12" s="46" t="s">
        <v>22</v>
      </c>
      <c r="F12" s="46" t="s">
        <v>21</v>
      </c>
      <c r="G12" s="46" t="s">
        <v>22</v>
      </c>
      <c r="H12" s="46" t="s">
        <v>21</v>
      </c>
      <c r="I12" s="46" t="s">
        <v>250</v>
      </c>
    </row>
    <row r="13" spans="1:9" ht="16.5" thickTop="1" thickBot="1" x14ac:dyDescent="0.3">
      <c r="A13" s="47">
        <v>42436.839247685188</v>
      </c>
      <c r="B13" s="46" t="s">
        <v>21</v>
      </c>
      <c r="C13" s="46" t="s">
        <v>21</v>
      </c>
      <c r="D13" s="46" t="s">
        <v>21</v>
      </c>
      <c r="E13" s="46" t="s">
        <v>21</v>
      </c>
      <c r="F13" s="46" t="s">
        <v>21</v>
      </c>
      <c r="G13" s="46" t="s">
        <v>22</v>
      </c>
      <c r="H13" s="46" t="s">
        <v>22</v>
      </c>
      <c r="I13" s="46" t="s">
        <v>250</v>
      </c>
    </row>
    <row r="14" spans="1:9" ht="16.5" thickTop="1" thickBot="1" x14ac:dyDescent="0.3">
      <c r="A14" s="47">
        <v>42436.858564814815</v>
      </c>
      <c r="B14" s="46" t="s">
        <v>21</v>
      </c>
      <c r="C14" s="46" t="s">
        <v>21</v>
      </c>
      <c r="D14" s="46" t="s">
        <v>21</v>
      </c>
      <c r="E14" s="46" t="s">
        <v>22</v>
      </c>
      <c r="F14" s="46" t="s">
        <v>22</v>
      </c>
      <c r="G14" s="46" t="s">
        <v>22</v>
      </c>
      <c r="H14" s="46" t="s">
        <v>21</v>
      </c>
      <c r="I14" s="46" t="s">
        <v>250</v>
      </c>
    </row>
    <row r="15" spans="1:9" ht="16.5" thickTop="1" thickBot="1" x14ac:dyDescent="0.3">
      <c r="A15" s="47">
        <v>42436.862650462965</v>
      </c>
      <c r="B15" s="46" t="s">
        <v>21</v>
      </c>
      <c r="C15" s="46" t="s">
        <v>21</v>
      </c>
      <c r="D15" s="46" t="s">
        <v>21</v>
      </c>
      <c r="E15" s="46" t="s">
        <v>22</v>
      </c>
      <c r="F15" s="46" t="s">
        <v>21</v>
      </c>
      <c r="G15" s="46" t="s">
        <v>21</v>
      </c>
      <c r="H15" s="46" t="s">
        <v>21</v>
      </c>
      <c r="I15" s="46" t="s">
        <v>250</v>
      </c>
    </row>
    <row r="16" spans="1:9" ht="16.5" thickTop="1" thickBot="1" x14ac:dyDescent="0.3">
      <c r="A16" s="47">
        <v>42436.865185185183</v>
      </c>
      <c r="B16" s="46" t="s">
        <v>21</v>
      </c>
      <c r="C16" s="46" t="s">
        <v>21</v>
      </c>
      <c r="D16" s="46" t="s">
        <v>21</v>
      </c>
      <c r="E16" s="46" t="s">
        <v>22</v>
      </c>
      <c r="F16" s="46" t="s">
        <v>21</v>
      </c>
      <c r="G16" s="46" t="s">
        <v>22</v>
      </c>
      <c r="H16" s="46" t="s">
        <v>21</v>
      </c>
      <c r="I16" s="46" t="s">
        <v>250</v>
      </c>
    </row>
    <row r="17" spans="1:9" ht="16.5" thickTop="1" thickBot="1" x14ac:dyDescent="0.3">
      <c r="A17" s="47">
        <v>42436.865763888891</v>
      </c>
      <c r="B17" s="46" t="s">
        <v>21</v>
      </c>
      <c r="C17" s="46" t="s">
        <v>21</v>
      </c>
      <c r="D17" s="46" t="s">
        <v>21</v>
      </c>
      <c r="E17" s="46" t="s">
        <v>22</v>
      </c>
      <c r="F17" s="46" t="s">
        <v>21</v>
      </c>
      <c r="G17" s="46" t="s">
        <v>22</v>
      </c>
      <c r="H17" s="46" t="s">
        <v>21</v>
      </c>
      <c r="I17" s="46" t="s">
        <v>250</v>
      </c>
    </row>
    <row r="18" spans="1:9" ht="16.5" thickTop="1" thickBot="1" x14ac:dyDescent="0.3">
      <c r="A18" s="47">
        <v>42436.872175925928</v>
      </c>
      <c r="B18" s="46" t="s">
        <v>21</v>
      </c>
      <c r="C18" s="46" t="s">
        <v>21</v>
      </c>
      <c r="D18" s="46" t="s">
        <v>21</v>
      </c>
      <c r="E18" s="46" t="s">
        <v>22</v>
      </c>
      <c r="F18" s="46" t="s">
        <v>21</v>
      </c>
      <c r="G18" s="46" t="s">
        <v>22</v>
      </c>
      <c r="H18" s="46" t="s">
        <v>21</v>
      </c>
      <c r="I18" s="46" t="s">
        <v>250</v>
      </c>
    </row>
    <row r="19" spans="1:9" ht="16.5" thickTop="1" thickBot="1" x14ac:dyDescent="0.3">
      <c r="A19" s="47">
        <v>42436.87226851852</v>
      </c>
      <c r="B19" s="46" t="s">
        <v>21</v>
      </c>
      <c r="C19" s="46" t="s">
        <v>21</v>
      </c>
      <c r="D19" s="46" t="s">
        <v>21</v>
      </c>
      <c r="E19" s="46" t="s">
        <v>21</v>
      </c>
      <c r="F19" s="46" t="s">
        <v>22</v>
      </c>
      <c r="G19" s="46" t="s">
        <v>22</v>
      </c>
      <c r="H19" s="46" t="s">
        <v>22</v>
      </c>
      <c r="I19" s="46" t="s">
        <v>250</v>
      </c>
    </row>
    <row r="20" spans="1:9" ht="16.5" thickTop="1" thickBot="1" x14ac:dyDescent="0.3">
      <c r="A20" s="47">
        <v>42436.872523148151</v>
      </c>
      <c r="B20" s="46" t="s">
        <v>21</v>
      </c>
      <c r="C20" s="46" t="s">
        <v>21</v>
      </c>
      <c r="D20" s="46" t="s">
        <v>21</v>
      </c>
      <c r="E20" s="46" t="s">
        <v>22</v>
      </c>
      <c r="F20" s="46" t="s">
        <v>22</v>
      </c>
      <c r="G20" s="46" t="s">
        <v>22</v>
      </c>
      <c r="H20" s="46" t="s">
        <v>22</v>
      </c>
      <c r="I20" s="46" t="s">
        <v>250</v>
      </c>
    </row>
    <row r="21" spans="1:9" ht="16.5" thickTop="1" thickBot="1" x14ac:dyDescent="0.3">
      <c r="A21" s="47">
        <v>42436.873425925929</v>
      </c>
      <c r="B21" s="46" t="s">
        <v>21</v>
      </c>
      <c r="C21" s="46" t="s">
        <v>21</v>
      </c>
      <c r="D21" s="46" t="s">
        <v>21</v>
      </c>
      <c r="E21" s="46" t="s">
        <v>22</v>
      </c>
      <c r="F21" s="46" t="s">
        <v>22</v>
      </c>
      <c r="G21" s="46" t="s">
        <v>22</v>
      </c>
      <c r="H21" s="46" t="s">
        <v>22</v>
      </c>
      <c r="I21" s="46" t="s">
        <v>250</v>
      </c>
    </row>
    <row r="22" spans="1:9" ht="16.5" thickTop="1" thickBot="1" x14ac:dyDescent="0.3">
      <c r="A22" s="47">
        <v>42436.873530092591</v>
      </c>
      <c r="B22" s="46" t="s">
        <v>21</v>
      </c>
      <c r="C22" s="46" t="s">
        <v>21</v>
      </c>
      <c r="D22" s="46" t="s">
        <v>21</v>
      </c>
      <c r="E22" s="46" t="s">
        <v>22</v>
      </c>
      <c r="F22" s="46" t="s">
        <v>21</v>
      </c>
      <c r="G22" s="46" t="s">
        <v>22</v>
      </c>
      <c r="H22" s="46" t="s">
        <v>21</v>
      </c>
      <c r="I22" s="46" t="s">
        <v>250</v>
      </c>
    </row>
    <row r="23" spans="1:9" ht="16.5" thickTop="1" thickBot="1" x14ac:dyDescent="0.3">
      <c r="A23" s="47">
        <v>42436.880578703705</v>
      </c>
      <c r="B23" s="46" t="s">
        <v>21</v>
      </c>
      <c r="C23" s="46" t="s">
        <v>21</v>
      </c>
      <c r="D23" s="46" t="s">
        <v>21</v>
      </c>
      <c r="E23" s="46" t="s">
        <v>22</v>
      </c>
      <c r="F23" s="46" t="s">
        <v>22</v>
      </c>
      <c r="G23" s="46" t="s">
        <v>22</v>
      </c>
      <c r="H23" s="46" t="s">
        <v>21</v>
      </c>
      <c r="I23" s="46" t="s">
        <v>250</v>
      </c>
    </row>
    <row r="24" spans="1:9" ht="16.5" thickTop="1" thickBot="1" x14ac:dyDescent="0.3">
      <c r="A24" s="47">
        <v>42436.883703703701</v>
      </c>
      <c r="B24" s="46" t="s">
        <v>21</v>
      </c>
      <c r="C24" s="46" t="s">
        <v>21</v>
      </c>
      <c r="D24" s="46" t="s">
        <v>21</v>
      </c>
      <c r="E24" s="46" t="s">
        <v>22</v>
      </c>
      <c r="F24" s="46" t="s">
        <v>21</v>
      </c>
      <c r="G24" s="46" t="s">
        <v>22</v>
      </c>
      <c r="H24" s="46" t="s">
        <v>22</v>
      </c>
      <c r="I24" s="46" t="s">
        <v>250</v>
      </c>
    </row>
    <row r="25" spans="1:9" ht="16.5" thickTop="1" thickBot="1" x14ac:dyDescent="0.3">
      <c r="A25" s="47">
        <v>42436.888645833336</v>
      </c>
      <c r="B25" s="46" t="s">
        <v>21</v>
      </c>
      <c r="C25" s="46" t="s">
        <v>21</v>
      </c>
      <c r="D25" s="46" t="s">
        <v>21</v>
      </c>
      <c r="E25" s="46" t="s">
        <v>22</v>
      </c>
      <c r="F25" s="46" t="s">
        <v>21</v>
      </c>
      <c r="G25" s="46" t="s">
        <v>22</v>
      </c>
      <c r="H25" s="46" t="s">
        <v>21</v>
      </c>
      <c r="I25" s="46" t="s">
        <v>250</v>
      </c>
    </row>
    <row r="26" spans="1:9" ht="16.5" thickTop="1" thickBot="1" x14ac:dyDescent="0.3">
      <c r="A26" s="47">
        <v>42437.482858796298</v>
      </c>
      <c r="B26" s="46" t="s">
        <v>21</v>
      </c>
      <c r="C26" s="46" t="s">
        <v>21</v>
      </c>
      <c r="D26" s="46" t="s">
        <v>21</v>
      </c>
      <c r="E26" s="46" t="s">
        <v>22</v>
      </c>
      <c r="F26" s="46" t="s">
        <v>21</v>
      </c>
      <c r="G26" s="46" t="s">
        <v>22</v>
      </c>
      <c r="H26" s="46" t="s">
        <v>22</v>
      </c>
      <c r="I26" s="46" t="s">
        <v>250</v>
      </c>
    </row>
    <row r="27" spans="1:9" ht="16.5" thickTop="1" thickBot="1" x14ac:dyDescent="0.3">
      <c r="A27" s="47">
        <v>42437.943171296298</v>
      </c>
      <c r="B27" s="46" t="s">
        <v>21</v>
      </c>
      <c r="C27" s="46" t="s">
        <v>21</v>
      </c>
      <c r="D27" s="46" t="s">
        <v>21</v>
      </c>
      <c r="E27" s="46" t="s">
        <v>22</v>
      </c>
      <c r="F27" s="46" t="s">
        <v>21</v>
      </c>
      <c r="G27" s="46" t="s">
        <v>22</v>
      </c>
      <c r="H27" s="46" t="s">
        <v>21</v>
      </c>
      <c r="I27" s="46" t="s">
        <v>250</v>
      </c>
    </row>
    <row r="28" spans="1:9" ht="78" thickTop="1" thickBot="1" x14ac:dyDescent="0.3">
      <c r="A28" s="85" t="s">
        <v>221</v>
      </c>
      <c r="B28" s="45" t="s">
        <v>152</v>
      </c>
      <c r="C28" s="45" t="s">
        <v>153</v>
      </c>
      <c r="D28" s="45" t="s">
        <v>154</v>
      </c>
      <c r="E28" s="45" t="s">
        <v>155</v>
      </c>
      <c r="F28" s="45" t="s">
        <v>156</v>
      </c>
      <c r="G28" s="45" t="s">
        <v>157</v>
      </c>
      <c r="H28" s="45" t="s">
        <v>158</v>
      </c>
      <c r="I28" s="45" t="s">
        <v>158</v>
      </c>
    </row>
    <row r="29" spans="1:9" ht="15.75" thickTop="1" x14ac:dyDescent="0.25">
      <c r="A29" s="15" t="s">
        <v>210</v>
      </c>
      <c r="B29" s="15">
        <f>COUNTIF(B2:B27,"Si")</f>
        <v>26</v>
      </c>
      <c r="C29" s="15">
        <f t="shared" ref="C29:I29" si="0">COUNTIF(C2:C27,"Si")</f>
        <v>26</v>
      </c>
      <c r="D29" s="15">
        <f t="shared" si="0"/>
        <v>26</v>
      </c>
      <c r="E29" s="15">
        <f t="shared" si="0"/>
        <v>4</v>
      </c>
      <c r="F29" s="15">
        <f t="shared" si="0"/>
        <v>16</v>
      </c>
      <c r="G29" s="15">
        <f t="shared" si="0"/>
        <v>4</v>
      </c>
      <c r="H29" s="15">
        <f t="shared" si="0"/>
        <v>18</v>
      </c>
      <c r="I29" s="15">
        <f t="shared" si="0"/>
        <v>0</v>
      </c>
    </row>
    <row r="30" spans="1:9" x14ac:dyDescent="0.25">
      <c r="A30" s="15" t="s">
        <v>22</v>
      </c>
      <c r="B30" s="15">
        <f>COUNTIF(B2:B27,"No")</f>
        <v>0</v>
      </c>
      <c r="C30" s="15">
        <f t="shared" ref="C30:I30" si="1">COUNTIF(C2:C27,"No")</f>
        <v>0</v>
      </c>
      <c r="D30" s="15">
        <f t="shared" si="1"/>
        <v>0</v>
      </c>
      <c r="E30" s="15">
        <f t="shared" si="1"/>
        <v>22</v>
      </c>
      <c r="F30" s="15">
        <f t="shared" si="1"/>
        <v>10</v>
      </c>
      <c r="G30" s="15">
        <f t="shared" si="1"/>
        <v>22</v>
      </c>
      <c r="H30" s="15">
        <f t="shared" si="1"/>
        <v>8</v>
      </c>
      <c r="I30" s="15">
        <f t="shared" si="1"/>
        <v>0</v>
      </c>
    </row>
    <row r="31" spans="1:9" x14ac:dyDescent="0.25">
      <c r="A31" s="117" t="s">
        <v>252</v>
      </c>
      <c r="B31" s="15">
        <f>COUNTIF(B2:B27,"SR")</f>
        <v>0</v>
      </c>
      <c r="C31" s="15">
        <f t="shared" ref="C31:I31" si="2">COUNTIF(C2:C27,"SR")</f>
        <v>0</v>
      </c>
      <c r="D31" s="15">
        <f t="shared" si="2"/>
        <v>0</v>
      </c>
      <c r="E31" s="15">
        <f t="shared" si="2"/>
        <v>0</v>
      </c>
      <c r="F31" s="15">
        <f t="shared" si="2"/>
        <v>0</v>
      </c>
      <c r="G31" s="15">
        <f t="shared" si="2"/>
        <v>0</v>
      </c>
      <c r="H31" s="15">
        <f t="shared" si="2"/>
        <v>0</v>
      </c>
      <c r="I31" s="15">
        <f t="shared" si="2"/>
        <v>26</v>
      </c>
    </row>
    <row r="32" spans="1:9" x14ac:dyDescent="0.25">
      <c r="A32" s="117" t="s">
        <v>251</v>
      </c>
      <c r="B32" s="15">
        <f>SUM(B29:B31)</f>
        <v>26</v>
      </c>
      <c r="C32" s="15">
        <f t="shared" ref="C32:I32" si="3">SUM(C29:C31)</f>
        <v>26</v>
      </c>
      <c r="D32" s="15">
        <f t="shared" si="3"/>
        <v>26</v>
      </c>
      <c r="E32" s="15">
        <f t="shared" si="3"/>
        <v>26</v>
      </c>
      <c r="F32" s="15">
        <f t="shared" si="3"/>
        <v>26</v>
      </c>
      <c r="G32" s="15">
        <f t="shared" si="3"/>
        <v>26</v>
      </c>
      <c r="H32" s="15">
        <f t="shared" si="3"/>
        <v>26</v>
      </c>
      <c r="I32" s="15">
        <f t="shared" si="3"/>
        <v>26</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Hoja1</vt:lpstr>
      <vt:lpstr>Edad y Sexo </vt:lpstr>
      <vt:lpstr>Niveles de Formación1 </vt:lpstr>
      <vt:lpstr>Actividades 2</vt:lpstr>
      <vt:lpstr>Con quien hacen las actividade3</vt:lpstr>
      <vt:lpstr>Actividades Musicales y tiempo4</vt:lpstr>
      <vt:lpstr>Influencia en gusto musical sin</vt:lpstr>
      <vt:lpstr>Persona mas influyente 6</vt:lpstr>
      <vt:lpstr>Afirmaciones de la música 7</vt:lpstr>
      <vt:lpstr>Compaginar Musicalmente 8</vt:lpstr>
      <vt:lpstr>Formación Musical 9 y 10 </vt:lpstr>
      <vt:lpstr>Que escucha 11</vt:lpstr>
      <vt:lpstr>Frecuencia con la que lo esc12</vt:lpstr>
      <vt:lpstr>Medio Escuha13</vt:lpstr>
      <vt:lpstr>Con quien esucha14</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AikoMinako0907</dc:creator>
  <cp:lastModifiedBy>AikoMinako0907</cp:lastModifiedBy>
  <dcterms:created xsi:type="dcterms:W3CDTF">2016-03-09T18:27:29Z</dcterms:created>
  <dcterms:modified xsi:type="dcterms:W3CDTF">2016-07-05T00:10:26Z</dcterms:modified>
</cp:coreProperties>
</file>