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 usuario\Downloads\MINE\BDD\"/>
    </mc:Choice>
  </mc:AlternateContent>
  <bookViews>
    <workbookView xWindow="0" yWindow="0" windowWidth="20490" windowHeight="7650"/>
  </bookViews>
  <sheets>
    <sheet name="Base de Datos" sheetId="1" r:id="rId1"/>
    <sheet name="nombres" sheetId="3" r:id="rId2"/>
    <sheet name="Hoja2" sheetId="2" r:id="rId3"/>
  </sheets>
  <definedNames>
    <definedName name="_xlnm._FilterDatabase" localSheetId="0" hidden="1">'Base de Datos'!$A$3:$C$67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4" i="1" l="1"/>
  <c r="C73" i="1"/>
  <c r="G31" i="2" l="1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J5" i="2"/>
  <c r="G5" i="2"/>
  <c r="G4" i="2"/>
  <c r="AL67" i="1"/>
  <c r="AI67" i="1"/>
  <c r="AF67" i="1"/>
  <c r="AC67" i="1"/>
  <c r="Z67" i="1"/>
  <c r="W67" i="1"/>
  <c r="T67" i="1"/>
  <c r="N67" i="1"/>
  <c r="K67" i="1"/>
  <c r="H67" i="1"/>
  <c r="E67" i="1"/>
  <c r="AL66" i="1"/>
  <c r="AI66" i="1"/>
  <c r="AF66" i="1"/>
  <c r="AC66" i="1"/>
  <c r="Z66" i="1"/>
  <c r="W66" i="1"/>
  <c r="T66" i="1"/>
  <c r="N66" i="1"/>
  <c r="K66" i="1"/>
  <c r="H66" i="1"/>
  <c r="E66" i="1"/>
  <c r="AL65" i="1"/>
  <c r="AI65" i="1"/>
  <c r="AF65" i="1"/>
  <c r="AC65" i="1"/>
  <c r="Z65" i="1"/>
  <c r="W65" i="1"/>
  <c r="T65" i="1"/>
  <c r="N65" i="1"/>
  <c r="K65" i="1"/>
  <c r="H65" i="1"/>
  <c r="E65" i="1"/>
  <c r="AL64" i="1"/>
  <c r="AI64" i="1"/>
  <c r="AF64" i="1"/>
  <c r="AC64" i="1"/>
  <c r="Z64" i="1"/>
  <c r="W64" i="1"/>
  <c r="T64" i="1"/>
  <c r="Q64" i="1"/>
  <c r="N64" i="1"/>
  <c r="K64" i="1"/>
  <c r="H64" i="1"/>
  <c r="E64" i="1"/>
  <c r="AL63" i="1"/>
  <c r="AI63" i="1"/>
  <c r="AF63" i="1"/>
  <c r="AC63" i="1"/>
  <c r="Z63" i="1"/>
  <c r="W63" i="1"/>
  <c r="T63" i="1"/>
  <c r="Q63" i="1"/>
  <c r="N63" i="1"/>
  <c r="K63" i="1"/>
  <c r="H63" i="1"/>
  <c r="E63" i="1"/>
  <c r="AL62" i="1"/>
  <c r="AI62" i="1"/>
  <c r="AF62" i="1"/>
  <c r="AC62" i="1"/>
  <c r="Z62" i="1"/>
  <c r="W62" i="1"/>
  <c r="T62" i="1"/>
  <c r="Q62" i="1"/>
  <c r="N62" i="1"/>
  <c r="K62" i="1"/>
  <c r="H62" i="1"/>
  <c r="E62" i="1"/>
  <c r="AL61" i="1"/>
  <c r="AI61" i="1"/>
  <c r="AF61" i="1"/>
  <c r="AC61" i="1"/>
  <c r="Z61" i="1"/>
  <c r="W61" i="1"/>
  <c r="T61" i="1"/>
  <c r="Q61" i="1"/>
  <c r="N61" i="1"/>
  <c r="K61" i="1"/>
  <c r="H61" i="1"/>
  <c r="E61" i="1"/>
  <c r="AL60" i="1"/>
  <c r="AI60" i="1"/>
  <c r="AF60" i="1"/>
  <c r="AC60" i="1"/>
  <c r="Z60" i="1"/>
  <c r="W60" i="1"/>
  <c r="T60" i="1"/>
  <c r="Q60" i="1"/>
  <c r="N60" i="1"/>
  <c r="K60" i="1"/>
  <c r="H60" i="1"/>
  <c r="E60" i="1"/>
  <c r="AL59" i="1"/>
  <c r="AI59" i="1"/>
  <c r="AF59" i="1"/>
  <c r="AC59" i="1"/>
  <c r="Z59" i="1"/>
  <c r="W59" i="1"/>
  <c r="T59" i="1"/>
  <c r="Q59" i="1"/>
  <c r="N59" i="1"/>
  <c r="K59" i="1"/>
  <c r="H59" i="1"/>
  <c r="E59" i="1"/>
  <c r="AL58" i="1"/>
  <c r="AI58" i="1"/>
  <c r="AF58" i="1"/>
  <c r="AC58" i="1"/>
  <c r="Z58" i="1"/>
  <c r="W58" i="1"/>
  <c r="T58" i="1"/>
  <c r="Q58" i="1"/>
  <c r="N58" i="1"/>
  <c r="K58" i="1"/>
  <c r="H58" i="1"/>
  <c r="E58" i="1"/>
  <c r="AL57" i="1"/>
  <c r="AI57" i="1"/>
  <c r="AF57" i="1"/>
  <c r="AC57" i="1"/>
  <c r="Z57" i="1"/>
  <c r="W57" i="1"/>
  <c r="T57" i="1"/>
  <c r="Q57" i="1"/>
  <c r="N57" i="1"/>
  <c r="K57" i="1"/>
  <c r="H57" i="1"/>
  <c r="E57" i="1"/>
  <c r="AL56" i="1"/>
  <c r="AI56" i="1"/>
  <c r="AF56" i="1"/>
  <c r="AC56" i="1"/>
  <c r="Z56" i="1"/>
  <c r="W56" i="1"/>
  <c r="T56" i="1"/>
  <c r="Q56" i="1"/>
  <c r="N56" i="1"/>
  <c r="K56" i="1"/>
  <c r="H56" i="1"/>
  <c r="E56" i="1"/>
  <c r="AL55" i="1"/>
  <c r="AI55" i="1"/>
  <c r="AF55" i="1"/>
  <c r="AC55" i="1"/>
  <c r="Z55" i="1"/>
  <c r="W55" i="1"/>
  <c r="T55" i="1"/>
  <c r="Q55" i="1"/>
  <c r="N55" i="1"/>
  <c r="K55" i="1"/>
  <c r="H55" i="1"/>
  <c r="E55" i="1"/>
  <c r="AL54" i="1"/>
  <c r="AI54" i="1"/>
  <c r="AF54" i="1"/>
  <c r="AC54" i="1"/>
  <c r="Z54" i="1"/>
  <c r="W54" i="1"/>
  <c r="T54" i="1"/>
  <c r="Q54" i="1"/>
  <c r="N54" i="1"/>
  <c r="K54" i="1"/>
  <c r="H54" i="1"/>
  <c r="E54" i="1"/>
  <c r="AL53" i="1"/>
  <c r="AI53" i="1"/>
  <c r="AF53" i="1"/>
  <c r="AC53" i="1"/>
  <c r="Z53" i="1"/>
  <c r="W53" i="1"/>
  <c r="T53" i="1"/>
  <c r="Q53" i="1"/>
  <c r="N53" i="1"/>
  <c r="K53" i="1"/>
  <c r="H53" i="1"/>
  <c r="E53" i="1"/>
  <c r="AL52" i="1"/>
  <c r="AI52" i="1"/>
  <c r="AF52" i="1"/>
  <c r="AC52" i="1"/>
  <c r="Z52" i="1"/>
  <c r="W52" i="1"/>
  <c r="T52" i="1"/>
  <c r="Q52" i="1"/>
  <c r="N52" i="1"/>
  <c r="K52" i="1"/>
  <c r="H52" i="1"/>
  <c r="E52" i="1"/>
  <c r="AL51" i="1"/>
  <c r="AI51" i="1"/>
  <c r="AF51" i="1"/>
  <c r="AC51" i="1"/>
  <c r="Z51" i="1"/>
  <c r="W51" i="1"/>
  <c r="T51" i="1"/>
  <c r="Q51" i="1"/>
  <c r="N51" i="1"/>
  <c r="K51" i="1"/>
  <c r="H51" i="1"/>
  <c r="E51" i="1"/>
  <c r="AL50" i="1"/>
  <c r="AI50" i="1"/>
  <c r="AF50" i="1"/>
  <c r="AC50" i="1"/>
  <c r="Z50" i="1"/>
  <c r="W50" i="1"/>
  <c r="T50" i="1"/>
  <c r="Q50" i="1"/>
  <c r="N50" i="1"/>
  <c r="K50" i="1"/>
  <c r="H50" i="1"/>
  <c r="E50" i="1"/>
  <c r="AL49" i="1"/>
  <c r="AI49" i="1"/>
  <c r="AF49" i="1"/>
  <c r="AC49" i="1"/>
  <c r="Z49" i="1"/>
  <c r="W49" i="1"/>
  <c r="T49" i="1"/>
  <c r="Q49" i="1"/>
  <c r="N49" i="1"/>
  <c r="K49" i="1"/>
  <c r="H49" i="1"/>
  <c r="E49" i="1"/>
  <c r="AL48" i="1"/>
  <c r="AI48" i="1"/>
  <c r="AF48" i="1"/>
  <c r="AC48" i="1"/>
  <c r="Z48" i="1"/>
  <c r="W48" i="1"/>
  <c r="T48" i="1"/>
  <c r="Q48" i="1"/>
  <c r="N48" i="1"/>
  <c r="K48" i="1"/>
  <c r="H48" i="1"/>
  <c r="E48" i="1"/>
  <c r="AL47" i="1"/>
  <c r="AI47" i="1"/>
  <c r="AF47" i="1"/>
  <c r="AC47" i="1"/>
  <c r="Z47" i="1"/>
  <c r="W47" i="1"/>
  <c r="T47" i="1"/>
  <c r="N47" i="1"/>
  <c r="K47" i="1"/>
  <c r="H47" i="1"/>
  <c r="E47" i="1"/>
  <c r="AL46" i="1"/>
  <c r="AI46" i="1"/>
  <c r="AF46" i="1"/>
  <c r="AC46" i="1"/>
  <c r="Z46" i="1"/>
  <c r="W46" i="1"/>
  <c r="T46" i="1"/>
  <c r="N46" i="1"/>
  <c r="K46" i="1"/>
  <c r="H46" i="1"/>
  <c r="E46" i="1"/>
  <c r="AL45" i="1"/>
  <c r="AI45" i="1"/>
  <c r="AF45" i="1"/>
  <c r="AC45" i="1"/>
  <c r="Z45" i="1"/>
  <c r="W45" i="1"/>
  <c r="T45" i="1"/>
  <c r="N45" i="1"/>
  <c r="K45" i="1"/>
  <c r="H45" i="1"/>
  <c r="E45" i="1"/>
  <c r="AL44" i="1"/>
  <c r="AI44" i="1"/>
  <c r="AF44" i="1"/>
  <c r="AC44" i="1"/>
  <c r="Z44" i="1"/>
  <c r="W44" i="1"/>
  <c r="T44" i="1"/>
  <c r="Q44" i="1"/>
  <c r="N44" i="1"/>
  <c r="K44" i="1"/>
  <c r="H44" i="1"/>
  <c r="E44" i="1"/>
  <c r="AL43" i="1"/>
  <c r="AI43" i="1"/>
  <c r="AF43" i="1"/>
  <c r="AC43" i="1"/>
  <c r="Z43" i="1"/>
  <c r="W43" i="1"/>
  <c r="T43" i="1"/>
  <c r="N43" i="1"/>
  <c r="K43" i="1"/>
  <c r="H43" i="1"/>
  <c r="E43" i="1"/>
  <c r="AL42" i="1"/>
  <c r="AI42" i="1"/>
  <c r="AF42" i="1"/>
  <c r="AC42" i="1"/>
  <c r="Z42" i="1"/>
  <c r="W42" i="1"/>
  <c r="T42" i="1"/>
  <c r="N42" i="1"/>
  <c r="K42" i="1"/>
  <c r="H42" i="1"/>
  <c r="E42" i="1"/>
  <c r="AL41" i="1"/>
  <c r="AI41" i="1"/>
  <c r="AF41" i="1"/>
  <c r="AC41" i="1"/>
  <c r="Z41" i="1"/>
  <c r="W41" i="1"/>
  <c r="T41" i="1"/>
  <c r="N41" i="1"/>
  <c r="K41" i="1"/>
  <c r="H41" i="1"/>
  <c r="E41" i="1"/>
  <c r="AL40" i="1"/>
  <c r="AI40" i="1"/>
  <c r="AF40" i="1"/>
  <c r="AC40" i="1"/>
  <c r="Z40" i="1"/>
  <c r="W40" i="1"/>
  <c r="T40" i="1"/>
  <c r="Q40" i="1"/>
  <c r="N40" i="1"/>
  <c r="K40" i="1"/>
  <c r="H40" i="1"/>
  <c r="E40" i="1"/>
  <c r="AL39" i="1"/>
  <c r="AI39" i="1"/>
  <c r="AF39" i="1"/>
  <c r="AC39" i="1"/>
  <c r="Z39" i="1"/>
  <c r="W39" i="1"/>
  <c r="T39" i="1"/>
  <c r="Q39" i="1"/>
  <c r="N39" i="1"/>
  <c r="K39" i="1"/>
  <c r="H39" i="1"/>
  <c r="E39" i="1"/>
  <c r="AL38" i="1"/>
  <c r="AI38" i="1"/>
  <c r="AF38" i="1"/>
  <c r="AC38" i="1"/>
  <c r="Z38" i="1"/>
  <c r="W38" i="1"/>
  <c r="T38" i="1"/>
  <c r="Q38" i="1"/>
  <c r="N38" i="1"/>
  <c r="K38" i="1"/>
  <c r="H38" i="1"/>
  <c r="E38" i="1"/>
  <c r="AL37" i="1"/>
  <c r="AI37" i="1"/>
  <c r="AF37" i="1"/>
  <c r="AC37" i="1"/>
  <c r="Z37" i="1"/>
  <c r="W37" i="1"/>
  <c r="T37" i="1"/>
  <c r="Q37" i="1"/>
  <c r="N37" i="1"/>
  <c r="K37" i="1"/>
  <c r="H37" i="1"/>
  <c r="E37" i="1"/>
  <c r="AL36" i="1"/>
  <c r="AI36" i="1"/>
  <c r="AF36" i="1"/>
  <c r="AC36" i="1"/>
  <c r="Z36" i="1"/>
  <c r="W36" i="1"/>
  <c r="T36" i="1"/>
  <c r="Q36" i="1"/>
  <c r="N36" i="1"/>
  <c r="K36" i="1"/>
  <c r="H36" i="1"/>
  <c r="E36" i="1"/>
  <c r="AL35" i="1"/>
  <c r="AI35" i="1"/>
  <c r="AF35" i="1"/>
  <c r="AC35" i="1"/>
  <c r="Z35" i="1"/>
  <c r="W35" i="1"/>
  <c r="T35" i="1"/>
  <c r="N35" i="1"/>
  <c r="K35" i="1"/>
  <c r="H35" i="1"/>
  <c r="E35" i="1"/>
  <c r="AL34" i="1"/>
  <c r="AI34" i="1"/>
  <c r="AF34" i="1"/>
  <c r="AC34" i="1"/>
  <c r="Z34" i="1"/>
  <c r="W34" i="1"/>
  <c r="T34" i="1"/>
  <c r="N34" i="1"/>
  <c r="K34" i="1"/>
  <c r="H34" i="1"/>
  <c r="E34" i="1"/>
  <c r="AL33" i="1"/>
  <c r="AI33" i="1"/>
  <c r="AF33" i="1"/>
  <c r="AC33" i="1"/>
  <c r="Z33" i="1"/>
  <c r="W33" i="1"/>
  <c r="T33" i="1"/>
  <c r="N33" i="1"/>
  <c r="K33" i="1"/>
  <c r="H33" i="1"/>
  <c r="E33" i="1"/>
  <c r="AL32" i="1"/>
  <c r="AI32" i="1"/>
  <c r="AF32" i="1"/>
  <c r="AC32" i="1"/>
  <c r="Z32" i="1"/>
  <c r="W32" i="1"/>
  <c r="T32" i="1"/>
  <c r="Q32" i="1"/>
  <c r="N32" i="1"/>
  <c r="K32" i="1"/>
  <c r="H32" i="1"/>
  <c r="E32" i="1"/>
  <c r="AL31" i="1"/>
  <c r="AI31" i="1"/>
  <c r="AF31" i="1"/>
  <c r="AC31" i="1"/>
  <c r="Z31" i="1"/>
  <c r="W31" i="1"/>
  <c r="T31" i="1"/>
  <c r="N31" i="1"/>
  <c r="K31" i="1"/>
  <c r="H31" i="1"/>
  <c r="E31" i="1"/>
  <c r="AL30" i="1"/>
  <c r="AI30" i="1"/>
  <c r="AF30" i="1"/>
  <c r="AC30" i="1"/>
  <c r="Z30" i="1"/>
  <c r="W30" i="1"/>
  <c r="T30" i="1"/>
  <c r="N30" i="1"/>
  <c r="K30" i="1"/>
  <c r="H30" i="1"/>
  <c r="E30" i="1"/>
  <c r="AL29" i="1"/>
  <c r="AI29" i="1"/>
  <c r="AF29" i="1"/>
  <c r="AC29" i="1"/>
  <c r="Z29" i="1"/>
  <c r="W29" i="1"/>
  <c r="T29" i="1"/>
  <c r="N29" i="1"/>
  <c r="K29" i="1"/>
  <c r="H29" i="1"/>
  <c r="E29" i="1"/>
  <c r="AL28" i="1"/>
  <c r="AI28" i="1"/>
  <c r="AF28" i="1"/>
  <c r="AC28" i="1"/>
  <c r="Z28" i="1"/>
  <c r="W28" i="1"/>
  <c r="T28" i="1"/>
  <c r="Q28" i="1"/>
  <c r="N28" i="1"/>
  <c r="K28" i="1"/>
  <c r="H28" i="1"/>
  <c r="E28" i="1"/>
  <c r="AL27" i="1"/>
  <c r="AI27" i="1"/>
  <c r="AF27" i="1"/>
  <c r="AC27" i="1"/>
  <c r="Z27" i="1"/>
  <c r="W27" i="1"/>
  <c r="T27" i="1"/>
  <c r="Q27" i="1"/>
  <c r="N27" i="1"/>
  <c r="K27" i="1"/>
  <c r="H27" i="1"/>
  <c r="E27" i="1"/>
  <c r="AL26" i="1"/>
  <c r="AI26" i="1"/>
  <c r="AF26" i="1"/>
  <c r="AC26" i="1"/>
  <c r="Z26" i="1"/>
  <c r="W26" i="1"/>
  <c r="T26" i="1"/>
  <c r="Q26" i="1"/>
  <c r="N26" i="1"/>
  <c r="K26" i="1"/>
  <c r="H26" i="1"/>
  <c r="E26" i="1"/>
  <c r="AL25" i="1"/>
  <c r="AI25" i="1"/>
  <c r="AF25" i="1"/>
  <c r="AC25" i="1"/>
  <c r="Z25" i="1"/>
  <c r="W25" i="1"/>
  <c r="T25" i="1"/>
  <c r="N25" i="1"/>
  <c r="K25" i="1"/>
  <c r="H25" i="1"/>
  <c r="E25" i="1"/>
  <c r="AL24" i="1"/>
  <c r="AI24" i="1"/>
  <c r="AF24" i="1"/>
  <c r="AC24" i="1"/>
  <c r="Z24" i="1"/>
  <c r="W24" i="1"/>
  <c r="T24" i="1"/>
  <c r="Q24" i="1"/>
  <c r="N24" i="1"/>
  <c r="K24" i="1"/>
  <c r="H24" i="1"/>
  <c r="E24" i="1"/>
  <c r="AL23" i="1"/>
  <c r="AI23" i="1"/>
  <c r="AF23" i="1"/>
  <c r="AC23" i="1"/>
  <c r="Z23" i="1"/>
  <c r="W23" i="1"/>
  <c r="T23" i="1"/>
  <c r="Q23" i="1"/>
  <c r="N23" i="1"/>
  <c r="K23" i="1"/>
  <c r="H23" i="1"/>
  <c r="E23" i="1"/>
  <c r="AL22" i="1"/>
  <c r="AI22" i="1"/>
  <c r="AF22" i="1"/>
  <c r="AC22" i="1"/>
  <c r="Z22" i="1"/>
  <c r="W22" i="1"/>
  <c r="T22" i="1"/>
  <c r="Q22" i="1"/>
  <c r="N22" i="1"/>
  <c r="K22" i="1"/>
  <c r="H22" i="1"/>
  <c r="E22" i="1"/>
  <c r="AL21" i="1"/>
  <c r="AI21" i="1"/>
  <c r="AF21" i="1"/>
  <c r="AC21" i="1"/>
  <c r="Z21" i="1"/>
  <c r="W21" i="1"/>
  <c r="T21" i="1"/>
  <c r="Q21" i="1"/>
  <c r="N21" i="1"/>
  <c r="K21" i="1"/>
  <c r="H21" i="1"/>
  <c r="E21" i="1"/>
  <c r="AL20" i="1"/>
  <c r="AI20" i="1"/>
  <c r="AF20" i="1"/>
  <c r="AC20" i="1"/>
  <c r="Z20" i="1"/>
  <c r="W20" i="1"/>
  <c r="T20" i="1"/>
  <c r="Q20" i="1"/>
  <c r="N20" i="1"/>
  <c r="K20" i="1"/>
  <c r="H20" i="1"/>
  <c r="E20" i="1"/>
  <c r="AL19" i="1"/>
  <c r="AI19" i="1"/>
  <c r="AF19" i="1"/>
  <c r="AC19" i="1"/>
  <c r="Z19" i="1"/>
  <c r="W19" i="1"/>
  <c r="T19" i="1"/>
  <c r="N19" i="1"/>
  <c r="K19" i="1"/>
  <c r="H19" i="1"/>
  <c r="E19" i="1"/>
  <c r="AL18" i="1"/>
  <c r="AI18" i="1"/>
  <c r="AF18" i="1"/>
  <c r="AC18" i="1"/>
  <c r="Z18" i="1"/>
  <c r="W18" i="1"/>
  <c r="T18" i="1"/>
  <c r="N18" i="1"/>
  <c r="K18" i="1"/>
  <c r="H18" i="1"/>
  <c r="E18" i="1"/>
  <c r="AL17" i="1"/>
  <c r="AI17" i="1"/>
  <c r="AF17" i="1"/>
  <c r="AC17" i="1"/>
  <c r="Z17" i="1"/>
  <c r="W17" i="1"/>
  <c r="T17" i="1"/>
  <c r="N17" i="1"/>
  <c r="K17" i="1"/>
  <c r="H17" i="1"/>
  <c r="E17" i="1"/>
  <c r="AL16" i="1"/>
  <c r="AI16" i="1"/>
  <c r="AF16" i="1"/>
  <c r="AC16" i="1"/>
  <c r="Z16" i="1"/>
  <c r="W16" i="1"/>
  <c r="T16" i="1"/>
  <c r="Q16" i="1"/>
  <c r="N16" i="1"/>
  <c r="K16" i="1"/>
  <c r="H16" i="1"/>
  <c r="E16" i="1"/>
  <c r="AL15" i="1"/>
  <c r="AI15" i="1"/>
  <c r="AF15" i="1"/>
  <c r="AD15" i="1"/>
  <c r="AB15" i="1"/>
  <c r="AC15" i="1" s="1"/>
  <c r="Z15" i="1"/>
  <c r="W15" i="1"/>
  <c r="T15" i="1"/>
  <c r="N15" i="1"/>
  <c r="K15" i="1"/>
  <c r="H15" i="1"/>
  <c r="E15" i="1"/>
  <c r="AL14" i="1"/>
  <c r="AI14" i="1"/>
  <c r="AF14" i="1"/>
  <c r="AD14" i="1"/>
  <c r="AC14" i="1" s="1"/>
  <c r="AB14" i="1"/>
  <c r="Z14" i="1"/>
  <c r="W14" i="1"/>
  <c r="T14" i="1"/>
  <c r="N14" i="1"/>
  <c r="K14" i="1"/>
  <c r="H14" i="1"/>
  <c r="E14" i="1"/>
  <c r="AL13" i="1"/>
  <c r="AI13" i="1"/>
  <c r="AF13" i="1"/>
  <c r="AD13" i="1"/>
  <c r="AB13" i="1"/>
  <c r="AC13" i="1" s="1"/>
  <c r="Z13" i="1"/>
  <c r="W13" i="1"/>
  <c r="T13" i="1"/>
  <c r="N13" i="1"/>
  <c r="K13" i="1"/>
  <c r="H13" i="1"/>
  <c r="E13" i="1"/>
  <c r="AL12" i="1"/>
  <c r="AI12" i="1"/>
  <c r="AF12" i="1"/>
  <c r="AD12" i="1"/>
  <c r="AB12" i="1"/>
  <c r="AC12" i="1" s="1"/>
  <c r="AA12" i="1"/>
  <c r="Z12" i="1"/>
  <c r="W12" i="1"/>
  <c r="T12" i="1"/>
  <c r="N12" i="1"/>
  <c r="K12" i="1"/>
  <c r="H12" i="1"/>
  <c r="E12" i="1"/>
  <c r="AL11" i="1"/>
  <c r="AI11" i="1"/>
  <c r="AF11" i="1"/>
  <c r="AC11" i="1"/>
  <c r="Z11" i="1"/>
  <c r="W11" i="1"/>
  <c r="T11" i="1"/>
  <c r="N11" i="1"/>
  <c r="K11" i="1"/>
  <c r="H11" i="1"/>
  <c r="E11" i="1"/>
  <c r="A11" i="1"/>
  <c r="A15" i="1" s="1"/>
  <c r="A19" i="1" s="1"/>
  <c r="A23" i="1" s="1"/>
  <c r="A27" i="1" s="1"/>
  <c r="A31" i="1" s="1"/>
  <c r="A35" i="1" s="1"/>
  <c r="A39" i="1" s="1"/>
  <c r="A43" i="1" s="1"/>
  <c r="A47" i="1" s="1"/>
  <c r="A51" i="1" s="1"/>
  <c r="AL10" i="1"/>
  <c r="AI10" i="1"/>
  <c r="AF10" i="1"/>
  <c r="AC10" i="1"/>
  <c r="Z10" i="1"/>
  <c r="W10" i="1"/>
  <c r="T10" i="1"/>
  <c r="N10" i="1"/>
  <c r="K10" i="1"/>
  <c r="H10" i="1"/>
  <c r="E10" i="1"/>
  <c r="A10" i="1"/>
  <c r="A14" i="1" s="1"/>
  <c r="A18" i="1" s="1"/>
  <c r="A22" i="1" s="1"/>
  <c r="A26" i="1" s="1"/>
  <c r="A30" i="1" s="1"/>
  <c r="A34" i="1" s="1"/>
  <c r="A38" i="1" s="1"/>
  <c r="A42" i="1" s="1"/>
  <c r="A46" i="1" s="1"/>
  <c r="A50" i="1" s="1"/>
  <c r="A54" i="1" s="1"/>
  <c r="A58" i="1" s="1"/>
  <c r="A62" i="1" s="1"/>
  <c r="A66" i="1" s="1"/>
  <c r="AL9" i="1"/>
  <c r="AI9" i="1"/>
  <c r="AF9" i="1"/>
  <c r="AC9" i="1"/>
  <c r="Z9" i="1"/>
  <c r="W9" i="1"/>
  <c r="T9" i="1"/>
  <c r="N9" i="1"/>
  <c r="K9" i="1"/>
  <c r="H9" i="1"/>
  <c r="E9" i="1"/>
  <c r="A9" i="1"/>
  <c r="A13" i="1" s="1"/>
  <c r="A17" i="1" s="1"/>
  <c r="A21" i="1" s="1"/>
  <c r="A25" i="1" s="1"/>
  <c r="A29" i="1" s="1"/>
  <c r="A33" i="1" s="1"/>
  <c r="A37" i="1" s="1"/>
  <c r="A41" i="1" s="1"/>
  <c r="A45" i="1" s="1"/>
  <c r="A49" i="1" s="1"/>
  <c r="A53" i="1" s="1"/>
  <c r="A57" i="1" s="1"/>
  <c r="A61" i="1" s="1"/>
  <c r="A65" i="1" s="1"/>
  <c r="AL8" i="1"/>
  <c r="AI8" i="1"/>
  <c r="AF8" i="1"/>
  <c r="AC8" i="1"/>
  <c r="Z8" i="1"/>
  <c r="W8" i="1"/>
  <c r="T8" i="1"/>
  <c r="Q8" i="1"/>
  <c r="N8" i="1"/>
  <c r="K8" i="1"/>
  <c r="H8" i="1"/>
  <c r="E8" i="1"/>
  <c r="A8" i="1"/>
  <c r="A12" i="1" s="1"/>
  <c r="A16" i="1" s="1"/>
  <c r="A20" i="1" s="1"/>
  <c r="A24" i="1" s="1"/>
  <c r="A28" i="1" s="1"/>
  <c r="A32" i="1" s="1"/>
  <c r="A36" i="1" s="1"/>
  <c r="A40" i="1" s="1"/>
  <c r="A44" i="1" s="1"/>
  <c r="A48" i="1" s="1"/>
  <c r="A52" i="1" s="1"/>
  <c r="A56" i="1" s="1"/>
  <c r="A60" i="1" s="1"/>
  <c r="A64" i="1" s="1"/>
  <c r="AL7" i="1"/>
  <c r="AI7" i="1"/>
  <c r="AF7" i="1"/>
  <c r="AC7" i="1"/>
  <c r="Z7" i="1"/>
  <c r="W7" i="1"/>
  <c r="T7" i="1"/>
  <c r="Q7" i="1"/>
  <c r="N7" i="1"/>
  <c r="K7" i="1"/>
  <c r="H7" i="1"/>
  <c r="E7" i="1"/>
  <c r="AL6" i="1"/>
  <c r="AI6" i="1"/>
  <c r="AF6" i="1"/>
  <c r="AC6" i="1"/>
  <c r="Z6" i="1"/>
  <c r="W6" i="1"/>
  <c r="T6" i="1"/>
  <c r="Q6" i="1"/>
  <c r="N6" i="1"/>
  <c r="K6" i="1"/>
  <c r="H6" i="1"/>
  <c r="E6" i="1"/>
  <c r="AL5" i="1"/>
  <c r="AI5" i="1"/>
  <c r="AF5" i="1"/>
  <c r="AC5" i="1"/>
  <c r="Z5" i="1"/>
  <c r="W5" i="1"/>
  <c r="T5" i="1"/>
  <c r="Q5" i="1"/>
  <c r="N5" i="1"/>
  <c r="K5" i="1"/>
  <c r="H5" i="1"/>
  <c r="E5" i="1"/>
  <c r="AL4" i="1"/>
  <c r="AI4" i="1"/>
  <c r="AF4" i="1"/>
  <c r="AC4" i="1"/>
  <c r="Z4" i="1"/>
  <c r="W4" i="1"/>
  <c r="T4" i="1"/>
  <c r="Q4" i="1"/>
  <c r="N4" i="1"/>
  <c r="K4" i="1"/>
  <c r="H4" i="1"/>
  <c r="E4" i="1"/>
  <c r="A55" i="1" l="1"/>
  <c r="A59" i="1" s="1"/>
  <c r="A63" i="1" s="1"/>
  <c r="A67" i="1" s="1"/>
</calcChain>
</file>

<file path=xl/comments1.xml><?xml version="1.0" encoding="utf-8"?>
<comments xmlns="http://schemas.openxmlformats.org/spreadsheetml/2006/main">
  <authors>
    <author>Daniela Robles Sanchez</author>
  </authors>
  <commentList>
    <comment ref="P2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la poblacion en privacion es el doble no, y se toma apartir de los 18 años de edad. Aquí no se tiene encuenta el no sabe no responde</t>
        </r>
      </text>
    </comment>
    <comment ref="S2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edad: desde 18 años
para el numero de hogares totales que respondieron se cuenta 1,2,3. 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numero total de hogared que respondieron la encuesta en el año 2013 para el demartamento de antioquia 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numero de hogares con privacion en esta dimension</t>
        </r>
      </text>
    </comment>
    <comment ref="AM20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VERIFIFCAR DATOS</t>
        </r>
      </text>
    </comment>
  </commentList>
</comments>
</file>

<file path=xl/comments2.xml><?xml version="1.0" encoding="utf-8"?>
<comments xmlns="http://schemas.openxmlformats.org/spreadsheetml/2006/main">
  <authors>
    <author>Daniela Robles Sanchez</author>
  </authors>
  <commentList>
    <comment ref="A137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Porcentaje de población en situación de Pobreza Monetaria.</t>
        </r>
      </text>
    </comment>
    <comment ref="A141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https://colaboracion.dnp.gov.co/CDT/Prensa/Publicaciones/Publicaci%C3%B3n%20Ipm%20deptal.pdf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Daniela Robles Sanchez:</t>
        </r>
        <r>
          <rPr>
            <sz val="9"/>
            <color indexed="81"/>
            <rFont val="Tahoma"/>
            <family val="2"/>
          </rPr>
          <t xml:space="preserve">
EL IPM-A no es la medicion oficial del Dnae, pero dado que este no existe de manera anua por departamentos, de esta manera se tiene una informacion cercana al 99,4%</t>
        </r>
      </text>
    </comment>
  </commentList>
</comments>
</file>

<file path=xl/sharedStrings.xml><?xml version="1.0" encoding="utf-8"?>
<sst xmlns="http://schemas.openxmlformats.org/spreadsheetml/2006/main" count="535" uniqueCount="341">
  <si>
    <t>AÑO</t>
  </si>
  <si>
    <t>Departamentos</t>
  </si>
  <si>
    <t>Bajo logro educativo</t>
  </si>
  <si>
    <t xml:space="preserve">Analfabetismo </t>
  </si>
  <si>
    <t>Inasistencia escolar</t>
  </si>
  <si>
    <t>Rezago escolar</t>
  </si>
  <si>
    <t>desempleo de larga duracion</t>
  </si>
  <si>
    <t>Empleo informal</t>
  </si>
  <si>
    <t>Sin aseguramiento en salud</t>
  </si>
  <si>
    <t xml:space="preserve">Barreras de acceso a servicio de salud </t>
  </si>
  <si>
    <t>Sin acceso a fuente de agua mejorada</t>
  </si>
  <si>
    <t>Inadecuada eliminación de excretas</t>
  </si>
  <si>
    <t>Pisos inadecuados</t>
  </si>
  <si>
    <t>Paredes inadecuadas</t>
  </si>
  <si>
    <t>No de hogares</t>
  </si>
  <si>
    <t>%</t>
  </si>
  <si>
    <t>Hogares en privacion</t>
  </si>
  <si>
    <t>Antioquia</t>
  </si>
  <si>
    <t>Atlántico</t>
  </si>
  <si>
    <t>Bogotá, D.C.</t>
  </si>
  <si>
    <t>Bolívar</t>
  </si>
  <si>
    <t>Boyacá</t>
  </si>
  <si>
    <t>Caldas</t>
  </si>
  <si>
    <t>Cesar</t>
  </si>
  <si>
    <t>Córdoba</t>
  </si>
  <si>
    <t>Cundinamarca</t>
  </si>
  <si>
    <t>La Guajira</t>
  </si>
  <si>
    <t>Magdalena</t>
  </si>
  <si>
    <t>Norte de Santander</t>
  </si>
  <si>
    <t>Quindío</t>
  </si>
  <si>
    <t>Risaralda</t>
  </si>
  <si>
    <t>Santander</t>
  </si>
  <si>
    <t>Sucre</t>
  </si>
  <si>
    <t>Cobertura acueducto %</t>
  </si>
  <si>
    <t>Cobertura energía eléctrica %</t>
  </si>
  <si>
    <t>Tamaño del mercado interno (millones USD)</t>
  </si>
  <si>
    <t>Tamaño del mercado externo (millones USD)</t>
  </si>
  <si>
    <t>Cobertura Neta Preescolar %</t>
  </si>
  <si>
    <t>Cobertura Neta primaria %</t>
  </si>
  <si>
    <t>Cobertura Neta secundaria %</t>
  </si>
  <si>
    <t>Cobertura Neta ed media %</t>
  </si>
  <si>
    <t>Derserción edu básica y media %</t>
  </si>
  <si>
    <t>Cobertura de aseguramiento en salud %</t>
  </si>
  <si>
    <t>Inversión salud pública (millones de pesos)</t>
  </si>
  <si>
    <t>Graduados en posgrado</t>
  </si>
  <si>
    <t>Cobertura bruta edu sup %</t>
  </si>
  <si>
    <t>Cobertura formación tec y tecnológica %</t>
  </si>
  <si>
    <t>Tasa global de participación en el merc lab</t>
  </si>
  <si>
    <t>COMPETITIVIDAD</t>
  </si>
  <si>
    <t>Región</t>
  </si>
  <si>
    <t>Caribe</t>
  </si>
  <si>
    <t>Centro oriente</t>
  </si>
  <si>
    <t>Eje cafetero</t>
  </si>
  <si>
    <t>PM</t>
  </si>
  <si>
    <t>PME</t>
  </si>
  <si>
    <t>GINI</t>
  </si>
  <si>
    <t>OTRAS MEDIDAS DE POBREZA</t>
  </si>
  <si>
    <t>Posición en el ranking</t>
  </si>
  <si>
    <t>logros alcanzados en educación superior</t>
  </si>
  <si>
    <t>ED.SUP</t>
  </si>
  <si>
    <t>EDUCACION</t>
  </si>
  <si>
    <t>PILAR 12</t>
  </si>
  <si>
    <t>2. “La línea de pobreza extrema es el costo per cápita mensual mínimo necesario para adquirir únicamente la canasta de bienes alimentarios</t>
  </si>
  <si>
    <t xml:space="preserve">que permiten un nivel de sobrevivencia en un país determinado.” </t>
  </si>
  <si>
    <t>IPM-A</t>
  </si>
  <si>
    <t xml:space="preserve">Este índice expresa la desigualdad de ingresos, 
en valores contenidos del 0 al 1. Dentro de este 
espectro, 0 es el indicador de igualdad perfeta (las personas tienen los mismos ingresos) y 1 expresa la extrema desigualdad (un individuo concentra toda la riqueza). </t>
  </si>
  <si>
    <t>La línea de pobreza extrema es el costo per cápita mensual mínimo necesario para adquirir únicamente la canasta de bienes alimentarios,que permiten un nivel de sobrevivencia en un país determinado.”</t>
  </si>
  <si>
    <t xml:space="preserve">POBREZA EXTREMA </t>
  </si>
  <si>
    <t>La Línea de pobreza es el costo per cápita mínimo de una canasta básica de bienes (alimentarios y no alimentarios) en un área geográfica determinada.</t>
  </si>
  <si>
    <t>POBREZA MONETARIA</t>
  </si>
  <si>
    <t>PILAR 11:  POBREZA</t>
  </si>
  <si>
    <t>Participación de medianas y grandes empresas</t>
  </si>
  <si>
    <t>INN-3-3</t>
  </si>
  <si>
    <t>Densidad empresarial</t>
  </si>
  <si>
    <t>INN-3-2</t>
  </si>
  <si>
    <t>Tasa de natilidad empresarial neta</t>
  </si>
  <si>
    <t>INN-3-1</t>
  </si>
  <si>
    <t>Dinámica empresarial</t>
  </si>
  <si>
    <t>INN-3</t>
  </si>
  <si>
    <t>Patentes y diseños industriales</t>
  </si>
  <si>
    <t>INN-2-2</t>
  </si>
  <si>
    <t>Inversión en ACTI</t>
  </si>
  <si>
    <t>INN-2-1</t>
  </si>
  <si>
    <t>Inversión en CTI y patentes</t>
  </si>
  <si>
    <t>INN-2</t>
  </si>
  <si>
    <t>Revistas indexadas</t>
  </si>
  <si>
    <t>INN-1-2</t>
  </si>
  <si>
    <t xml:space="preserve">Investigación de alta calidad </t>
  </si>
  <si>
    <t>INN-1-1</t>
  </si>
  <si>
    <t>Investigación</t>
  </si>
  <si>
    <t>INN-1</t>
  </si>
  <si>
    <t>PILAR 10: INNOVACIÓN Y DINÁMICA EMPRESARIAL</t>
  </si>
  <si>
    <t>Diversificación de la canasta exportadora</t>
  </si>
  <si>
    <t>SOF-2-2</t>
  </si>
  <si>
    <t>Diversificación de mercados de destino de exportaciones</t>
  </si>
  <si>
    <t>SOF-2-1</t>
  </si>
  <si>
    <t>Diversificación</t>
  </si>
  <si>
    <t>SOF-2</t>
  </si>
  <si>
    <t>Complejidad del aparato productivo</t>
  </si>
  <si>
    <t>SOF-1-1</t>
  </si>
  <si>
    <t>Sofisticación</t>
  </si>
  <si>
    <t>SOF-1</t>
  </si>
  <si>
    <t>PILAR 9: SOFISTICACIÓN Y DIVERSIFICACIÓN</t>
  </si>
  <si>
    <t>SOFISTICACIÓN E INNOVACIÓN</t>
  </si>
  <si>
    <t>FACTOR 3</t>
  </si>
  <si>
    <t>Saldo de cuentas de ahorro</t>
  </si>
  <si>
    <t>EFI-3-4</t>
  </si>
  <si>
    <t>Cobertura de seguros</t>
  </si>
  <si>
    <t>EFI-3-3</t>
  </si>
  <si>
    <t>Índice de bancarización</t>
  </si>
  <si>
    <t>EFI-3-2</t>
  </si>
  <si>
    <t>Cobertura establecimientos financieros</t>
  </si>
  <si>
    <t>EFI-3-1</t>
  </si>
  <si>
    <t>Desarrollo mercado financiero</t>
  </si>
  <si>
    <t>EFI-3</t>
  </si>
  <si>
    <t>Subempleo por competencias</t>
  </si>
  <si>
    <t>EFI-2-5</t>
  </si>
  <si>
    <t>Brecha de participación laboral entre hombres y mujeres</t>
  </si>
  <si>
    <t>EFI-2-4</t>
  </si>
  <si>
    <t xml:space="preserve">Desempleo </t>
  </si>
  <si>
    <t>EFI-2-3</t>
  </si>
  <si>
    <t>Tasa global de participación laboral</t>
  </si>
  <si>
    <t>EFI-2-2</t>
  </si>
  <si>
    <t>Formalidad laboral</t>
  </si>
  <si>
    <t>EFI-2-1</t>
  </si>
  <si>
    <t>Eficiencia mercado laboral</t>
  </si>
  <si>
    <t>EFI-2</t>
  </si>
  <si>
    <t>Consultas y trámites en línea</t>
  </si>
  <si>
    <t>EFI-1-7</t>
  </si>
  <si>
    <t>Facilidad permisos de construcción</t>
  </si>
  <si>
    <t>EFI-1-6</t>
  </si>
  <si>
    <t>Facilidad para registrar propiedades</t>
  </si>
  <si>
    <t>EFI-1-5</t>
  </si>
  <si>
    <t>Número de pagos de impuestos por año</t>
  </si>
  <si>
    <t>EFI-1-4</t>
  </si>
  <si>
    <t xml:space="preserve">Facilidad para abrir una empresa </t>
  </si>
  <si>
    <t>EFI-1-3</t>
  </si>
  <si>
    <t>Carga tributaria para las empresas</t>
  </si>
  <si>
    <t>EFI-1-2</t>
  </si>
  <si>
    <t>Grado de apertura comercial</t>
  </si>
  <si>
    <t>EFI-1-1</t>
  </si>
  <si>
    <t>Eficiencia mercado de bienes</t>
  </si>
  <si>
    <t>EFI-1</t>
  </si>
  <si>
    <t>PILAR 8: EFICIENCIA DE LOS MERCADOS</t>
  </si>
  <si>
    <t>Dominio de segundo idioma</t>
  </si>
  <si>
    <t>EDS-3-1</t>
  </si>
  <si>
    <t>Bilingüismo</t>
  </si>
  <si>
    <t>EDS-3</t>
  </si>
  <si>
    <t>Cobertura instituciones de educación superior con acreditación de alta calidad</t>
  </si>
  <si>
    <t>EDS-2-3</t>
  </si>
  <si>
    <t>Calidad de docentes de educación superior</t>
  </si>
  <si>
    <t>EDS-2-2</t>
  </si>
  <si>
    <t>Puntaje pruebas Saber Pro</t>
  </si>
  <si>
    <t>EDS-2-1</t>
  </si>
  <si>
    <t>Calidad en educación superior</t>
  </si>
  <si>
    <t>EDS-2</t>
  </si>
  <si>
    <t>Deserción escolar en educación superior</t>
  </si>
  <si>
    <t>EDS-1-4</t>
  </si>
  <si>
    <t>Cobertura formación técnica y tecnológica</t>
  </si>
  <si>
    <t>EDS-1-3</t>
  </si>
  <si>
    <t xml:space="preserve">Graduados en posgrado </t>
  </si>
  <si>
    <t>EDS-1-2</t>
  </si>
  <si>
    <t>Cobertura bruta educación superior</t>
  </si>
  <si>
    <t>EDS-1-1</t>
  </si>
  <si>
    <t>Cobertura en educación superior</t>
  </si>
  <si>
    <t>EDS-1</t>
  </si>
  <si>
    <t>PILAR 7: EDUCACIÓN SUPERIOR Y CAPACITACIÓN</t>
  </si>
  <si>
    <t>EFICIENCIA</t>
  </si>
  <si>
    <t>FACTOR 2</t>
  </si>
  <si>
    <t>Tasa de afectación de desastres naturales</t>
  </si>
  <si>
    <t>AMB-3-1</t>
  </si>
  <si>
    <t>Gestión del Riesgo</t>
  </si>
  <si>
    <t>AMB-3</t>
  </si>
  <si>
    <t>Toneladas dispuestas de residuos sólidos</t>
  </si>
  <si>
    <t>AMB-2-2</t>
  </si>
  <si>
    <t>Empresas certificadas ISO14001</t>
  </si>
  <si>
    <t>AMB-2-1</t>
  </si>
  <si>
    <t>Gestión Ambiental</t>
  </si>
  <si>
    <t>AMB-2</t>
  </si>
  <si>
    <t>Áreas protegidas</t>
  </si>
  <si>
    <t>AMB-1-3</t>
  </si>
  <si>
    <t>Superficie cubierta por bosque</t>
  </si>
  <si>
    <t>AMB-1-2</t>
  </si>
  <si>
    <t>Tasa de deforestación</t>
  </si>
  <si>
    <t>AMB-1-1</t>
  </si>
  <si>
    <t>Activos naturales</t>
  </si>
  <si>
    <t>AMB-1</t>
  </si>
  <si>
    <t>PILAR 6: SOSTENIBILIDAD AMBIENTAL</t>
  </si>
  <si>
    <t>Tiempo promedio en la asignacion de citas</t>
  </si>
  <si>
    <t>SAL-3-4</t>
  </si>
  <si>
    <t>Esperanza de vida al nacer</t>
  </si>
  <si>
    <t>SAL-3-3</t>
  </si>
  <si>
    <t xml:space="preserve">Mortalidad materna </t>
  </si>
  <si>
    <t>SAL-3-2</t>
  </si>
  <si>
    <t>Inversión en salud pública</t>
  </si>
  <si>
    <t>SAL-3-1</t>
  </si>
  <si>
    <t>Calidad en salud</t>
  </si>
  <si>
    <t>SAL-3</t>
  </si>
  <si>
    <t>Inversión protección integral a primera infancia</t>
  </si>
  <si>
    <t>SAL-2-3</t>
  </si>
  <si>
    <t>Mortalidad por anemia</t>
  </si>
  <si>
    <t>SAL-2-2</t>
  </si>
  <si>
    <t>Mortalidad infantil</t>
  </si>
  <si>
    <t>SAL-2-1</t>
  </si>
  <si>
    <t>Primera infancia</t>
  </si>
  <si>
    <t>SAL-2</t>
  </si>
  <si>
    <t>Cobertura de vacunación triple viral</t>
  </si>
  <si>
    <t>SAL-1-4</t>
  </si>
  <si>
    <t>Camas de servicios especializados</t>
  </si>
  <si>
    <t>SAL-1-3</t>
  </si>
  <si>
    <t>Camas hospitalarias totales</t>
  </si>
  <si>
    <t>SAL-1-2</t>
  </si>
  <si>
    <t>Cobertura de aseguramiento en salud</t>
  </si>
  <si>
    <t>SAL-1-1</t>
  </si>
  <si>
    <t>Cobertura en salud</t>
  </si>
  <si>
    <t>SAL-1</t>
  </si>
  <si>
    <t>PILAR 5: SALUD</t>
  </si>
  <si>
    <t>Inversión en calidad educación básica y media</t>
  </si>
  <si>
    <t>EDU-2-7</t>
  </si>
  <si>
    <t>Relación docentes-estudiantes</t>
  </si>
  <si>
    <t>EDU-2-6</t>
  </si>
  <si>
    <t>Calidad de los docentes de colegios oficiales</t>
  </si>
  <si>
    <t>EDU-2-5</t>
  </si>
  <si>
    <t>Espacio en aulas educativas de establecimientos oficiales</t>
  </si>
  <si>
    <t>EDU-2-4</t>
  </si>
  <si>
    <t>Puntajes pruebas Saber 11 en colegios oficiales (Lenguaje, Matemáticas y Ciencias)</t>
  </si>
  <si>
    <t>EDU-2-3</t>
  </si>
  <si>
    <t>Puntaje pruebas Saber 5 (Lenguaje, Matemáticas y Ciencias)</t>
  </si>
  <si>
    <t>EDU-2-2</t>
  </si>
  <si>
    <t>Puntaje pruebas Saber 11 (Lenguaje, Matemáticas y Ciencias)</t>
  </si>
  <si>
    <t>EDU-2-1</t>
  </si>
  <si>
    <t>Calidad en educación</t>
  </si>
  <si>
    <t>EDU-2</t>
  </si>
  <si>
    <t>Deserción escolar educación básica y media</t>
  </si>
  <si>
    <t>EDU-1-5</t>
  </si>
  <si>
    <t>Cobertura neta educación media</t>
  </si>
  <si>
    <t>EDU-1-4</t>
  </si>
  <si>
    <t>Cobertura neta educación secundaria</t>
  </si>
  <si>
    <t>EDU-1-3</t>
  </si>
  <si>
    <t>Cobertura neta educación primaria</t>
  </si>
  <si>
    <t>EDU-1-2</t>
  </si>
  <si>
    <t>Cobertura neta preescolar</t>
  </si>
  <si>
    <t>EDU-1-1</t>
  </si>
  <si>
    <t>Cobertura en educación</t>
  </si>
  <si>
    <t>EDU-1</t>
  </si>
  <si>
    <t>PILAR 4: EDUCACIÓN BÁSICA Y MEDIA</t>
  </si>
  <si>
    <t>Tamaño del mercado externo</t>
  </si>
  <si>
    <t>TAM-2-1</t>
  </si>
  <si>
    <t>Mercado externo</t>
  </si>
  <si>
    <t>TAM-2</t>
  </si>
  <si>
    <t>Tamaño del mercado interno</t>
  </si>
  <si>
    <t>TAM-1-1</t>
  </si>
  <si>
    <t>Mercado Interno</t>
  </si>
  <si>
    <t>TAM-1</t>
  </si>
  <si>
    <t>PILAR 3: TAMAÑO DEL MERCADO</t>
  </si>
  <si>
    <t>Ancho de banda de internet</t>
  </si>
  <si>
    <t>INF-3-2</t>
  </si>
  <si>
    <t>Penetración internet banda ancha fijo</t>
  </si>
  <si>
    <t>INF-3-1</t>
  </si>
  <si>
    <t>Infraestructura TIC</t>
  </si>
  <si>
    <t>INF-3</t>
  </si>
  <si>
    <t>Población potencialmente conectada vía aérea</t>
  </si>
  <si>
    <t>INF-2-10</t>
  </si>
  <si>
    <t>Pasajeros movilizados vía aérea</t>
  </si>
  <si>
    <t>INF-2-9</t>
  </si>
  <si>
    <t>Costo de transporte terrestre a mercado interno</t>
  </si>
  <si>
    <t>INF-2-8</t>
  </si>
  <si>
    <t>Costo de transporte terrestre a puertos</t>
  </si>
  <si>
    <t>INF-2-7</t>
  </si>
  <si>
    <t>Porcentaje de red secundaria pavimentada</t>
  </si>
  <si>
    <t>INF-2-6</t>
  </si>
  <si>
    <t>Red vial secundaria pavimentada por área</t>
  </si>
  <si>
    <t>INF-2-5</t>
  </si>
  <si>
    <t>Red vial secundaria pavimentada por cada 100000 habitantes</t>
  </si>
  <si>
    <t>INF-2-4</t>
  </si>
  <si>
    <t>Porcentaje de vías pavimentadas en buen estado</t>
  </si>
  <si>
    <t>INF-2-3</t>
  </si>
  <si>
    <t>Red vial primaria pavimentada por área</t>
  </si>
  <si>
    <t>INF-2-2</t>
  </si>
  <si>
    <t>Red vial primaria pavimentada por cada 100000 habitantes</t>
  </si>
  <si>
    <t>INF-2-1</t>
  </si>
  <si>
    <t>Conectividad</t>
  </si>
  <si>
    <t>INF-2</t>
  </si>
  <si>
    <t>Costo energia eléctrica</t>
  </si>
  <si>
    <t>INF-1-3</t>
  </si>
  <si>
    <t>Cobertura energía eléctrica</t>
  </si>
  <si>
    <t>INF-1-2</t>
  </si>
  <si>
    <t>Cobertura acueducto</t>
  </si>
  <si>
    <t>INF-1-1</t>
  </si>
  <si>
    <t>Servicios públicos</t>
  </si>
  <si>
    <t>INF-1</t>
  </si>
  <si>
    <t>PILAR 2: INFRAESTRUCTURA</t>
  </si>
  <si>
    <t>Acceso a mecanismos alternativos de justicia</t>
  </si>
  <si>
    <t>INS-4-7</t>
  </si>
  <si>
    <t>Productividad de jueces</t>
  </si>
  <si>
    <t>INS-4-6</t>
  </si>
  <si>
    <t>Eficiencia de la justicia</t>
  </si>
  <si>
    <t>INS-4-5</t>
  </si>
  <si>
    <t>Jueces por 100.000 habitantes</t>
  </si>
  <si>
    <t>INS-4-4</t>
  </si>
  <si>
    <t>Tasa de extorsión</t>
  </si>
  <si>
    <t>INS-4-3</t>
  </si>
  <si>
    <t xml:space="preserve">Tasa de secuestro </t>
  </si>
  <si>
    <t>INS-4-2</t>
  </si>
  <si>
    <t xml:space="preserve">Tasa de homicidios </t>
  </si>
  <si>
    <t>INS-4-1</t>
  </si>
  <si>
    <t>Seguridad y justicia</t>
  </si>
  <si>
    <t>INS-4</t>
  </si>
  <si>
    <t>Transparencia en el manejo de las regalías</t>
  </si>
  <si>
    <t>INS-3-2</t>
  </si>
  <si>
    <t>Índice de Gobierno Abierto</t>
  </si>
  <si>
    <t>INS-3-1</t>
  </si>
  <si>
    <t>Transparencia</t>
  </si>
  <si>
    <t>INS-3</t>
  </si>
  <si>
    <t>Capacidad de ahorro</t>
  </si>
  <si>
    <t>INS-2-3</t>
  </si>
  <si>
    <t>Capacidad local de recaudo</t>
  </si>
  <si>
    <t>INS-2-2</t>
  </si>
  <si>
    <t>Autonomía fiscal</t>
  </si>
  <si>
    <t>INS-2-1</t>
  </si>
  <si>
    <t>Gestión fiscal</t>
  </si>
  <si>
    <t>INS-2</t>
  </si>
  <si>
    <t>Gestión de regalías</t>
  </si>
  <si>
    <t>INS-1-2</t>
  </si>
  <si>
    <t>Eficacia, requisitos legales, capacidad administrativa y gestión</t>
  </si>
  <si>
    <t>INS-1-1</t>
  </si>
  <si>
    <t>Desempeño administrativo</t>
  </si>
  <si>
    <t>INS-1</t>
  </si>
  <si>
    <t>PILAR 1: INSTITUCIONES</t>
  </si>
  <si>
    <t>CONDICIONES BÁSICAS</t>
  </si>
  <si>
    <t>FACTOR 1</t>
  </si>
  <si>
    <t>Puntaje de 0-10</t>
  </si>
  <si>
    <t>Pobreza</t>
  </si>
  <si>
    <t>Competitividad</t>
  </si>
  <si>
    <t>Inasistencia Escolar</t>
  </si>
  <si>
    <t>Rezago Escolar</t>
  </si>
  <si>
    <t>Desempleo de larga duración</t>
  </si>
  <si>
    <t>Barreras de acceso a servicios de salud</t>
  </si>
  <si>
    <t>Pobreza Monetaria</t>
  </si>
  <si>
    <t>Pobreza Extrema</t>
  </si>
  <si>
    <t>Coeficiente de Gini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</si>
</sst>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$&quot;\ * #,##0_-;\-&quot;$&quot;\ * #,##0_-;_-&quot;$&quot;\ * &quot;-&quot;_-;_-@_-"/>
    <numFmt numFmtId="164" formatCode="0.000%"/>
    <numFmt numFmtId="165" formatCode="0.0000%"/>
    <numFmt numFmtId="166" formatCode="0.00000%"/>
    <numFmt numFmtId="167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1"/>
      <color theme="1"/>
      <name val="Arial"/>
      <family val="2"/>
    </font>
    <font>
      <u/>
      <sz val="11"/>
      <color rgb="FF0563C1"/>
      <name val="Calibri"/>
      <family val="2"/>
      <charset val="1"/>
    </font>
    <font>
      <b/>
      <sz val="11"/>
      <name val="Calibri"/>
      <family val="2"/>
      <scheme val="minor"/>
    </font>
    <font>
      <sz val="2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8" fillId="0" borderId="0"/>
    <xf numFmtId="0" fontId="10" fillId="0" borderId="0" applyBorder="0" applyProtection="0"/>
  </cellStyleXfs>
  <cellXfs count="89">
    <xf numFmtId="0" fontId="0" fillId="0" borderId="0" xfId="0"/>
    <xf numFmtId="9" fontId="0" fillId="0" borderId="0" xfId="1" applyFont="1"/>
    <xf numFmtId="164" fontId="0" fillId="0" borderId="0" xfId="1" applyNumberFormat="1" applyFont="1"/>
    <xf numFmtId="10" fontId="0" fillId="0" borderId="0" xfId="1" applyNumberFormat="1" applyFont="1"/>
    <xf numFmtId="0" fontId="3" fillId="0" borderId="0" xfId="0" applyFont="1"/>
    <xf numFmtId="0" fontId="0" fillId="2" borderId="1" xfId="0" applyFill="1" applyBorder="1" applyAlignment="1">
      <alignment horizontal="center" wrapText="1"/>
    </xf>
    <xf numFmtId="9" fontId="0" fillId="2" borderId="1" xfId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1" applyNumberFormat="1" applyFont="1" applyFill="1" applyBorder="1" applyAlignment="1">
      <alignment horizontal="center" vertical="center" wrapText="1"/>
    </xf>
    <xf numFmtId="10" fontId="0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6" xfId="0" applyFill="1" applyBorder="1"/>
    <xf numFmtId="0" fontId="0" fillId="0" borderId="1" xfId="0" applyBorder="1"/>
    <xf numFmtId="9" fontId="0" fillId="0" borderId="1" xfId="1" applyFont="1" applyBorder="1"/>
    <xf numFmtId="0" fontId="2" fillId="0" borderId="1" xfId="0" applyFont="1" applyBorder="1"/>
    <xf numFmtId="0" fontId="3" fillId="0" borderId="1" xfId="0" applyFont="1" applyBorder="1"/>
    <xf numFmtId="2" fontId="0" fillId="0" borderId="1" xfId="0" applyNumberFormat="1" applyBorder="1" applyAlignment="1">
      <alignment horizontal="right"/>
    </xf>
    <xf numFmtId="165" fontId="0" fillId="0" borderId="1" xfId="1" applyNumberFormat="1" applyFont="1" applyBorder="1"/>
    <xf numFmtId="166" fontId="0" fillId="0" borderId="1" xfId="1" applyNumberFormat="1" applyFont="1" applyBorder="1"/>
    <xf numFmtId="165" fontId="0" fillId="0" borderId="1" xfId="0" applyNumberFormat="1" applyBorder="1"/>
    <xf numFmtId="164" fontId="0" fillId="2" borderId="1" xfId="1" applyNumberFormat="1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1" xfId="2" applyNumberFormat="1" applyFont="1" applyFill="1" applyBorder="1" applyAlignment="1">
      <alignment horizontal="center" vertical="center"/>
    </xf>
    <xf numFmtId="166" fontId="0" fillId="2" borderId="1" xfId="1" applyNumberFormat="1" applyFont="1" applyFill="1" applyBorder="1" applyAlignment="1">
      <alignment horizontal="center" vertical="center"/>
    </xf>
    <xf numFmtId="0" fontId="0" fillId="2" borderId="1" xfId="1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167" fontId="0" fillId="0" borderId="0" xfId="1" applyNumberFormat="1" applyFont="1"/>
    <xf numFmtId="0" fontId="0" fillId="2" borderId="7" xfId="1" applyNumberFormat="1" applyFont="1" applyFill="1" applyBorder="1" applyAlignment="1">
      <alignment horizontal="center" vertical="center"/>
    </xf>
    <xf numFmtId="0" fontId="8" fillId="0" borderId="0" xfId="3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8" fillId="0" borderId="0" xfId="3" applyAlignment="1">
      <alignment horizontal="center" wrapText="1"/>
    </xf>
    <xf numFmtId="0" fontId="9" fillId="0" borderId="0" xfId="0" applyFont="1" applyAlignment="1">
      <alignment vertical="center" wrapText="1"/>
    </xf>
    <xf numFmtId="0" fontId="3" fillId="0" borderId="1" xfId="4" applyFont="1" applyFill="1" applyBorder="1" applyAlignment="1">
      <alignment horizontal="left"/>
    </xf>
    <xf numFmtId="0" fontId="3" fillId="0" borderId="1" xfId="4" applyFont="1" applyFill="1" applyBorder="1" applyAlignment="1">
      <alignment horizontal="center"/>
    </xf>
    <xf numFmtId="0" fontId="7" fillId="0" borderId="1" xfId="3" applyFont="1" applyFill="1" applyBorder="1"/>
    <xf numFmtId="0" fontId="11" fillId="0" borderId="1" xfId="4" applyFont="1" applyFill="1" applyBorder="1" applyAlignment="1">
      <alignment horizontal="center"/>
    </xf>
    <xf numFmtId="0" fontId="7" fillId="0" borderId="1" xfId="3" applyFont="1" applyFill="1" applyBorder="1" applyAlignment="1"/>
    <xf numFmtId="0" fontId="11" fillId="0" borderId="1" xfId="4" applyFont="1" applyFill="1" applyBorder="1" applyAlignment="1">
      <alignment horizontal="left"/>
    </xf>
    <xf numFmtId="0" fontId="11" fillId="4" borderId="1" xfId="4" applyFont="1" applyFill="1" applyBorder="1" applyAlignment="1">
      <alignment horizontal="left"/>
    </xf>
    <xf numFmtId="0" fontId="11" fillId="0" borderId="9" xfId="4" applyFont="1" applyFill="1" applyBorder="1" applyAlignment="1"/>
    <xf numFmtId="0" fontId="11" fillId="0" borderId="6" xfId="4" applyFont="1" applyFill="1" applyBorder="1" applyAlignment="1"/>
    <xf numFmtId="0" fontId="11" fillId="4" borderId="9" xfId="4" applyFont="1" applyFill="1" applyBorder="1" applyAlignment="1"/>
    <xf numFmtId="0" fontId="11" fillId="0" borderId="9" xfId="4" applyFont="1" applyFill="1" applyBorder="1" applyAlignment="1">
      <alignment horizontal="left"/>
    </xf>
    <xf numFmtId="0" fontId="11" fillId="0" borderId="6" xfId="4" applyFont="1" applyFill="1" applyBorder="1" applyAlignment="1">
      <alignment horizontal="center"/>
    </xf>
    <xf numFmtId="0" fontId="3" fillId="0" borderId="9" xfId="4" applyFont="1" applyFill="1" applyBorder="1" applyAlignment="1">
      <alignment horizontal="left"/>
    </xf>
    <xf numFmtId="0" fontId="3" fillId="0" borderId="6" xfId="4" applyFont="1" applyFill="1" applyBorder="1" applyAlignment="1">
      <alignment horizontal="center"/>
    </xf>
    <xf numFmtId="0" fontId="3" fillId="0" borderId="8" xfId="4" applyFont="1" applyFill="1" applyBorder="1" applyAlignment="1">
      <alignment horizontal="left"/>
    </xf>
    <xf numFmtId="0" fontId="11" fillId="0" borderId="1" xfId="4" applyFont="1" applyFill="1" applyBorder="1" applyAlignment="1"/>
    <xf numFmtId="0" fontId="7" fillId="4" borderId="1" xfId="3" applyFont="1" applyFill="1" applyBorder="1"/>
    <xf numFmtId="0" fontId="7" fillId="4" borderId="1" xfId="3" applyFont="1" applyFill="1" applyBorder="1" applyAlignment="1"/>
    <xf numFmtId="0" fontId="11" fillId="4" borderId="1" xfId="4" applyFont="1" applyFill="1" applyBorder="1" applyAlignment="1"/>
    <xf numFmtId="0" fontId="11" fillId="0" borderId="1" xfId="4" applyFont="1" applyFill="1" applyBorder="1" applyAlignment="1">
      <alignment horizontal="left" vertical="center"/>
    </xf>
    <xf numFmtId="0" fontId="11" fillId="0" borderId="1" xfId="4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left" vertical="center"/>
    </xf>
    <xf numFmtId="0" fontId="3" fillId="0" borderId="1" xfId="4" applyFont="1" applyFill="1" applyBorder="1" applyAlignment="1">
      <alignment horizontal="center" vertical="center"/>
    </xf>
    <xf numFmtId="0" fontId="11" fillId="4" borderId="1" xfId="4" applyFont="1" applyFill="1" applyBorder="1" applyAlignment="1">
      <alignment vertical="center"/>
    </xf>
    <xf numFmtId="0" fontId="11" fillId="0" borderId="1" xfId="4" applyFont="1" applyFill="1" applyBorder="1" applyAlignment="1">
      <alignment vertical="center"/>
    </xf>
    <xf numFmtId="0" fontId="7" fillId="0" borderId="0" xfId="3" applyFont="1"/>
    <xf numFmtId="2" fontId="0" fillId="2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2" fontId="0" fillId="2" borderId="1" xfId="1" applyNumberFormat="1" applyFont="1" applyFill="1" applyBorder="1" applyAlignment="1">
      <alignment horizontal="center" vertical="center"/>
    </xf>
    <xf numFmtId="9" fontId="0" fillId="0" borderId="1" xfId="0" applyNumberFormat="1" applyBorder="1"/>
    <xf numFmtId="0" fontId="7" fillId="0" borderId="1" xfId="0" applyFont="1" applyBorder="1"/>
    <xf numFmtId="0" fontId="0" fillId="2" borderId="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9" fontId="0" fillId="2" borderId="3" xfId="1" applyFont="1" applyFill="1" applyBorder="1" applyAlignment="1">
      <alignment horizontal="center" wrapText="1"/>
    </xf>
    <xf numFmtId="9" fontId="0" fillId="2" borderId="4" xfId="1" applyFont="1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10" fontId="0" fillId="2" borderId="3" xfId="1" applyNumberFormat="1" applyFont="1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10" fontId="0" fillId="2" borderId="5" xfId="1" applyNumberFormat="1" applyFont="1" applyFill="1" applyBorder="1" applyAlignment="1">
      <alignment horizontal="center" wrapText="1"/>
    </xf>
    <xf numFmtId="10" fontId="0" fillId="2" borderId="4" xfId="1" applyNumberFormat="1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0" fillId="2" borderId="5" xfId="0" applyFill="1" applyBorder="1" applyAlignment="1">
      <alignment horizontal="center" vertical="center" wrapText="1"/>
    </xf>
    <xf numFmtId="10" fontId="0" fillId="2" borderId="3" xfId="1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0" fontId="0" fillId="2" borderId="3" xfId="1" applyNumberFormat="1" applyFont="1" applyFill="1" applyBorder="1" applyAlignment="1">
      <alignment horizontal="center"/>
    </xf>
    <xf numFmtId="0" fontId="12" fillId="3" borderId="1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8" fillId="0" borderId="0" xfId="3" applyAlignment="1">
      <alignment horizontal="center" wrapText="1"/>
    </xf>
  </cellXfs>
  <cellStyles count="5">
    <cellStyle name="Hipervínculo" xfId="4" builtinId="8"/>
    <cellStyle name="Moneda [0]" xfId="2" builtinId="7"/>
    <cellStyle name="Normal" xfId="0" builtinId="0"/>
    <cellStyle name="Normal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/H:\Nuevas%20ponderaciones\FICHAS%20T&#201;CNICAS\INF-1%20Facilidad%20para%20obtener%20permisos%20de%20construcci&#243;n.docx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BG87"/>
  <sheetViews>
    <sheetView tabSelected="1" zoomScaleNormal="100" workbookViewId="0">
      <pane xSplit="5520" ySplit="1635" activePane="bottomRight"/>
      <selection pane="topRight" activeCell="D2" sqref="D2:F2"/>
      <selection pane="bottomLeft" activeCell="C2" sqref="C2:C3"/>
      <selection pane="bottomRight" activeCell="BG7" sqref="BG7:BG59"/>
    </sheetView>
  </sheetViews>
  <sheetFormatPr baseColWidth="10" defaultRowHeight="15" x14ac:dyDescent="0.25"/>
  <cols>
    <col min="2" max="2" width="14" bestFit="1" customWidth="1"/>
    <col min="3" max="3" width="23.42578125" bestFit="1" customWidth="1"/>
    <col min="4" max="4" width="13.7109375" bestFit="1" customWidth="1"/>
    <col min="5" max="5" width="11.42578125" style="1"/>
    <col min="6" max="6" width="19.5703125" bestFit="1" customWidth="1"/>
    <col min="7" max="7" width="13.7109375" bestFit="1" customWidth="1"/>
    <col min="8" max="8" width="11.42578125" style="2"/>
    <col min="9" max="9" width="19.5703125" bestFit="1" customWidth="1"/>
    <col min="10" max="10" width="13.7109375" bestFit="1" customWidth="1"/>
    <col min="11" max="11" width="11.42578125" style="3"/>
    <col min="12" max="12" width="19.5703125" bestFit="1" customWidth="1"/>
    <col min="13" max="13" width="13.7109375" bestFit="1" customWidth="1"/>
    <col min="15" max="15" width="18.7109375" bestFit="1" customWidth="1"/>
    <col min="16" max="16" width="13.7109375" style="4" bestFit="1" customWidth="1"/>
    <col min="17" max="17" width="11.42578125" style="3"/>
    <col min="18" max="18" width="19.5703125" style="4" bestFit="1" customWidth="1"/>
    <col min="19" max="19" width="13.7109375" style="4" bestFit="1" customWidth="1"/>
    <col min="20" max="20" width="11.42578125" style="2"/>
    <col min="21" max="21" width="19.5703125" bestFit="1" customWidth="1"/>
    <col min="22" max="22" width="13.7109375" bestFit="1" customWidth="1"/>
    <col min="23" max="23" width="11.42578125" style="3"/>
    <col min="24" max="24" width="19.5703125" bestFit="1" customWidth="1"/>
    <col min="25" max="25" width="13.7109375" bestFit="1" customWidth="1"/>
    <col min="26" max="26" width="11.42578125" style="2"/>
    <col min="27" max="27" width="19.5703125" bestFit="1" customWidth="1"/>
    <col min="29" max="29" width="11.42578125" style="3"/>
    <col min="30" max="30" width="19.5703125" bestFit="1" customWidth="1"/>
    <col min="32" max="32" width="11.42578125" style="3"/>
    <col min="33" max="33" width="19.5703125" bestFit="1" customWidth="1"/>
    <col min="35" max="35" width="11.42578125" style="3"/>
    <col min="36" max="36" width="19.5703125" bestFit="1" customWidth="1"/>
    <col min="38" max="38" width="11.42578125" style="3"/>
    <col min="39" max="39" width="19.5703125" bestFit="1" customWidth="1"/>
    <col min="40" max="42" width="19.5703125" customWidth="1"/>
    <col min="43" max="43" width="25.5703125" customWidth="1"/>
    <col min="44" max="44" width="29.140625" customWidth="1"/>
    <col min="45" max="45" width="41.28515625" customWidth="1"/>
    <col min="46" max="46" width="42.5703125" customWidth="1"/>
    <col min="47" max="47" width="34.7109375" customWidth="1"/>
    <col min="48" max="48" width="29.5703125" customWidth="1"/>
    <col min="49" max="49" width="36.7109375" customWidth="1"/>
    <col min="50" max="50" width="25.85546875" customWidth="1"/>
    <col min="51" max="51" width="30.140625" customWidth="1"/>
    <col min="52" max="52" width="36.85546875" customWidth="1"/>
    <col min="53" max="53" width="45.42578125" customWidth="1"/>
    <col min="54" max="54" width="24.85546875" customWidth="1"/>
    <col min="55" max="55" width="33.28515625" customWidth="1"/>
    <col min="56" max="56" width="37.140625" customWidth="1"/>
    <col min="57" max="57" width="45.42578125" customWidth="1"/>
    <col min="58" max="58" width="26.42578125" customWidth="1"/>
    <col min="59" max="59" width="14.7109375" style="62" bestFit="1" customWidth="1"/>
  </cols>
  <sheetData>
    <row r="1" spans="1:59" ht="16.5" customHeight="1" thickBot="1" x14ac:dyDescent="0.3"/>
    <row r="2" spans="1:59" ht="33.75" customHeight="1" x14ac:dyDescent="0.25">
      <c r="A2" s="69" t="s">
        <v>0</v>
      </c>
      <c r="B2" s="69" t="s">
        <v>49</v>
      </c>
      <c r="C2" s="70" t="s">
        <v>1</v>
      </c>
      <c r="D2" s="72" t="s">
        <v>2</v>
      </c>
      <c r="E2" s="72"/>
      <c r="F2" s="73"/>
      <c r="G2" s="74" t="s">
        <v>3</v>
      </c>
      <c r="H2" s="75"/>
      <c r="I2" s="76"/>
      <c r="J2" s="74" t="s">
        <v>4</v>
      </c>
      <c r="K2" s="77"/>
      <c r="L2" s="78"/>
      <c r="M2" s="66" t="s">
        <v>5</v>
      </c>
      <c r="N2" s="67"/>
      <c r="O2" s="68"/>
      <c r="P2" s="79" t="s">
        <v>6</v>
      </c>
      <c r="Q2" s="75"/>
      <c r="R2" s="80"/>
      <c r="S2" s="79" t="s">
        <v>7</v>
      </c>
      <c r="T2" s="75"/>
      <c r="U2" s="76"/>
      <c r="V2" s="81" t="s">
        <v>8</v>
      </c>
      <c r="W2" s="82"/>
      <c r="X2" s="83"/>
      <c r="Y2" s="74" t="s">
        <v>9</v>
      </c>
      <c r="Z2" s="75"/>
      <c r="AA2" s="76"/>
      <c r="AB2" s="74" t="s">
        <v>10</v>
      </c>
      <c r="AC2" s="75"/>
      <c r="AD2" s="76"/>
      <c r="AE2" s="74" t="s">
        <v>11</v>
      </c>
      <c r="AF2" s="75"/>
      <c r="AG2" s="76"/>
      <c r="AH2" s="66" t="s">
        <v>12</v>
      </c>
      <c r="AI2" s="84"/>
      <c r="AJ2" s="68"/>
      <c r="AK2" s="66" t="s">
        <v>13</v>
      </c>
      <c r="AL2" s="84"/>
      <c r="AM2" s="68"/>
      <c r="AN2" s="66" t="s">
        <v>56</v>
      </c>
      <c r="AO2" s="67"/>
      <c r="AP2" s="68"/>
      <c r="AQ2" s="85" t="s">
        <v>48</v>
      </c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</row>
    <row r="3" spans="1:59" ht="16.5" customHeight="1" x14ac:dyDescent="0.25">
      <c r="A3" s="69"/>
      <c r="B3" s="69"/>
      <c r="C3" s="71"/>
      <c r="D3" s="5" t="s">
        <v>14</v>
      </c>
      <c r="E3" s="6" t="s">
        <v>15</v>
      </c>
      <c r="F3" s="7" t="s">
        <v>16</v>
      </c>
      <c r="G3" s="5" t="s">
        <v>14</v>
      </c>
      <c r="H3" s="8" t="s">
        <v>15</v>
      </c>
      <c r="I3" s="7" t="s">
        <v>16</v>
      </c>
      <c r="J3" s="5" t="s">
        <v>14</v>
      </c>
      <c r="K3" s="9" t="s">
        <v>15</v>
      </c>
      <c r="L3" s="7" t="s">
        <v>16</v>
      </c>
      <c r="M3" s="5" t="s">
        <v>14</v>
      </c>
      <c r="N3" s="7" t="s">
        <v>15</v>
      </c>
      <c r="O3" s="7" t="s">
        <v>16</v>
      </c>
      <c r="P3" s="10" t="s">
        <v>14</v>
      </c>
      <c r="Q3" s="9" t="s">
        <v>15</v>
      </c>
      <c r="R3" s="11" t="s">
        <v>16</v>
      </c>
      <c r="S3" s="10" t="s">
        <v>14</v>
      </c>
      <c r="T3" s="8" t="s">
        <v>15</v>
      </c>
      <c r="U3" s="7" t="s">
        <v>16</v>
      </c>
      <c r="V3" s="5" t="s">
        <v>14</v>
      </c>
      <c r="W3" s="9" t="s">
        <v>15</v>
      </c>
      <c r="X3" s="7" t="s">
        <v>16</v>
      </c>
      <c r="Y3" s="5" t="s">
        <v>14</v>
      </c>
      <c r="Z3" s="8" t="s">
        <v>15</v>
      </c>
      <c r="AA3" s="7" t="s">
        <v>16</v>
      </c>
      <c r="AB3" s="5" t="s">
        <v>14</v>
      </c>
      <c r="AC3" s="9" t="s">
        <v>15</v>
      </c>
      <c r="AD3" s="7" t="s">
        <v>16</v>
      </c>
      <c r="AE3" s="5" t="s">
        <v>14</v>
      </c>
      <c r="AF3" s="9" t="s">
        <v>15</v>
      </c>
      <c r="AG3" s="7" t="s">
        <v>16</v>
      </c>
      <c r="AH3" s="5" t="s">
        <v>14</v>
      </c>
      <c r="AI3" s="9" t="s">
        <v>15</v>
      </c>
      <c r="AJ3" s="7" t="s">
        <v>16</v>
      </c>
      <c r="AK3" s="5" t="s">
        <v>14</v>
      </c>
      <c r="AL3" s="9" t="s">
        <v>15</v>
      </c>
      <c r="AM3" s="7" t="s">
        <v>16</v>
      </c>
      <c r="AN3" s="27" t="s">
        <v>53</v>
      </c>
      <c r="AO3" s="27" t="s">
        <v>54</v>
      </c>
      <c r="AP3" s="27" t="s">
        <v>55</v>
      </c>
      <c r="AQ3" s="27" t="s">
        <v>33</v>
      </c>
      <c r="AR3" s="23" t="s">
        <v>34</v>
      </c>
      <c r="AS3" s="23" t="s">
        <v>35</v>
      </c>
      <c r="AT3" s="23" t="s">
        <v>36</v>
      </c>
      <c r="AU3" s="23" t="s">
        <v>37</v>
      </c>
      <c r="AV3" s="23" t="s">
        <v>38</v>
      </c>
      <c r="AW3" s="23" t="s">
        <v>39</v>
      </c>
      <c r="AX3" s="23" t="s">
        <v>40</v>
      </c>
      <c r="AY3" s="23" t="s">
        <v>41</v>
      </c>
      <c r="AZ3" s="23" t="s">
        <v>42</v>
      </c>
      <c r="BA3" s="23" t="s">
        <v>43</v>
      </c>
      <c r="BB3" s="23" t="s">
        <v>45</v>
      </c>
      <c r="BC3" s="23" t="s">
        <v>44</v>
      </c>
      <c r="BD3" s="23" t="s">
        <v>46</v>
      </c>
      <c r="BE3" s="23" t="s">
        <v>47</v>
      </c>
      <c r="BF3" s="23" t="s">
        <v>57</v>
      </c>
      <c r="BG3" s="23" t="s">
        <v>331</v>
      </c>
    </row>
    <row r="4" spans="1:59" hidden="1" x14ac:dyDescent="0.25">
      <c r="A4" s="12">
        <v>2013</v>
      </c>
      <c r="B4" s="13" t="s">
        <v>52</v>
      </c>
      <c r="C4" s="13" t="s">
        <v>17</v>
      </c>
      <c r="D4" s="14">
        <v>6319535.9961242676</v>
      </c>
      <c r="E4" s="19">
        <f>+F4/D4</f>
        <v>0.35669525595871948</v>
      </c>
      <c r="F4" s="14">
        <v>2254148.509677887</v>
      </c>
      <c r="G4" s="14">
        <v>5859123.8343353271</v>
      </c>
      <c r="H4" s="19">
        <f>+I4/G4</f>
        <v>6.9658430159859883E-2</v>
      </c>
      <c r="I4" s="14">
        <v>408137.36841201782</v>
      </c>
      <c r="J4">
        <v>1361776.295939998</v>
      </c>
      <c r="K4" s="15">
        <f>L4/J4</f>
        <v>7.2052556042085242E-2</v>
      </c>
      <c r="L4">
        <v>98119.462879999963</v>
      </c>
      <c r="M4" s="14">
        <v>115426.7378</v>
      </c>
      <c r="N4" s="19">
        <f>O4/M4</f>
        <v>0.58979571412612497</v>
      </c>
      <c r="O4" s="14">
        <v>68078.19524999999</v>
      </c>
      <c r="P4" s="14">
        <v>1286417.9130554199</v>
      </c>
      <c r="Q4" s="19">
        <f>+R4/P4</f>
        <v>0.83387824080048756</v>
      </c>
      <c r="R4" s="14">
        <v>1072715.9062728882</v>
      </c>
      <c r="S4" s="14">
        <v>4344795.0444831848</v>
      </c>
      <c r="T4" s="19">
        <f>+U4/S4</f>
        <v>0.68239916288510194</v>
      </c>
      <c r="U4" s="14">
        <v>2964884.5012626648</v>
      </c>
      <c r="V4" s="14">
        <v>5744073.8890762329</v>
      </c>
      <c r="W4" s="20">
        <f>+X4/V4</f>
        <v>9.0152424916539478E-2</v>
      </c>
      <c r="X4" s="14">
        <v>517842.19</v>
      </c>
      <c r="Y4" s="14">
        <v>5750354.8451156616</v>
      </c>
      <c r="Z4" s="19">
        <f>+AA4/Y4</f>
        <v>2.8229765600966999E-2</v>
      </c>
      <c r="AA4" s="14">
        <v>162331.16940000001</v>
      </c>
      <c r="AB4" s="14">
        <v>6319535.9961242676</v>
      </c>
      <c r="AC4" s="20">
        <f>+AD4/AB4</f>
        <v>0.27937109022562795</v>
      </c>
      <c r="AD4" s="14">
        <v>1765495.6609573364</v>
      </c>
      <c r="AE4" s="14">
        <v>6319535.9961242676</v>
      </c>
      <c r="AF4" s="19">
        <f>+AG4/AE4</f>
        <v>0.15433098403329865</v>
      </c>
      <c r="AG4" s="14">
        <v>975300.20891571045</v>
      </c>
      <c r="AH4" s="14">
        <v>6319535.9961242676</v>
      </c>
      <c r="AI4" s="19">
        <f>+AJ4/AH4</f>
        <v>5.1907203900019232E-2</v>
      </c>
      <c r="AJ4" s="14">
        <v>328029.4435043335</v>
      </c>
      <c r="AK4" s="14">
        <v>6319535.9961242676</v>
      </c>
      <c r="AL4" s="19">
        <f>+AM4/AK4</f>
        <v>2.8436174170399987E-2</v>
      </c>
      <c r="AM4" s="14">
        <v>179703.42626190186</v>
      </c>
      <c r="AN4" s="14">
        <v>24.2</v>
      </c>
      <c r="AO4" s="14">
        <v>6.9</v>
      </c>
      <c r="AP4" s="14">
        <v>0.53200000000000003</v>
      </c>
      <c r="AQ4" s="26">
        <v>85.732453451604613</v>
      </c>
      <c r="AR4" s="22">
        <v>0.98120730865246719</v>
      </c>
      <c r="AS4" s="24">
        <v>24.659407866729971</v>
      </c>
      <c r="AT4" s="24">
        <v>22.486310326409544</v>
      </c>
      <c r="AU4" s="25">
        <v>0.67606000675317202</v>
      </c>
      <c r="AV4" s="25">
        <v>0.9152695923800146</v>
      </c>
      <c r="AW4" s="25">
        <v>0.75659587820544338</v>
      </c>
      <c r="AX4" s="25">
        <v>0.42708915532317676</v>
      </c>
      <c r="AY4" s="25">
        <v>3.570059698611628E-2</v>
      </c>
      <c r="AZ4" s="25">
        <v>0.88846744201181271</v>
      </c>
      <c r="BA4" s="26">
        <v>30.448863210259063</v>
      </c>
      <c r="BB4" s="25">
        <v>0.28876795136098399</v>
      </c>
      <c r="BC4" s="26">
        <v>134.55876313944944</v>
      </c>
      <c r="BD4" s="25">
        <v>0.20265208427967435</v>
      </c>
      <c r="BE4" s="26">
        <v>63.94</v>
      </c>
      <c r="BF4" s="26">
        <v>2</v>
      </c>
      <c r="BG4" s="61">
        <v>6.45</v>
      </c>
    </row>
    <row r="5" spans="1:59" hidden="1" x14ac:dyDescent="0.25">
      <c r="A5" s="12">
        <v>2014</v>
      </c>
      <c r="B5" s="13" t="s">
        <v>52</v>
      </c>
      <c r="C5" s="13" t="s">
        <v>17</v>
      </c>
      <c r="D5" s="14">
        <v>6397651.9985733032</v>
      </c>
      <c r="E5" s="19">
        <f>+F5/D5</f>
        <v>0.36044638296612619</v>
      </c>
      <c r="F5" s="14">
        <v>2306010.5223617554</v>
      </c>
      <c r="G5" s="14">
        <v>5951327.6141891479</v>
      </c>
      <c r="H5" s="19">
        <f>+I5/G5</f>
        <v>8.1889713796899938E-2</v>
      </c>
      <c r="I5" s="14">
        <v>487352.51503753662</v>
      </c>
      <c r="J5" s="14">
        <v>1360501.6181599991</v>
      </c>
      <c r="K5" s="15">
        <f>L5/J5</f>
        <v>7.8990959162065125E-2</v>
      </c>
      <c r="L5">
        <v>107467.32776000001</v>
      </c>
      <c r="M5" s="14">
        <v>125559.12939000002</v>
      </c>
      <c r="N5" s="19">
        <f>O5/M5</f>
        <v>0.58095027700796953</v>
      </c>
      <c r="O5" s="14">
        <v>72943.611000000004</v>
      </c>
      <c r="P5" s="14">
        <v>151275.01087188721</v>
      </c>
      <c r="Q5" s="19">
        <f>+R5/P5</f>
        <v>0.64369873141334277</v>
      </c>
      <c r="R5" s="14">
        <v>97375.532592773438</v>
      </c>
      <c r="S5" s="14">
        <v>4473432.8032302856</v>
      </c>
      <c r="T5" s="19">
        <f>+U5/S5</f>
        <v>0.70530534820021873</v>
      </c>
      <c r="U5" s="14">
        <v>3155136.0809326172</v>
      </c>
      <c r="V5" s="14">
        <v>5815479.8843078613</v>
      </c>
      <c r="W5" s="20">
        <f>+X5/V5</f>
        <v>3.9500826169109868E-2</v>
      </c>
      <c r="X5" s="14">
        <v>229716.26</v>
      </c>
      <c r="Y5" s="14">
        <v>5824757.4949951172</v>
      </c>
      <c r="Z5" s="19">
        <f>+AA5/Y5</f>
        <v>2.0834192771848906E-2</v>
      </c>
      <c r="AA5" s="14">
        <v>121354.1205</v>
      </c>
      <c r="AB5" s="14">
        <v>6397651.9985733032</v>
      </c>
      <c r="AC5" s="20">
        <f>+AD5/AB5</f>
        <v>0.12213125914883585</v>
      </c>
      <c r="AD5" s="14">
        <v>781353.29418182373</v>
      </c>
      <c r="AE5" s="14">
        <v>6397651.9985733032</v>
      </c>
      <c r="AF5" s="19">
        <f>+AG5/AE5</f>
        <v>0.14097227944023605</v>
      </c>
      <c r="AG5" s="14">
        <v>901891.58530426025</v>
      </c>
      <c r="AH5" s="14">
        <v>6397651.9985733032</v>
      </c>
      <c r="AI5" s="19">
        <f>+AJ5/AH5</f>
        <v>3.7426469203206546E-2</v>
      </c>
      <c r="AJ5" s="14">
        <v>239441.52549743652</v>
      </c>
      <c r="AK5" s="14">
        <v>6397651.9985733032</v>
      </c>
      <c r="AL5" s="19">
        <f>+AM5/AK5</f>
        <v>2.5279021231985204E-2</v>
      </c>
      <c r="AM5" s="14">
        <v>161726.38070678711</v>
      </c>
      <c r="AN5" s="14">
        <v>24.3</v>
      </c>
      <c r="AO5" s="14">
        <v>7.7</v>
      </c>
      <c r="AP5" s="14">
        <v>0.55500000000000005</v>
      </c>
      <c r="AQ5" s="26">
        <v>85.732453451604613</v>
      </c>
      <c r="AR5" s="22">
        <v>0.98120730865246719</v>
      </c>
      <c r="AS5" s="24">
        <v>24.659407866729971</v>
      </c>
      <c r="AT5" s="24">
        <v>22.486310326409544</v>
      </c>
      <c r="AU5" s="25">
        <v>0.67606000675317157</v>
      </c>
      <c r="AV5" s="25">
        <v>0.9152695923800146</v>
      </c>
      <c r="AW5" s="25">
        <v>0.75659587820544338</v>
      </c>
      <c r="AX5" s="25">
        <v>0.42708915532317676</v>
      </c>
      <c r="AY5" s="25">
        <v>3.570059698611628E-2</v>
      </c>
      <c r="AZ5" s="25">
        <v>0.88846744201181271</v>
      </c>
      <c r="BA5" s="26">
        <v>30.448863210259063</v>
      </c>
      <c r="BB5" s="25">
        <v>0.28876795136098399</v>
      </c>
      <c r="BC5" s="26">
        <v>134.55876313944944</v>
      </c>
      <c r="BD5" s="25">
        <v>0.20265208427967435</v>
      </c>
      <c r="BE5" s="26">
        <v>63.94</v>
      </c>
      <c r="BF5" s="26">
        <v>2</v>
      </c>
      <c r="BG5" s="63">
        <v>6.54</v>
      </c>
    </row>
    <row r="6" spans="1:59" hidden="1" x14ac:dyDescent="0.25">
      <c r="A6" s="12">
        <v>2015</v>
      </c>
      <c r="B6" s="13" t="s">
        <v>52</v>
      </c>
      <c r="C6" s="13" t="s">
        <v>17</v>
      </c>
      <c r="D6" s="14">
        <v>6479189.0045509338</v>
      </c>
      <c r="E6" s="19">
        <f>+F6/D6</f>
        <v>0.34949108076616386</v>
      </c>
      <c r="F6" s="14">
        <v>2264418.7676887512</v>
      </c>
      <c r="G6" s="14">
        <v>6044152.4364204397</v>
      </c>
      <c r="H6" s="19">
        <f>+I6/G6</f>
        <v>7.0169061801975324E-2</v>
      </c>
      <c r="I6" s="14">
        <v>424112.50585174561</v>
      </c>
      <c r="J6" s="14">
        <v>1378530.852000003</v>
      </c>
      <c r="K6" s="15">
        <f>L6/J6</f>
        <v>6.2983201300161995E-2</v>
      </c>
      <c r="L6" s="14">
        <v>86824.286150000014</v>
      </c>
      <c r="M6" s="14">
        <v>124751.12529999999</v>
      </c>
      <c r="N6" s="19">
        <f>O6/M6</f>
        <v>0.60468092931904005</v>
      </c>
      <c r="O6" s="14">
        <v>75434.626380000002</v>
      </c>
      <c r="P6" s="14">
        <v>177042.09158325195</v>
      </c>
      <c r="Q6" s="19">
        <f>+R6/P6</f>
        <v>0.65211276497777126</v>
      </c>
      <c r="R6" s="14">
        <v>115451.40785980225</v>
      </c>
      <c r="S6" s="14">
        <v>4580043.5897293091</v>
      </c>
      <c r="T6" s="19">
        <f>+U6/S6</f>
        <v>0.64068398321995468</v>
      </c>
      <c r="U6" s="14">
        <v>2934360.5703887935</v>
      </c>
      <c r="V6" s="14">
        <v>5914351.5453681946</v>
      </c>
      <c r="W6" s="20">
        <f>+X6/V6</f>
        <v>2.8914926461199E-2</v>
      </c>
      <c r="X6" s="14">
        <v>171013.04</v>
      </c>
      <c r="Y6" s="14">
        <v>5925623.3562507629</v>
      </c>
      <c r="Z6" s="19">
        <f>+AA6/Y6</f>
        <v>1.8570690235301408E-2</v>
      </c>
      <c r="AA6" s="14">
        <v>110042.9158</v>
      </c>
      <c r="AB6" s="14">
        <v>6479189.0045509338</v>
      </c>
      <c r="AC6" s="20">
        <f>+AD6/AB6</f>
        <v>0.10854584160701064</v>
      </c>
      <c r="AD6" s="14">
        <v>703289.02342987061</v>
      </c>
      <c r="AE6" s="14">
        <v>6479189.0045509338</v>
      </c>
      <c r="AF6" s="19">
        <f>+AG6/AE6</f>
        <v>0.12839204443198651</v>
      </c>
      <c r="AG6" s="14">
        <v>831876.32255554199</v>
      </c>
      <c r="AH6" s="14">
        <v>6479189.0045509338</v>
      </c>
      <c r="AI6" s="19">
        <f>+AJ6/AH6</f>
        <v>3.472797307698313E-2</v>
      </c>
      <c r="AJ6" s="14">
        <v>225009.10131072998</v>
      </c>
      <c r="AK6" s="14">
        <v>6479189.0045509338</v>
      </c>
      <c r="AL6" s="19">
        <f>+AM6/AK6</f>
        <v>2.4694495792339708E-2</v>
      </c>
      <c r="AM6" s="14">
        <v>160000.30561065674</v>
      </c>
      <c r="AN6" s="14">
        <v>23.7</v>
      </c>
      <c r="AO6" s="14">
        <v>7.3</v>
      </c>
      <c r="AP6" s="14">
        <v>0.52100000000000002</v>
      </c>
      <c r="AQ6" s="26">
        <v>85.717882141424298</v>
      </c>
      <c r="AR6" s="22">
        <v>0.9842038207353826</v>
      </c>
      <c r="AS6" s="24">
        <v>24.495972882572204</v>
      </c>
      <c r="AT6" s="24">
        <v>8.678091311391638</v>
      </c>
      <c r="AU6" s="25">
        <v>0.64149999999999996</v>
      </c>
      <c r="AV6" s="25">
        <v>0.90680000000000005</v>
      </c>
      <c r="AW6" s="25">
        <v>0.75129999999999997</v>
      </c>
      <c r="AX6" s="25">
        <v>0.41789999999999999</v>
      </c>
      <c r="AY6" s="25">
        <v>2.3319387635853686E-2</v>
      </c>
      <c r="AZ6" s="25">
        <v>0.91628536380244252</v>
      </c>
      <c r="BA6" s="26">
        <v>29.474047932372677</v>
      </c>
      <c r="BB6" s="25">
        <v>0.29728185482949399</v>
      </c>
      <c r="BC6" s="26">
        <v>152.65103595402533</v>
      </c>
      <c r="BD6" s="25">
        <v>0.19651305275778955</v>
      </c>
      <c r="BE6" s="26">
        <v>63.45</v>
      </c>
      <c r="BF6" s="26">
        <v>2</v>
      </c>
      <c r="BG6" s="63">
        <v>6.74</v>
      </c>
    </row>
    <row r="7" spans="1:59" x14ac:dyDescent="0.25">
      <c r="A7" s="12">
        <v>2016</v>
      </c>
      <c r="B7" s="13" t="s">
        <v>52</v>
      </c>
      <c r="C7" s="13" t="s">
        <v>17</v>
      </c>
      <c r="D7" s="14">
        <v>6557732.0014801025</v>
      </c>
      <c r="E7" s="19">
        <f>+F7/D7</f>
        <v>0.33549089500272383</v>
      </c>
      <c r="F7" s="14">
        <v>2200059.378364563</v>
      </c>
      <c r="G7" s="14">
        <v>6064150.8741912842</v>
      </c>
      <c r="H7" s="19">
        <f>+I7/G7</f>
        <v>6.1226696561303681E-2</v>
      </c>
      <c r="I7" s="14">
        <v>371287.92547607422</v>
      </c>
      <c r="J7" s="14">
        <v>1291877.7470200001</v>
      </c>
      <c r="K7" s="15">
        <f>L7/J7</f>
        <v>6.6999868563151252E-2</v>
      </c>
      <c r="L7" s="14">
        <v>86555.639249999964</v>
      </c>
      <c r="M7" s="14">
        <v>105677.87460000001</v>
      </c>
      <c r="N7" s="19">
        <f>O7/M7</f>
        <v>0.63342822755824046</v>
      </c>
      <c r="O7" s="14">
        <v>66939.348800000007</v>
      </c>
      <c r="P7" s="14">
        <v>133384.43704986572</v>
      </c>
      <c r="Q7" s="19">
        <f>+R7/P7</f>
        <v>0.67210508532340141</v>
      </c>
      <c r="R7" s="14">
        <v>89648.358444213867</v>
      </c>
      <c r="S7" s="14">
        <v>4682567.7100143433</v>
      </c>
      <c r="T7" s="19">
        <f>+U7/S7</f>
        <v>0.64434360227462129</v>
      </c>
      <c r="U7" s="14">
        <v>3017182.5461654663</v>
      </c>
      <c r="V7" s="14">
        <v>5951565.9158248901</v>
      </c>
      <c r="W7" s="20">
        <f>+X7/V7</f>
        <v>2.5888907588221596E-2</v>
      </c>
      <c r="X7" s="14">
        <v>154079.54</v>
      </c>
      <c r="Y7" s="14">
        <v>5968222.3297653198</v>
      </c>
      <c r="Z7" s="19">
        <f>+AA7/Y7</f>
        <v>1.0464367903743254E-2</v>
      </c>
      <c r="AA7" s="14">
        <v>62453.674189999998</v>
      </c>
      <c r="AB7" s="14">
        <v>6557732.0014801025</v>
      </c>
      <c r="AC7" s="20">
        <f>+AD7/AB7</f>
        <v>0.25316457491289895</v>
      </c>
      <c r="AD7" s="14">
        <v>1660185.4345474243</v>
      </c>
      <c r="AE7" s="14">
        <v>6557732.0014801025</v>
      </c>
      <c r="AF7" s="19">
        <f>+AG7/AE7</f>
        <v>0.13770896226367416</v>
      </c>
      <c r="AG7" s="14">
        <v>903058.46872711182</v>
      </c>
      <c r="AH7" s="14">
        <v>6557732.0014801025</v>
      </c>
      <c r="AI7" s="19">
        <f>+AJ7/AH7</f>
        <v>3.6638870054660405E-2</v>
      </c>
      <c r="AJ7" s="14">
        <v>240267.89065551758</v>
      </c>
      <c r="AK7" s="14">
        <v>6557732.0014801025</v>
      </c>
      <c r="AL7" s="19">
        <f>+AM7/AK7</f>
        <v>2.0480090220368629E-2</v>
      </c>
      <c r="AM7" s="14">
        <v>134302.94303131104</v>
      </c>
      <c r="AN7" s="14">
        <v>21.9</v>
      </c>
      <c r="AO7" s="14">
        <v>6.6</v>
      </c>
      <c r="AP7" s="14">
        <v>0.50800000000000001</v>
      </c>
      <c r="AQ7" s="26">
        <v>85.698479226590933</v>
      </c>
      <c r="AR7" s="22">
        <v>0.9904853161279884</v>
      </c>
      <c r="AS7" s="24">
        <v>24.495972882572204</v>
      </c>
      <c r="AT7" s="24">
        <v>22.185395313926666</v>
      </c>
      <c r="AU7" s="25">
        <v>0.61065867234416327</v>
      </c>
      <c r="AV7" s="25">
        <v>0.89015972158200429</v>
      </c>
      <c r="AW7" s="25">
        <v>0.74168056208759103</v>
      </c>
      <c r="AX7" s="25">
        <v>0.4260608777223765</v>
      </c>
      <c r="AY7" s="25">
        <v>3.819573306156198E-2</v>
      </c>
      <c r="AZ7" s="25">
        <v>0.9244690434695052</v>
      </c>
      <c r="BA7" s="26">
        <v>31.036253851626142</v>
      </c>
      <c r="BB7" s="25">
        <v>0.32421007125924406</v>
      </c>
      <c r="BC7" s="26">
        <v>140.04100260076149</v>
      </c>
      <c r="BD7" s="25">
        <v>0.20804439263099334</v>
      </c>
      <c r="BE7" s="26">
        <v>62.65</v>
      </c>
      <c r="BF7" s="26">
        <v>2</v>
      </c>
      <c r="BG7" s="63">
        <v>6.56</v>
      </c>
    </row>
    <row r="8" spans="1:59" hidden="1" x14ac:dyDescent="0.25">
      <c r="A8" s="12">
        <f>A4</f>
        <v>2013</v>
      </c>
      <c r="B8" s="13" t="s">
        <v>50</v>
      </c>
      <c r="C8" s="13" t="s">
        <v>18</v>
      </c>
      <c r="D8" s="14">
        <v>2538011.7287597656</v>
      </c>
      <c r="E8" s="19">
        <f>+F8/D8</f>
        <v>0.27229285032584571</v>
      </c>
      <c r="F8" s="14">
        <v>691082.44778442383</v>
      </c>
      <c r="G8" s="14">
        <v>2318622.3069152832</v>
      </c>
      <c r="H8" s="19">
        <f>+I8/G8</f>
        <v>6.2796022272308336E-2</v>
      </c>
      <c r="I8" s="14">
        <v>145600.25802612305</v>
      </c>
      <c r="J8" s="14">
        <v>617138.37630000012</v>
      </c>
      <c r="K8" s="15">
        <f>L8/J8</f>
        <v>3.313209530508985E-2</v>
      </c>
      <c r="L8" s="14">
        <v>20447.087500000005</v>
      </c>
      <c r="M8" s="14">
        <v>76044.069400000008</v>
      </c>
      <c r="N8" s="19">
        <f>O8/M8</f>
        <v>0.26160030962256736</v>
      </c>
      <c r="O8" s="14">
        <v>19893.152100000003</v>
      </c>
      <c r="P8" s="14">
        <v>1664351.5484619141</v>
      </c>
      <c r="Q8" s="19">
        <f>+R8/P8</f>
        <v>0.28397522471574416</v>
      </c>
      <c r="R8" s="14">
        <v>472634.60498046881</v>
      </c>
      <c r="S8" s="14">
        <v>1664351.5484619141</v>
      </c>
      <c r="T8" s="19">
        <f>+U8/S8</f>
        <v>0.75725239010594592</v>
      </c>
      <c r="U8" s="14">
        <v>1260334.1880493164</v>
      </c>
      <c r="V8" s="14">
        <v>2269727.7411499023</v>
      </c>
      <c r="W8" s="20">
        <f>+X8/V8</f>
        <v>9.9514510322780178E-2</v>
      </c>
      <c r="X8" s="14">
        <v>225870.8447265625</v>
      </c>
      <c r="Y8" s="14">
        <v>2269727.7411499023</v>
      </c>
      <c r="Z8" s="19">
        <f>+AA8/Y8</f>
        <v>1.786620409672502E-2</v>
      </c>
      <c r="AA8" s="14">
        <v>40551.419067382813</v>
      </c>
      <c r="AB8" s="14">
        <v>2538011.7287597656</v>
      </c>
      <c r="AC8" s="20">
        <f>+AD8/AB8</f>
        <v>7.131193759909972E-2</v>
      </c>
      <c r="AD8" s="14">
        <v>180990.53402709961</v>
      </c>
      <c r="AE8" s="14">
        <v>2538011.7287597656</v>
      </c>
      <c r="AF8" s="19">
        <f>+AG8/AE8</f>
        <v>0.1849610859067633</v>
      </c>
      <c r="AG8" s="14">
        <v>469433.40539550781</v>
      </c>
      <c r="AH8" s="14">
        <v>2538011.7287597656</v>
      </c>
      <c r="AI8" s="19">
        <f>+AJ8/AH8</f>
        <v>4.4293476014878416E-2</v>
      </c>
      <c r="AJ8" s="14">
        <v>112417.36163330078</v>
      </c>
      <c r="AK8" s="14">
        <v>2538011.7287597656</v>
      </c>
      <c r="AL8" s="19">
        <f>+AM8/AK8</f>
        <v>3.2245498514763666E-3</v>
      </c>
      <c r="AM8" s="14">
        <v>8183.9453430175781</v>
      </c>
      <c r="AN8" s="14">
        <v>32.4</v>
      </c>
      <c r="AO8" s="14">
        <v>4.3</v>
      </c>
      <c r="AP8" s="14">
        <v>0.45300000000000001</v>
      </c>
      <c r="AQ8" s="26">
        <v>88.227859668549755</v>
      </c>
      <c r="AR8" s="22">
        <v>0.99396217529862774</v>
      </c>
      <c r="AS8" s="24">
        <v>23.512530440505</v>
      </c>
      <c r="AT8" s="24">
        <v>21.074927927298738</v>
      </c>
      <c r="AU8" s="25">
        <v>0.5367347882374699</v>
      </c>
      <c r="AV8" s="25">
        <v>0.8322618244561002</v>
      </c>
      <c r="AW8" s="25">
        <v>0.74104305279282989</v>
      </c>
      <c r="AX8" s="25">
        <v>0.43942521710048321</v>
      </c>
      <c r="AY8" s="25">
        <v>3.1232982965034892E-2</v>
      </c>
      <c r="AZ8" s="25">
        <v>0.96318214165324545</v>
      </c>
      <c r="BA8" s="26">
        <v>16.962602512370417</v>
      </c>
      <c r="BB8" s="25">
        <v>0.34217798857228221</v>
      </c>
      <c r="BC8" s="26">
        <v>120.24183185523793</v>
      </c>
      <c r="BD8" s="25">
        <v>0.13898588340740187</v>
      </c>
      <c r="BE8" s="26">
        <v>60.13</v>
      </c>
      <c r="BF8" s="29">
        <v>8</v>
      </c>
      <c r="BG8" s="63">
        <v>5.2</v>
      </c>
    </row>
    <row r="9" spans="1:59" hidden="1" x14ac:dyDescent="0.25">
      <c r="A9" s="12">
        <f>A5</f>
        <v>2014</v>
      </c>
      <c r="B9" s="13" t="s">
        <v>50</v>
      </c>
      <c r="C9" s="13" t="s">
        <v>18</v>
      </c>
      <c r="D9" s="14">
        <v>2712307.2614440918</v>
      </c>
      <c r="E9" s="19">
        <f>+F9/D9</f>
        <v>0.2889458825974543</v>
      </c>
      <c r="F9" s="14">
        <v>783710.01553344727</v>
      </c>
      <c r="G9" s="14">
        <v>2515291.9413757324</v>
      </c>
      <c r="H9" s="19">
        <f>+I9/G9</f>
        <v>7.2335601332255847E-2</v>
      </c>
      <c r="I9" s="14">
        <v>181945.15510559082</v>
      </c>
      <c r="J9" s="14">
        <v>661721.44569999853</v>
      </c>
      <c r="K9" s="15">
        <f>L9/J9</f>
        <v>6.9205793763501264E-2</v>
      </c>
      <c r="L9">
        <v>45794.957900000001</v>
      </c>
      <c r="M9" s="14">
        <v>68034.236000000004</v>
      </c>
      <c r="N9" s="19">
        <f>O9/M9</f>
        <v>0.21568952431537558</v>
      </c>
      <c r="O9" s="14">
        <v>14674.272000000001</v>
      </c>
      <c r="P9" s="14">
        <v>1800904.0471191406</v>
      </c>
      <c r="Q9" s="19">
        <v>0.78459714153112037</v>
      </c>
      <c r="R9" s="14">
        <v>59220.909149169922</v>
      </c>
      <c r="S9" s="14">
        <v>1800904.0471191406</v>
      </c>
      <c r="T9" s="19">
        <f>+U9/S9</f>
        <v>0.78459714153112037</v>
      </c>
      <c r="U9" s="14">
        <v>1412984.1675415039</v>
      </c>
      <c r="V9" s="14">
        <v>2456750.5332641602</v>
      </c>
      <c r="W9" s="20">
        <f>+X9/V9</f>
        <v>7.4807439607489853E-2</v>
      </c>
      <c r="X9" s="14">
        <v>183783.21714782715</v>
      </c>
      <c r="Y9" s="14">
        <v>2456750.5332641602</v>
      </c>
      <c r="Z9" s="19">
        <f>+AA9/Y9</f>
        <v>1.424553687576182E-2</v>
      </c>
      <c r="AA9" s="14">
        <v>34997.730316162109</v>
      </c>
      <c r="AB9" s="14">
        <v>2712307.2614440918</v>
      </c>
      <c r="AC9" s="20">
        <f>+AD9/AB9</f>
        <v>3.7601428737113578E-2</v>
      </c>
      <c r="AD9" s="14">
        <v>101986.6282043457</v>
      </c>
      <c r="AE9" s="14">
        <v>2712307.2614440918</v>
      </c>
      <c r="AF9" s="19">
        <f>+AG9/AE9</f>
        <v>0.1939442587509832</v>
      </c>
      <c r="AG9" s="14">
        <v>526036.42132568359</v>
      </c>
      <c r="AH9" s="14">
        <v>2712307.2614440918</v>
      </c>
      <c r="AI9" s="19">
        <f>+AJ9/AH9</f>
        <v>3.7041146079051186E-2</v>
      </c>
      <c r="AJ9" s="14">
        <v>100466.96948242188</v>
      </c>
      <c r="AK9" s="14">
        <v>2712307.2614440918</v>
      </c>
      <c r="AL9" s="19">
        <f>+AM9/AK9</f>
        <v>5.8022079735585985E-3</v>
      </c>
      <c r="AM9" s="14">
        <v>15737.370819091797</v>
      </c>
      <c r="AN9" s="14">
        <v>28.6</v>
      </c>
      <c r="AO9" s="14">
        <v>3.9</v>
      </c>
      <c r="AP9" s="14">
        <v>0.44500000000000001</v>
      </c>
      <c r="AQ9" s="26">
        <v>88.227859668549755</v>
      </c>
      <c r="AR9" s="22">
        <v>0.99396217529862774</v>
      </c>
      <c r="AS9" s="24">
        <v>23.512530440505</v>
      </c>
      <c r="AT9" s="24">
        <v>21.074927927298738</v>
      </c>
      <c r="AU9" s="25">
        <v>0.5367347882374699</v>
      </c>
      <c r="AV9" s="25">
        <v>0.8322618244561002</v>
      </c>
      <c r="AW9" s="25">
        <v>0.74104305279282989</v>
      </c>
      <c r="AX9" s="25">
        <v>0.43942521710048321</v>
      </c>
      <c r="AY9" s="25">
        <v>3.1232982965034892E-2</v>
      </c>
      <c r="AZ9" s="25">
        <v>0.96318214165324545</v>
      </c>
      <c r="BA9" s="26">
        <v>16.962602512370417</v>
      </c>
      <c r="BB9" s="25">
        <v>0.34217798857228221</v>
      </c>
      <c r="BC9" s="26">
        <v>120.24183185523793</v>
      </c>
      <c r="BD9" s="25">
        <v>0.13898588340740187</v>
      </c>
      <c r="BE9" s="26">
        <v>60.13</v>
      </c>
      <c r="BF9" s="26">
        <v>8</v>
      </c>
      <c r="BG9" s="63">
        <v>5.18</v>
      </c>
    </row>
    <row r="10" spans="1:59" hidden="1" x14ac:dyDescent="0.25">
      <c r="A10" s="12">
        <f>A6</f>
        <v>2015</v>
      </c>
      <c r="B10" s="13" t="s">
        <v>50</v>
      </c>
      <c r="C10" s="13" t="s">
        <v>18</v>
      </c>
      <c r="D10" s="14">
        <v>2609686.5153656006</v>
      </c>
      <c r="E10" s="19">
        <f>+F10/D10</f>
        <v>0.25339087150315287</v>
      </c>
      <c r="F10" s="14">
        <v>661270.74047851563</v>
      </c>
      <c r="G10" s="14">
        <v>2382863.3736114502</v>
      </c>
      <c r="H10" s="19">
        <f>+I10/G10</f>
        <v>6.0651875060412391E-2</v>
      </c>
      <c r="I10" s="14">
        <v>144525.13162231445</v>
      </c>
      <c r="J10" s="14">
        <v>587273.96410000033</v>
      </c>
      <c r="K10" s="15">
        <f>L10/J10</f>
        <v>3.4622278770965166E-2</v>
      </c>
      <c r="L10" s="14">
        <v>20332.762900000002</v>
      </c>
      <c r="M10" s="14">
        <v>58653.949100000013</v>
      </c>
      <c r="N10" s="19">
        <f>O10/M10</f>
        <v>0.16675215309586031</v>
      </c>
      <c r="O10" s="14">
        <v>9780.6723000000002</v>
      </c>
      <c r="P10" s="14">
        <v>1753798.9146728516</v>
      </c>
      <c r="Q10" s="19">
        <v>0.72002223148418631</v>
      </c>
      <c r="R10" s="14">
        <v>112368.55964660645</v>
      </c>
      <c r="S10" s="14">
        <v>1753798.9146728516</v>
      </c>
      <c r="T10" s="19">
        <f>+U10/S10</f>
        <v>0.69865622578865738</v>
      </c>
      <c r="U10" s="14">
        <v>1225302.5305175781</v>
      </c>
      <c r="V10" s="14">
        <v>2322870.8507232666</v>
      </c>
      <c r="W10" s="20">
        <f>+X10/V10</f>
        <v>3.5858110539883199E-2</v>
      </c>
      <c r="X10" s="14">
        <v>83293.759735107422</v>
      </c>
      <c r="Y10" s="14">
        <v>2322870.8507232666</v>
      </c>
      <c r="Z10" s="19">
        <f>+AA10/Y10</f>
        <v>3.4344978771911845E-2</v>
      </c>
      <c r="AA10" s="14">
        <v>79778.950057983398</v>
      </c>
      <c r="AB10" s="14">
        <v>2609686.5153656006</v>
      </c>
      <c r="AC10" s="20">
        <f>+AD10/AB10</f>
        <v>2.3801799951132987E-2</v>
      </c>
      <c r="AD10" s="14">
        <v>62115.236373901367</v>
      </c>
      <c r="AE10" s="14">
        <v>2609686.5153656006</v>
      </c>
      <c r="AF10" s="19">
        <f>+AG10/AE10</f>
        <v>0.16859509906930792</v>
      </c>
      <c r="AG10" s="14">
        <v>439980.35659790039</v>
      </c>
      <c r="AH10" s="14">
        <v>2609686.5153656006</v>
      </c>
      <c r="AI10" s="19">
        <f>+AJ10/AH10</f>
        <v>9.5194952927343552E-3</v>
      </c>
      <c r="AJ10" s="14">
        <v>24842.898498535156</v>
      </c>
      <c r="AK10" s="14">
        <v>2609686.5153656006</v>
      </c>
      <c r="AL10" s="19">
        <f>+AM10/AK10</f>
        <v>7.8571186916472156E-4</v>
      </c>
      <c r="AM10" s="14">
        <v>2050.461669921875</v>
      </c>
      <c r="AN10" s="14">
        <v>25.7</v>
      </c>
      <c r="AO10" s="14">
        <v>2.7</v>
      </c>
      <c r="AP10" s="14">
        <v>0.44</v>
      </c>
      <c r="AQ10" s="26">
        <v>88.176975405143054</v>
      </c>
      <c r="AR10" s="22">
        <v>0.99413102467904813</v>
      </c>
      <c r="AS10" s="24">
        <v>23.336104749046743</v>
      </c>
      <c r="AT10" s="24">
        <v>6.8438301885377486</v>
      </c>
      <c r="AU10" s="25">
        <v>0.52180000000000004</v>
      </c>
      <c r="AV10" s="25">
        <v>0.81100000000000005</v>
      </c>
      <c r="AW10" s="25">
        <v>0.74829999999999997</v>
      </c>
      <c r="AX10" s="25">
        <v>0.44169999999999998</v>
      </c>
      <c r="AY10" s="25">
        <v>3.2854732336690916E-2</v>
      </c>
      <c r="AZ10" s="25">
        <v>0.9928819989120079</v>
      </c>
      <c r="BA10" s="26">
        <v>16.160181464825499</v>
      </c>
      <c r="BB10" s="25">
        <v>0.32505416171640228</v>
      </c>
      <c r="BC10" s="26">
        <v>125.76417760132504</v>
      </c>
      <c r="BD10" s="25">
        <v>0.18366995131269365</v>
      </c>
      <c r="BE10" s="26">
        <v>60.87</v>
      </c>
      <c r="BF10" s="26">
        <v>8</v>
      </c>
      <c r="BG10" s="63">
        <v>5.31</v>
      </c>
    </row>
    <row r="11" spans="1:59" hidden="1" x14ac:dyDescent="0.25">
      <c r="A11" s="12">
        <f>A7</f>
        <v>2016</v>
      </c>
      <c r="B11" s="13" t="s">
        <v>50</v>
      </c>
      <c r="C11" s="13" t="s">
        <v>18</v>
      </c>
      <c r="D11" s="14">
        <v>2761520.943359375</v>
      </c>
      <c r="E11" s="19">
        <f>+F11/D11</f>
        <v>0.22758473829086978</v>
      </c>
      <c r="F11" s="14">
        <v>628480.02117919922</v>
      </c>
      <c r="G11" s="14">
        <v>2544526.4455871582</v>
      </c>
      <c r="H11" s="19">
        <f>+I11/G11</f>
        <v>2.7653147972908573E-2</v>
      </c>
      <c r="I11" s="14">
        <v>70364.166320800781</v>
      </c>
      <c r="J11" s="14">
        <v>609716.87089999963</v>
      </c>
      <c r="K11" s="15">
        <f>L11/J11</f>
        <v>3.9766957840956171E-2</v>
      </c>
      <c r="L11" s="14">
        <v>24246.5851</v>
      </c>
      <c r="M11" s="14">
        <v>63793.727800000008</v>
      </c>
      <c r="N11" s="19">
        <f>O11/M11</f>
        <v>0.18983148841789424</v>
      </c>
      <c r="O11" s="14">
        <v>12110.058299999999</v>
      </c>
      <c r="P11" s="14">
        <v>1876961.6573181152</v>
      </c>
      <c r="Q11" s="19">
        <v>0.7545771635592472</v>
      </c>
      <c r="R11" s="14">
        <v>43472.471237182617</v>
      </c>
      <c r="S11" s="14">
        <v>1876961.6573181152</v>
      </c>
      <c r="T11" s="19">
        <f>+U11/S11</f>
        <v>0.67505243313630625</v>
      </c>
      <c r="U11" s="14">
        <v>1267047.5336761475</v>
      </c>
      <c r="V11" s="14">
        <v>2494663.99609375</v>
      </c>
      <c r="W11" s="20">
        <f>+X11/V11</f>
        <v>4.0562049737983483E-2</v>
      </c>
      <c r="X11" s="14">
        <v>101188.68508911133</v>
      </c>
      <c r="Y11" s="14">
        <v>2494663.99609375</v>
      </c>
      <c r="Z11" s="19">
        <f>+AA11/Y11</f>
        <v>7.7161917417492018E-3</v>
      </c>
      <c r="AA11" s="14">
        <v>19249.305725097656</v>
      </c>
      <c r="AB11" s="14">
        <v>2761520.943359375</v>
      </c>
      <c r="AC11" s="20">
        <f>+AD11/AB11</f>
        <v>3.1446070189551333E-2</v>
      </c>
      <c r="AD11" s="14">
        <v>86838.981414794922</v>
      </c>
      <c r="AE11" s="14">
        <v>2761520.943359375</v>
      </c>
      <c r="AF11" s="19">
        <f>+AG11/AE11</f>
        <v>0.15422911957658653</v>
      </c>
      <c r="AG11" s="14">
        <v>425906.94378662109</v>
      </c>
      <c r="AH11" s="14">
        <v>2761520.943359375</v>
      </c>
      <c r="AI11" s="19">
        <f>+AJ11/AH11</f>
        <v>2.1639059300925616E-2</v>
      </c>
      <c r="AJ11" s="14">
        <v>59756.715454101563</v>
      </c>
      <c r="AK11" s="14">
        <v>2761520.943359375</v>
      </c>
      <c r="AL11" s="19">
        <f>+AM11/AK11</f>
        <v>3.9983622513321982E-3</v>
      </c>
      <c r="AM11" s="14">
        <v>11041.561096191406</v>
      </c>
      <c r="AN11" s="14">
        <v>25</v>
      </c>
      <c r="AO11" s="14">
        <v>3.1</v>
      </c>
      <c r="AP11" s="14">
        <v>0.432</v>
      </c>
      <c r="AQ11" s="26">
        <v>88.125255714060629</v>
      </c>
      <c r="AR11" s="22">
        <v>0.99413092628782951</v>
      </c>
      <c r="AS11" s="24">
        <v>23.336104749046743</v>
      </c>
      <c r="AT11" s="24">
        <v>21.048441459238262</v>
      </c>
      <c r="AU11" s="25">
        <v>0.5352168536966615</v>
      </c>
      <c r="AV11" s="25">
        <v>0.82123044606793039</v>
      </c>
      <c r="AW11" s="25">
        <v>0.74280649588289116</v>
      </c>
      <c r="AX11" s="25">
        <v>0.456096747097472</v>
      </c>
      <c r="AY11" s="25">
        <v>1.3867436003497621E-2</v>
      </c>
      <c r="AZ11" s="25">
        <v>0.98830333952731342</v>
      </c>
      <c r="BA11" s="26">
        <v>17.207980506025734</v>
      </c>
      <c r="BB11" s="25">
        <v>0.38353502340782614</v>
      </c>
      <c r="BC11" s="26">
        <v>119.48998418176294</v>
      </c>
      <c r="BD11" s="25">
        <v>0.20628175863207174</v>
      </c>
      <c r="BE11" s="26">
        <v>63.39</v>
      </c>
      <c r="BF11" s="26">
        <v>9</v>
      </c>
      <c r="BG11" s="63">
        <v>5.16</v>
      </c>
    </row>
    <row r="12" spans="1:59" hidden="1" x14ac:dyDescent="0.25">
      <c r="A12" s="12">
        <f>A8</f>
        <v>2013</v>
      </c>
      <c r="B12" s="13" t="s">
        <v>51</v>
      </c>
      <c r="C12" s="13" t="s">
        <v>19</v>
      </c>
      <c r="D12" s="14">
        <v>4926202.5999999996</v>
      </c>
      <c r="E12" s="19">
        <f>+F12/D12</f>
        <v>0.38535053349206549</v>
      </c>
      <c r="F12" s="14">
        <v>1898314.8</v>
      </c>
      <c r="G12" s="14">
        <v>5885722.6699999999</v>
      </c>
      <c r="H12" s="19">
        <f>+I12/G12</f>
        <v>1.635274636546883E-2</v>
      </c>
      <c r="I12" s="14">
        <v>96247.73</v>
      </c>
      <c r="J12" s="14">
        <v>1338451</v>
      </c>
      <c r="K12" s="15">
        <f>L12/J12</f>
        <v>3.0778863028979021E-2</v>
      </c>
      <c r="L12" s="14">
        <v>41196</v>
      </c>
      <c r="M12" s="14">
        <v>60777.08</v>
      </c>
      <c r="N12" s="19">
        <f>O12/M12</f>
        <v>0.53508707558836321</v>
      </c>
      <c r="O12" s="14">
        <v>32521.03</v>
      </c>
      <c r="P12" s="17">
        <v>1298622.1299999999</v>
      </c>
      <c r="Q12" s="19">
        <v>0.8764689340181907</v>
      </c>
      <c r="R12" s="17">
        <v>974662.37170000002</v>
      </c>
      <c r="S12" s="14">
        <v>5512856.04</v>
      </c>
      <c r="T12" s="19">
        <f>+U12/S12</f>
        <v>0.55599407961322345</v>
      </c>
      <c r="U12" s="14">
        <v>3065115.32</v>
      </c>
      <c r="V12" s="14">
        <v>6972247.4299999997</v>
      </c>
      <c r="W12" s="20">
        <f>+X12/V12</f>
        <v>7.4185152663177933E-2</v>
      </c>
      <c r="X12" s="18">
        <v>517237.24</v>
      </c>
      <c r="Y12" s="18">
        <v>6978144.8169999998</v>
      </c>
      <c r="Z12" s="19">
        <f>+AA12/Y12</f>
        <v>2.1771907600409434E-2</v>
      </c>
      <c r="AA12" s="14">
        <f>26785.42755+3936.885986+3260.780762+54892.18317+44207.03827+18845.20844</f>
        <v>151927.52417799999</v>
      </c>
      <c r="AB12" s="14">
        <f>7683723.981+12715.692</f>
        <v>7696439.6729999995</v>
      </c>
      <c r="AC12" s="20">
        <f>+AD12/AB12</f>
        <v>2.1156665721844083E-3</v>
      </c>
      <c r="AD12" s="14">
        <f>4599.675171+11683.42497</f>
        <v>16283.100140999999</v>
      </c>
      <c r="AE12" s="14">
        <v>7696439.6730000004</v>
      </c>
      <c r="AF12" s="19">
        <f>+AG12/AE12</f>
        <v>2.3693946960922276E-3</v>
      </c>
      <c r="AG12" s="14">
        <v>18235.903340000001</v>
      </c>
      <c r="AH12" s="14">
        <v>7696439.6730000004</v>
      </c>
      <c r="AI12" s="19">
        <f>+AJ12/AH12</f>
        <v>1.5500414200414145E-3</v>
      </c>
      <c r="AJ12" s="14">
        <v>11929.800279999999</v>
      </c>
      <c r="AK12" s="14">
        <v>7696439.6730000004</v>
      </c>
      <c r="AL12" s="19">
        <f>+AM12/AK12</f>
        <v>4.3263416312884538E-3</v>
      </c>
      <c r="AM12" s="14">
        <v>33297.427369999998</v>
      </c>
      <c r="AN12" s="14">
        <v>10.199999999999999</v>
      </c>
      <c r="AO12" s="14">
        <v>1.6</v>
      </c>
      <c r="AP12" s="14">
        <v>0.504</v>
      </c>
      <c r="AQ12" s="26">
        <v>98.679283580821377</v>
      </c>
      <c r="AR12" s="22">
        <v>0.99994541475687237</v>
      </c>
      <c r="AS12" s="24">
        <v>25.512423683420298</v>
      </c>
      <c r="AT12" s="24">
        <v>21.896326678290777</v>
      </c>
      <c r="AU12" s="25">
        <v>0.61243998989303461</v>
      </c>
      <c r="AV12" s="25">
        <v>0.79320076800621364</v>
      </c>
      <c r="AW12" s="25">
        <v>0.79723087405100257</v>
      </c>
      <c r="AX12" s="25">
        <v>0.52674304393569404</v>
      </c>
      <c r="AY12" s="25">
        <v>3.6772230949726051E-2</v>
      </c>
      <c r="AZ12" s="25">
        <v>0.87925764812363649</v>
      </c>
      <c r="BA12" s="26">
        <v>46.335902319097109</v>
      </c>
      <c r="BB12" s="25">
        <v>0.6419222161921545</v>
      </c>
      <c r="BC12" s="26">
        <v>375.07206447467388</v>
      </c>
      <c r="BD12" s="25">
        <v>0.28957485990255682</v>
      </c>
      <c r="BE12" s="26">
        <v>71.94</v>
      </c>
      <c r="BF12" s="29">
        <v>1</v>
      </c>
      <c r="BG12" s="63">
        <v>8.31</v>
      </c>
    </row>
    <row r="13" spans="1:59" hidden="1" x14ac:dyDescent="0.25">
      <c r="A13" s="12">
        <f>A9</f>
        <v>2014</v>
      </c>
      <c r="B13" s="13" t="s">
        <v>51</v>
      </c>
      <c r="C13" s="13" t="s">
        <v>19</v>
      </c>
      <c r="D13" s="14">
        <v>4999449.7</v>
      </c>
      <c r="E13" s="19">
        <f>+F13/D13</f>
        <v>0.36176755613722844</v>
      </c>
      <c r="F13" s="14">
        <v>1808638.7</v>
      </c>
      <c r="G13" s="14">
        <v>5995443.7300000004</v>
      </c>
      <c r="H13" s="19">
        <f>+I13/G13</f>
        <v>1.0891852703619653E-2</v>
      </c>
      <c r="I13" s="14">
        <v>65301.49</v>
      </c>
      <c r="J13" s="14">
        <v>1382811</v>
      </c>
      <c r="K13" s="15">
        <f>L13/J13</f>
        <v>2.4164545986400165E-2</v>
      </c>
      <c r="L13" s="14">
        <v>33415</v>
      </c>
      <c r="M13" s="14">
        <v>49544.82</v>
      </c>
      <c r="N13" s="19">
        <f>O13/M13</f>
        <v>0.4727238891977002</v>
      </c>
      <c r="O13" s="14">
        <v>23421.02</v>
      </c>
      <c r="P13" s="17">
        <v>136875.20000000001</v>
      </c>
      <c r="Q13" s="19">
        <v>0.8583485501425725</v>
      </c>
      <c r="R13" s="17">
        <v>92672.77</v>
      </c>
      <c r="S13" s="14">
        <v>5634980.6699999999</v>
      </c>
      <c r="T13" s="19">
        <f>+U13/S13</f>
        <v>0.56033542347537457</v>
      </c>
      <c r="U13" s="14">
        <v>3157479.28</v>
      </c>
      <c r="V13" s="14">
        <v>7137698.8300000001</v>
      </c>
      <c r="W13" s="20">
        <f>+X13/V13</f>
        <v>5.3433439695857829E-2</v>
      </c>
      <c r="X13" s="18">
        <v>381391.8</v>
      </c>
      <c r="Y13" s="18">
        <v>7154301.1579999998</v>
      </c>
      <c r="Z13" s="19">
        <f>+AA13/Y13</f>
        <v>7.0759771530434093E-3</v>
      </c>
      <c r="AA13" s="14">
        <v>50623.671540000003</v>
      </c>
      <c r="AB13" s="14">
        <f>21381.07426+7785964.992</f>
        <v>7807346.0662599998</v>
      </c>
      <c r="AC13" s="20">
        <f>+AD13/AB13</f>
        <v>6.2891035113960625E-3</v>
      </c>
      <c r="AD13" s="14">
        <f>27720.1333+21381.07426</f>
        <v>49101.207560000003</v>
      </c>
      <c r="AE13" s="14">
        <v>7807346.0659999996</v>
      </c>
      <c r="AF13" s="19">
        <f>+AG13/AE13</f>
        <v>3.3072249995994992E-3</v>
      </c>
      <c r="AG13" s="14">
        <v>25820.650089999999</v>
      </c>
      <c r="AH13" s="14">
        <v>7807346.0659999996</v>
      </c>
      <c r="AI13" s="19">
        <f>+AJ13/AH13</f>
        <v>1.0528333156379903E-3</v>
      </c>
      <c r="AJ13" s="14">
        <v>8219.8340449999996</v>
      </c>
      <c r="AK13" s="14">
        <v>7807346.0659999996</v>
      </c>
      <c r="AL13" s="19">
        <f>+AM13/AK13</f>
        <v>2.7832927112878929E-3</v>
      </c>
      <c r="AM13" s="14">
        <v>21730.129400000002</v>
      </c>
      <c r="AN13" s="14">
        <v>10.1</v>
      </c>
      <c r="AO13" s="14">
        <v>1.9</v>
      </c>
      <c r="AP13" s="14">
        <v>0.502</v>
      </c>
      <c r="AQ13" s="26">
        <v>98.679283580821377</v>
      </c>
      <c r="AR13" s="22">
        <v>0.99994541475687237</v>
      </c>
      <c r="AS13" s="24">
        <v>25.512423683420298</v>
      </c>
      <c r="AT13" s="24">
        <v>21.896326678290777</v>
      </c>
      <c r="AU13" s="25">
        <v>0.61243998989303461</v>
      </c>
      <c r="AV13" s="25">
        <v>0.79320076800621364</v>
      </c>
      <c r="AW13" s="25">
        <v>0.79723087405100257</v>
      </c>
      <c r="AX13" s="25">
        <v>0.52674304393569404</v>
      </c>
      <c r="AY13" s="25">
        <v>3.6772230949726051E-2</v>
      </c>
      <c r="AZ13" s="25">
        <v>0.87925764812363649</v>
      </c>
      <c r="BA13" s="26">
        <v>46.335902319097109</v>
      </c>
      <c r="BB13" s="25">
        <v>0.6419222161921545</v>
      </c>
      <c r="BC13" s="26">
        <v>375.07206447467388</v>
      </c>
      <c r="BD13" s="25">
        <v>0.28957485990255682</v>
      </c>
      <c r="BE13" s="26">
        <v>71.94</v>
      </c>
      <c r="BF13" s="26">
        <v>1</v>
      </c>
      <c r="BG13" s="63">
        <v>8.2799999999999994</v>
      </c>
    </row>
    <row r="14" spans="1:59" hidden="1" x14ac:dyDescent="0.25">
      <c r="A14" s="12">
        <f>A10</f>
        <v>2015</v>
      </c>
      <c r="B14" s="13" t="s">
        <v>51</v>
      </c>
      <c r="C14" s="13" t="s">
        <v>19</v>
      </c>
      <c r="D14" s="14">
        <v>5004840.8</v>
      </c>
      <c r="E14" s="19">
        <f>+F14/D14</f>
        <v>0.33750667953314317</v>
      </c>
      <c r="F14" s="14">
        <v>1689167.2</v>
      </c>
      <c r="G14" s="14">
        <v>6123700.3300000001</v>
      </c>
      <c r="H14" s="19">
        <f>+I14/G14</f>
        <v>1.051331817865098E-2</v>
      </c>
      <c r="I14" s="14">
        <v>64380.41</v>
      </c>
      <c r="J14" s="14">
        <v>1365954</v>
      </c>
      <c r="K14" s="15">
        <f>L14/J14</f>
        <v>1.2755920038302901E-2</v>
      </c>
      <c r="L14" s="14">
        <v>17424</v>
      </c>
      <c r="M14" s="14">
        <v>37898.120000000003</v>
      </c>
      <c r="N14" s="19">
        <f>O14/M14</f>
        <v>0.66494221876969095</v>
      </c>
      <c r="O14" s="14">
        <v>25200.06</v>
      </c>
      <c r="P14" s="17">
        <v>93568.7</v>
      </c>
      <c r="Q14" s="19">
        <v>0.8520958992276908</v>
      </c>
      <c r="R14" s="17">
        <v>62336.52</v>
      </c>
      <c r="S14" s="14">
        <v>5759964.7699999996</v>
      </c>
      <c r="T14" s="19">
        <f>+U14/S14</f>
        <v>0.50999289879337228</v>
      </c>
      <c r="U14" s="14">
        <v>2937541.13</v>
      </c>
      <c r="V14" s="14">
        <v>7242037.5599999996</v>
      </c>
      <c r="W14" s="20">
        <f>+X14/V14</f>
        <v>5.3411767999723005E-2</v>
      </c>
      <c r="X14" s="18">
        <v>386810.03</v>
      </c>
      <c r="Y14" s="18">
        <v>7262877.2800000003</v>
      </c>
      <c r="Z14" s="19">
        <f>+AA14/Y14</f>
        <v>1.1403463486581175E-2</v>
      </c>
      <c r="AA14" s="14">
        <v>82821.955870000005</v>
      </c>
      <c r="AB14" s="14">
        <f>16155.61042+7891835</f>
        <v>7907990.6104199998</v>
      </c>
      <c r="AC14" s="20">
        <f>+AD14/AB14</f>
        <v>2.6331156639921821E-3</v>
      </c>
      <c r="AD14" s="14">
        <f>5640.102417+15182.55153</f>
        <v>20822.653946999999</v>
      </c>
      <c r="AE14" s="14">
        <v>7907990.6109999996</v>
      </c>
      <c r="AF14" s="19">
        <f>+AG14/AE14</f>
        <v>3.4844872996777011E-3</v>
      </c>
      <c r="AG14" s="14">
        <v>27555.292850000002</v>
      </c>
      <c r="AH14" s="14">
        <v>7907990.6109999996</v>
      </c>
      <c r="AI14" s="19">
        <f>+AJ14/AH14</f>
        <v>1.8434596090341768E-3</v>
      </c>
      <c r="AJ14" s="14">
        <v>14578.06128</v>
      </c>
      <c r="AK14" s="14">
        <v>7907990.6109999996</v>
      </c>
      <c r="AL14" s="19">
        <f>+AM14/AK14</f>
        <v>3.3866521493774696E-3</v>
      </c>
      <c r="AM14" s="14">
        <v>26781.613399999998</v>
      </c>
      <c r="AN14" s="14">
        <v>10.4</v>
      </c>
      <c r="AO14" s="14">
        <v>2</v>
      </c>
      <c r="AP14" s="14">
        <v>0.498</v>
      </c>
      <c r="AQ14" s="26">
        <v>98.679283580821377</v>
      </c>
      <c r="AR14" s="22">
        <v>0.99995373987417246</v>
      </c>
      <c r="AS14" s="24">
        <v>25.318600628215506</v>
      </c>
      <c r="AT14" s="24">
        <v>10</v>
      </c>
      <c r="AU14" s="25">
        <v>0.5776</v>
      </c>
      <c r="AV14" s="25">
        <v>0.76770000000000005</v>
      </c>
      <c r="AW14" s="25">
        <v>0.75229999999999997</v>
      </c>
      <c r="AX14" s="25">
        <v>0.49969999999999998</v>
      </c>
      <c r="AY14" s="25">
        <v>2.4967407203607482E-2</v>
      </c>
      <c r="AZ14" s="25">
        <v>0.91754573994981259</v>
      </c>
      <c r="BA14" s="26">
        <v>31.624653313779561</v>
      </c>
      <c r="BB14" s="25">
        <v>0.66842018940475389</v>
      </c>
      <c r="BC14" s="26">
        <v>421.19440224769056</v>
      </c>
      <c r="BD14" s="25">
        <v>0.30721323524945177</v>
      </c>
      <c r="BE14" s="26">
        <v>72.47</v>
      </c>
      <c r="BF14" s="26">
        <v>1</v>
      </c>
      <c r="BG14" s="63">
        <v>8.3000000000000007</v>
      </c>
    </row>
    <row r="15" spans="1:59" hidden="1" x14ac:dyDescent="0.25">
      <c r="A15" s="12">
        <f>A11</f>
        <v>2016</v>
      </c>
      <c r="B15" s="13" t="s">
        <v>51</v>
      </c>
      <c r="C15" s="13" t="s">
        <v>19</v>
      </c>
      <c r="D15" s="14">
        <v>5143404.4000000004</v>
      </c>
      <c r="E15" s="19">
        <f>+F15/D15</f>
        <v>0.34076906338533286</v>
      </c>
      <c r="F15" s="14">
        <v>1752713.1</v>
      </c>
      <c r="G15" s="14">
        <v>6242732.5499999998</v>
      </c>
      <c r="H15" s="19">
        <f>+I15/G15</f>
        <v>1.504998800565307E-2</v>
      </c>
      <c r="I15" s="14">
        <v>93953.05</v>
      </c>
      <c r="J15" s="14">
        <v>1357768</v>
      </c>
      <c r="K15" s="15">
        <f>L15/J15</f>
        <v>1.946945280784346E-2</v>
      </c>
      <c r="L15" s="14">
        <v>26435</v>
      </c>
      <c r="M15" s="14">
        <v>46701.2</v>
      </c>
      <c r="N15" s="19">
        <f>O15/M15</f>
        <v>0.56278189853793914</v>
      </c>
      <c r="O15" s="14">
        <v>26282.59</v>
      </c>
      <c r="P15" s="17">
        <v>190047.63</v>
      </c>
      <c r="Q15" s="19">
        <v>0.94101784282614076</v>
      </c>
      <c r="R15" s="17">
        <v>106307.36</v>
      </c>
      <c r="S15" s="14">
        <v>5855756.9199999999</v>
      </c>
      <c r="T15" s="19">
        <f>+U15/S15</f>
        <v>0.50754601678377043</v>
      </c>
      <c r="U15" s="14">
        <v>2972066.1</v>
      </c>
      <c r="V15" s="14">
        <v>7360518.8799999999</v>
      </c>
      <c r="W15" s="20">
        <f>+X15/V15</f>
        <v>5.0672106964285105E-2</v>
      </c>
      <c r="X15" s="18">
        <v>372973</v>
      </c>
      <c r="Y15" s="18">
        <v>7361829</v>
      </c>
      <c r="Z15" s="19">
        <f>+AA15/Y15</f>
        <v>6.6988723454456771E-3</v>
      </c>
      <c r="AA15" s="14">
        <v>49315.952700000002</v>
      </c>
      <c r="AB15" s="14">
        <f>7992768.959+15806.71021</f>
        <v>8008575.66921</v>
      </c>
      <c r="AC15" s="20">
        <f>+AD15/AB15</f>
        <v>1.9655506643358953E-3</v>
      </c>
      <c r="AD15" s="14">
        <f>2549.088867+13192.17236</f>
        <v>15741.261227000001</v>
      </c>
      <c r="AE15" s="14">
        <v>8008575.6689999998</v>
      </c>
      <c r="AF15" s="19">
        <f>+AG15/AE15</f>
        <v>5.3083124399458054E-3</v>
      </c>
      <c r="AG15" s="14">
        <v>42512.021849999997</v>
      </c>
      <c r="AH15" s="14">
        <v>8008575.6689999998</v>
      </c>
      <c r="AI15" s="19">
        <f>+AJ15/AH15</f>
        <v>3.1675540830804882E-3</v>
      </c>
      <c r="AJ15" s="14">
        <v>25367.596560000002</v>
      </c>
      <c r="AK15" s="14">
        <v>8008575.6689999998</v>
      </c>
      <c r="AL15" s="19">
        <f>+AM15/AK15</f>
        <v>4.2249773490902129E-3</v>
      </c>
      <c r="AM15" s="14">
        <v>33836.050799999997</v>
      </c>
      <c r="AN15" s="14">
        <v>11.6</v>
      </c>
      <c r="AO15" s="14">
        <v>2.2999999999999998</v>
      </c>
      <c r="AP15" s="14">
        <v>0.499</v>
      </c>
      <c r="AQ15" s="26">
        <v>98.679283580821391</v>
      </c>
      <c r="AR15" s="22">
        <v>0.99998988949679568</v>
      </c>
      <c r="AS15" s="24">
        <v>25.318600628215506</v>
      </c>
      <c r="AT15" s="24">
        <v>21.721685941676618</v>
      </c>
      <c r="AU15" s="25">
        <v>0.59173650198040439</v>
      </c>
      <c r="AV15" s="25">
        <v>0.78943530529372019</v>
      </c>
      <c r="AW15" s="25">
        <v>0.7488530290950518</v>
      </c>
      <c r="AX15" s="25">
        <v>0.50605612178101156</v>
      </c>
      <c r="AY15" s="25">
        <v>3.6250573423721899E-2</v>
      </c>
      <c r="AZ15" s="25">
        <v>0.92485878134601729</v>
      </c>
      <c r="BA15" s="26">
        <v>49.709995600208813</v>
      </c>
      <c r="BB15" s="25">
        <v>0.71477385714177288</v>
      </c>
      <c r="BC15" s="26">
        <v>422.0991931818109</v>
      </c>
      <c r="BD15" s="25">
        <v>0.31188208238142584</v>
      </c>
      <c r="BE15" s="26">
        <v>71.62</v>
      </c>
      <c r="BF15" s="26">
        <v>1</v>
      </c>
      <c r="BG15" s="63">
        <v>8.19</v>
      </c>
    </row>
    <row r="16" spans="1:59" hidden="1" x14ac:dyDescent="0.25">
      <c r="A16" s="12">
        <f>A12</f>
        <v>2013</v>
      </c>
      <c r="B16" s="13" t="s">
        <v>50</v>
      </c>
      <c r="C16" s="13" t="s">
        <v>20</v>
      </c>
      <c r="D16" s="14">
        <v>2198784.9147033691</v>
      </c>
      <c r="E16" s="19">
        <f>+F16/D16</f>
        <v>0.35493544763202184</v>
      </c>
      <c r="F16" s="14">
        <v>780426.70794677734</v>
      </c>
      <c r="G16" s="14">
        <v>1968284.5184020996</v>
      </c>
      <c r="H16" s="21">
        <f>+I16/G16</f>
        <v>0.12655788479488383</v>
      </c>
      <c r="I16" s="14">
        <v>249101.92532348633</v>
      </c>
      <c r="J16" s="14">
        <v>512637.48210000008</v>
      </c>
      <c r="K16" s="15">
        <f>L16/J16</f>
        <v>4.9442575474915693E-2</v>
      </c>
      <c r="L16" s="14">
        <v>25346.117399999996</v>
      </c>
      <c r="M16" s="14">
        <v>91493.389400000015</v>
      </c>
      <c r="N16" s="19">
        <f>O16/M16</f>
        <v>0.37264865061387692</v>
      </c>
      <c r="O16" s="14">
        <v>34094.888099999996</v>
      </c>
      <c r="P16" s="14">
        <v>1401674.7574768066</v>
      </c>
      <c r="Q16" s="19">
        <f>+R16/P16</f>
        <v>0.20059584310155282</v>
      </c>
      <c r="R16" s="14">
        <v>281170.12973022461</v>
      </c>
      <c r="S16" s="14">
        <v>1401674.7574768066</v>
      </c>
      <c r="T16" s="19">
        <f>+U16/S16</f>
        <v>0.80369710702266195</v>
      </c>
      <c r="U16" s="14">
        <v>1126521.9475708008</v>
      </c>
      <c r="V16" s="14">
        <v>1930813.181640625</v>
      </c>
      <c r="W16" s="20">
        <f>+X16/V16</f>
        <v>0.10131486007131858</v>
      </c>
      <c r="X16" s="14">
        <v>195620.06732177734</v>
      </c>
      <c r="Y16" s="14">
        <v>1930813.181640625</v>
      </c>
      <c r="Z16" s="19">
        <f>+AA16/Y16</f>
        <v>5.6560986532867175E-2</v>
      </c>
      <c r="AA16" s="14">
        <v>109208.69836425781</v>
      </c>
      <c r="AB16" s="14">
        <v>2198784.9147033691</v>
      </c>
      <c r="AC16" s="20">
        <f>+AD16/AB16</f>
        <v>0.20579788671548521</v>
      </c>
      <c r="AD16" s="14">
        <v>452505.2887878418</v>
      </c>
      <c r="AE16" s="14">
        <v>2198784.9147033691</v>
      </c>
      <c r="AF16" s="19">
        <f>+AG16/AE16</f>
        <v>0.49978583445188685</v>
      </c>
      <c r="AG16" s="14">
        <v>1098921.5533752441</v>
      </c>
      <c r="AH16" s="14">
        <v>2198784.9147033691</v>
      </c>
      <c r="AI16" s="19">
        <f>+AJ16/AH16</f>
        <v>0.12881908442710083</v>
      </c>
      <c r="AJ16" s="14">
        <v>283245.45956420898</v>
      </c>
      <c r="AK16" s="14">
        <v>2198784.9147033691</v>
      </c>
      <c r="AL16" s="19">
        <f>+AM16/AK16</f>
        <v>2.7166090056437674E-2</v>
      </c>
      <c r="AM16" s="14">
        <v>59732.389007568359</v>
      </c>
      <c r="AN16" s="14">
        <v>41.8</v>
      </c>
      <c r="AO16" s="14">
        <v>12.6</v>
      </c>
      <c r="AP16" s="14">
        <v>0.501</v>
      </c>
      <c r="AQ16" s="26">
        <v>70.089254082004572</v>
      </c>
      <c r="AR16" s="22">
        <v>0.94392445420109161</v>
      </c>
      <c r="AS16" s="24">
        <v>23.515195388350694</v>
      </c>
      <c r="AT16" s="24">
        <v>22.045933698654455</v>
      </c>
      <c r="AU16" s="25">
        <v>0.59857821071015671</v>
      </c>
      <c r="AV16" s="25">
        <v>0.87496449941730081</v>
      </c>
      <c r="AW16" s="25">
        <v>0.70399888566566338</v>
      </c>
      <c r="AX16" s="25">
        <v>0.38266023465528942</v>
      </c>
      <c r="AY16" s="25">
        <v>2.5635316327024541E-2</v>
      </c>
      <c r="AZ16" s="25">
        <v>0.95965319560843276</v>
      </c>
      <c r="BA16" s="26">
        <v>19.322801795804907</v>
      </c>
      <c r="BB16" s="25">
        <v>0.19230146523111794</v>
      </c>
      <c r="BC16" s="26">
        <v>45.666090533394744</v>
      </c>
      <c r="BD16" s="25">
        <v>0.16080607949485956</v>
      </c>
      <c r="BE16" s="26">
        <v>59.24</v>
      </c>
      <c r="BF16" s="29">
        <v>15</v>
      </c>
      <c r="BG16" s="63">
        <v>4.42</v>
      </c>
    </row>
    <row r="17" spans="1:59" hidden="1" x14ac:dyDescent="0.25">
      <c r="A17" s="12">
        <f>A13</f>
        <v>2014</v>
      </c>
      <c r="B17" s="13" t="s">
        <v>50</v>
      </c>
      <c r="C17" s="13" t="s">
        <v>20</v>
      </c>
      <c r="D17" s="14">
        <v>2163869.8427581787</v>
      </c>
      <c r="E17" s="19">
        <f>+F17/D17</f>
        <v>0.33960992953150465</v>
      </c>
      <c r="F17" s="14">
        <v>734871.68481445313</v>
      </c>
      <c r="G17" s="14">
        <v>1924095.0941925046</v>
      </c>
      <c r="H17" s="21">
        <f>+I17/G17</f>
        <v>0.12752192981009283</v>
      </c>
      <c r="I17" s="14">
        <v>245364.31954956052</v>
      </c>
      <c r="J17" s="14">
        <v>522463.35520000005</v>
      </c>
      <c r="K17" s="15">
        <f>L17/J17</f>
        <v>3.9898581197183244E-2</v>
      </c>
      <c r="L17" s="14">
        <v>20845.546599999994</v>
      </c>
      <c r="M17" s="14">
        <v>66611.754000000001</v>
      </c>
      <c r="N17" s="19">
        <f>O17/M17</f>
        <v>0.29735745886529275</v>
      </c>
      <c r="O17" s="14">
        <v>19807.501899999999</v>
      </c>
      <c r="P17" s="14">
        <v>1366349.0213165283</v>
      </c>
      <c r="Q17" s="19">
        <v>0.78163794462455327</v>
      </c>
      <c r="R17" s="14">
        <v>94791.038299560532</v>
      </c>
      <c r="S17" s="14">
        <v>1366349.0213165283</v>
      </c>
      <c r="T17" s="19">
        <f>+U17/S17</f>
        <v>0.78163794462455327</v>
      </c>
      <c r="U17" s="14">
        <v>1067990.2406616211</v>
      </c>
      <c r="V17" s="14">
        <v>1879358.2352142334</v>
      </c>
      <c r="W17" s="20">
        <f>+X17/V17</f>
        <v>8.0635476953162533E-2</v>
      </c>
      <c r="X17" s="14">
        <v>151542.94766235352</v>
      </c>
      <c r="Y17" s="14">
        <v>1879358.2352142334</v>
      </c>
      <c r="Z17" s="19">
        <f>+AA17/Y17</f>
        <v>0.15317643855818774</v>
      </c>
      <c r="AA17" s="14">
        <v>287873.40124511719</v>
      </c>
      <c r="AB17" s="14">
        <v>2163869.8427581787</v>
      </c>
      <c r="AC17" s="20">
        <f>+AD17/AB17</f>
        <v>0.23340271860350892</v>
      </c>
      <c r="AD17" s="14">
        <v>505053.10400390625</v>
      </c>
      <c r="AE17" s="14">
        <v>2163869.8427581787</v>
      </c>
      <c r="AF17" s="19">
        <f>+AG17/AE17</f>
        <v>0.48283048777707732</v>
      </c>
      <c r="AG17" s="14">
        <v>1044782.3316650391</v>
      </c>
      <c r="AH17" s="14">
        <v>2163869.8427581787</v>
      </c>
      <c r="AI17" s="19">
        <f>+AJ17/AH17</f>
        <v>0.10916607357857283</v>
      </c>
      <c r="AJ17" s="14">
        <v>236221.17446899417</v>
      </c>
      <c r="AK17" s="14">
        <v>2163869.8427581787</v>
      </c>
      <c r="AL17" s="19">
        <f>+AM17/AK17</f>
        <v>1.26995250452161E-2</v>
      </c>
      <c r="AM17" s="14">
        <v>27480.119262695313</v>
      </c>
      <c r="AN17" s="14">
        <v>39.9</v>
      </c>
      <c r="AO17" s="14">
        <v>10.1</v>
      </c>
      <c r="AP17" s="14">
        <v>0.51200000000000001</v>
      </c>
      <c r="AQ17" s="26">
        <v>70.089254082004572</v>
      </c>
      <c r="AR17" s="22">
        <v>0.94392445420109161</v>
      </c>
      <c r="AS17" s="24">
        <v>23.515195388350694</v>
      </c>
      <c r="AT17" s="24">
        <v>22.045933698654455</v>
      </c>
      <c r="AU17" s="25">
        <v>0.59857821071015671</v>
      </c>
      <c r="AV17" s="25">
        <v>0.87496449941730081</v>
      </c>
      <c r="AW17" s="25">
        <v>0.70399888566566338</v>
      </c>
      <c r="AX17" s="25">
        <v>0.38266023465528942</v>
      </c>
      <c r="AY17" s="25">
        <v>2.5635316327024541E-2</v>
      </c>
      <c r="AZ17" s="25">
        <v>0.95965319560843276</v>
      </c>
      <c r="BA17" s="26">
        <v>19.322801795804907</v>
      </c>
      <c r="BB17" s="25">
        <v>0.19230146523111794</v>
      </c>
      <c r="BC17" s="26">
        <v>45.666090533394744</v>
      </c>
      <c r="BD17" s="25">
        <v>0.16080607949485956</v>
      </c>
      <c r="BE17" s="26">
        <v>59.24</v>
      </c>
      <c r="BF17" s="26">
        <v>14</v>
      </c>
      <c r="BG17" s="63">
        <v>4.54</v>
      </c>
    </row>
    <row r="18" spans="1:59" hidden="1" x14ac:dyDescent="0.25">
      <c r="A18" s="12">
        <f>A14</f>
        <v>2015</v>
      </c>
      <c r="B18" s="13" t="s">
        <v>50</v>
      </c>
      <c r="C18" s="13" t="s">
        <v>20</v>
      </c>
      <c r="D18" s="14">
        <v>2193425.7221221924</v>
      </c>
      <c r="E18" s="19">
        <f>+F18/D18</f>
        <v>0.31437036435162163</v>
      </c>
      <c r="F18" s="14">
        <v>689548.04344177246</v>
      </c>
      <c r="G18" s="14">
        <v>1986066.5726165769</v>
      </c>
      <c r="H18" s="21">
        <f>+I18/G18</f>
        <v>0.11721082324768575</v>
      </c>
      <c r="I18" s="14">
        <v>232788.49800109863</v>
      </c>
      <c r="J18" s="14">
        <v>515527.80719999899</v>
      </c>
      <c r="K18" s="15">
        <f>L18/J18</f>
        <v>5.1977211366223373E-2</v>
      </c>
      <c r="L18" s="14">
        <v>26795.697799999998</v>
      </c>
      <c r="M18" s="14">
        <v>66762.780599999998</v>
      </c>
      <c r="N18" s="19">
        <f>O18/M18</f>
        <v>0.33838717466480123</v>
      </c>
      <c r="O18" s="14">
        <v>22591.668700000002</v>
      </c>
      <c r="P18" s="14">
        <v>1430188.3518066406</v>
      </c>
      <c r="Q18" s="19">
        <v>0.72955862160018548</v>
      </c>
      <c r="R18" s="14">
        <v>97527.885360717773</v>
      </c>
      <c r="S18" s="14">
        <v>1430188.3518066406</v>
      </c>
      <c r="T18" s="19">
        <f>+U18/S18</f>
        <v>0.75618694058392222</v>
      </c>
      <c r="U18" s="14">
        <v>1081489.7542114258</v>
      </c>
      <c r="V18" s="14">
        <v>1937705.3003387451</v>
      </c>
      <c r="W18" s="20">
        <f>+X18/V18</f>
        <v>6.1624292339311298E-2</v>
      </c>
      <c r="X18" s="14">
        <v>119409.71789550783</v>
      </c>
      <c r="Y18" s="14">
        <v>1937705.3003387451</v>
      </c>
      <c r="Z18" s="19">
        <f>+AA18/Y18</f>
        <v>3.2944874473214411E-2</v>
      </c>
      <c r="AA18" s="14">
        <v>63837.457885742188</v>
      </c>
      <c r="AB18" s="14">
        <v>2193425.7221221924</v>
      </c>
      <c r="AC18" s="20">
        <f>+AD18/AB18</f>
        <v>0.18785588104649395</v>
      </c>
      <c r="AD18" s="14">
        <v>412047.92153930664</v>
      </c>
      <c r="AE18" s="14">
        <v>2193425.7221221924</v>
      </c>
      <c r="AF18" s="19">
        <f>+AG18/AE18</f>
        <v>0.50975957840767705</v>
      </c>
      <c r="AG18" s="14">
        <v>1118119.7713775635</v>
      </c>
      <c r="AH18" s="14">
        <v>2193425.7221221924</v>
      </c>
      <c r="AI18" s="19">
        <f>+AJ18/AH18</f>
        <v>0.10104090833356837</v>
      </c>
      <c r="AJ18" s="14">
        <v>221625.72732543945</v>
      </c>
      <c r="AK18" s="14">
        <v>2193425.7221221924</v>
      </c>
      <c r="AL18" s="19">
        <f>+AM18/AK18</f>
        <v>9.4700059357638623E-3</v>
      </c>
      <c r="AM18" s="14">
        <v>20771.754608154297</v>
      </c>
      <c r="AN18" s="14">
        <v>39.299999999999997</v>
      </c>
      <c r="AO18" s="14">
        <v>8.3000000000000007</v>
      </c>
      <c r="AP18" s="14">
        <v>0.48899999999999999</v>
      </c>
      <c r="AQ18" s="26">
        <v>70.06976121747212</v>
      </c>
      <c r="AR18" s="22">
        <v>0.9475435191623669</v>
      </c>
      <c r="AS18" s="24">
        <v>23.307555559589574</v>
      </c>
      <c r="AT18" s="24">
        <v>6.930999346147118</v>
      </c>
      <c r="AU18" s="25">
        <v>0.58420000000000005</v>
      </c>
      <c r="AV18" s="25">
        <v>0.85289999999999999</v>
      </c>
      <c r="AW18" s="25">
        <v>0.71089999999999998</v>
      </c>
      <c r="AX18" s="25">
        <v>0.37690000000000001</v>
      </c>
      <c r="AY18" s="25">
        <v>3.5253658684388602E-2</v>
      </c>
      <c r="AZ18" s="25">
        <v>0.99322577283980151</v>
      </c>
      <c r="BA18" s="26">
        <v>21.999268380089955</v>
      </c>
      <c r="BB18" s="25">
        <v>0.18319673158382835</v>
      </c>
      <c r="BC18" s="26">
        <v>52.901041379448337</v>
      </c>
      <c r="BD18" s="25">
        <v>0.15431235431235432</v>
      </c>
      <c r="BE18" s="26">
        <v>59.08</v>
      </c>
      <c r="BF18" s="26">
        <v>13</v>
      </c>
      <c r="BG18" s="63">
        <v>4.6500000000000004</v>
      </c>
    </row>
    <row r="19" spans="1:59" hidden="1" x14ac:dyDescent="0.25">
      <c r="A19" s="12">
        <f>A15</f>
        <v>2016</v>
      </c>
      <c r="B19" s="13" t="s">
        <v>50</v>
      </c>
      <c r="C19" s="13" t="s">
        <v>20</v>
      </c>
      <c r="D19" s="14">
        <v>2069645.0227966311</v>
      </c>
      <c r="E19" s="19">
        <f>+F19/D19</f>
        <v>0.29396517703269137</v>
      </c>
      <c r="F19" s="14">
        <v>608403.56552124023</v>
      </c>
      <c r="G19" s="14">
        <v>1889206.3938598633</v>
      </c>
      <c r="H19" s="21">
        <f>+I19/G19</f>
        <v>7.8541966374824856E-2</v>
      </c>
      <c r="I19" s="14">
        <v>148381.98506164551</v>
      </c>
      <c r="J19" s="14">
        <v>507162.78459999955</v>
      </c>
      <c r="K19" s="15">
        <f>L19/J19</f>
        <v>3.717786669791074E-2</v>
      </c>
      <c r="L19" s="14">
        <v>18855.2304</v>
      </c>
      <c r="M19" s="14">
        <v>47842.406900000002</v>
      </c>
      <c r="N19" s="19">
        <f>O19/M19</f>
        <v>0.31248969206856519</v>
      </c>
      <c r="O19" s="14">
        <v>14950.259</v>
      </c>
      <c r="P19" s="14">
        <v>1358803.8821258545</v>
      </c>
      <c r="Q19" s="19">
        <v>0.81729220296946159</v>
      </c>
      <c r="R19" s="14">
        <v>41649.483825683594</v>
      </c>
      <c r="S19" s="14">
        <v>1358803.8821258545</v>
      </c>
      <c r="T19" s="19">
        <f>+U19/S19</f>
        <v>0.80685072703576144</v>
      </c>
      <c r="U19" s="14">
        <v>1096351.9001922607</v>
      </c>
      <c r="V19" s="14">
        <v>1850617.1076049802</v>
      </c>
      <c r="W19" s="20">
        <f>+X19/V19</f>
        <v>4.174466323800087E-2</v>
      </c>
      <c r="X19" s="14">
        <v>77253.387939453125</v>
      </c>
      <c r="Y19" s="14">
        <v>1850617.1076049802</v>
      </c>
      <c r="Z19" s="19">
        <f>+AA19/Y19</f>
        <v>4.2155192009328425E-3</v>
      </c>
      <c r="AA19" s="14">
        <v>7801.3119506835938</v>
      </c>
      <c r="AB19" s="14">
        <v>2069645.0227966309</v>
      </c>
      <c r="AC19" s="20">
        <f>+AD19/AB19</f>
        <v>0.21741381691834258</v>
      </c>
      <c r="AD19" s="14">
        <v>449969.42407226563</v>
      </c>
      <c r="AE19" s="14">
        <v>2069645.0227966309</v>
      </c>
      <c r="AF19" s="19">
        <f>+AG19/AE19</f>
        <v>0.47329629753798713</v>
      </c>
      <c r="AG19" s="14">
        <v>979555.32650756836</v>
      </c>
      <c r="AH19" s="14">
        <v>2069645.0227966311</v>
      </c>
      <c r="AI19" s="19">
        <f>+AJ19/AH19</f>
        <v>8.0439502346525582E-2</v>
      </c>
      <c r="AJ19" s="14">
        <v>166481.21566772461</v>
      </c>
      <c r="AK19" s="14">
        <v>2069645.0227966309</v>
      </c>
      <c r="AL19" s="19">
        <f>+AM19/AK19</f>
        <v>3.0244397379471308E-2</v>
      </c>
      <c r="AM19" s="14">
        <v>62595.166503906257</v>
      </c>
      <c r="AN19" s="14">
        <v>41</v>
      </c>
      <c r="AO19" s="14">
        <v>11</v>
      </c>
      <c r="AP19" s="14">
        <v>0.48</v>
      </c>
      <c r="AQ19" s="26">
        <v>70.044543761441375</v>
      </c>
      <c r="AR19" s="22">
        <v>0.94797230647090058</v>
      </c>
      <c r="AS19" s="24">
        <v>23.307555559589574</v>
      </c>
      <c r="AT19" s="24">
        <v>21.035236183320553</v>
      </c>
      <c r="AU19" s="25">
        <v>0.58500577267926013</v>
      </c>
      <c r="AV19" s="25">
        <v>0.87328863292623449</v>
      </c>
      <c r="AW19" s="25">
        <v>0.71053051406972889</v>
      </c>
      <c r="AX19" s="25">
        <v>0.39344700931624138</v>
      </c>
      <c r="AY19" s="25">
        <v>3.0073039943165875E-2</v>
      </c>
      <c r="AZ19" s="25">
        <v>0.97465216055375326</v>
      </c>
      <c r="BA19" s="26">
        <v>32.580037831144104</v>
      </c>
      <c r="BB19" s="25">
        <v>0.20258139720240703</v>
      </c>
      <c r="BC19" s="26">
        <v>64.254579344757659</v>
      </c>
      <c r="BD19" s="25">
        <v>0.17077471804885824</v>
      </c>
      <c r="BE19" s="26">
        <v>59.6</v>
      </c>
      <c r="BF19" s="26">
        <v>13</v>
      </c>
      <c r="BG19" s="63">
        <v>4.46</v>
      </c>
    </row>
    <row r="20" spans="1:59" hidden="1" x14ac:dyDescent="0.25">
      <c r="A20" s="12">
        <f>A16</f>
        <v>2013</v>
      </c>
      <c r="B20" s="13" t="s">
        <v>51</v>
      </c>
      <c r="C20" s="13" t="s">
        <v>21</v>
      </c>
      <c r="D20" s="14">
        <v>856975.78</v>
      </c>
      <c r="E20" s="19">
        <f>+F20/D20</f>
        <v>0.64287200742125983</v>
      </c>
      <c r="F20" s="14">
        <v>550925.74</v>
      </c>
      <c r="G20" s="14">
        <v>993802.2</v>
      </c>
      <c r="H20" s="19">
        <f>+I20/G20</f>
        <v>5.6033756013017487E-2</v>
      </c>
      <c r="I20" s="14">
        <v>55686.47</v>
      </c>
      <c r="J20" s="14">
        <v>347551</v>
      </c>
      <c r="K20" s="15">
        <f>L20/J20</f>
        <v>5.6046450736726407E-2</v>
      </c>
      <c r="L20" s="14">
        <v>19479</v>
      </c>
      <c r="M20" s="14">
        <v>26189.18</v>
      </c>
      <c r="N20" s="19">
        <f>O20/M20</f>
        <v>0.61515289902165704</v>
      </c>
      <c r="O20" s="14">
        <v>16110.35</v>
      </c>
      <c r="P20" s="17">
        <v>269150.74</v>
      </c>
      <c r="Q20" s="19">
        <f>+R20/P20</f>
        <v>0.83162086048881012</v>
      </c>
      <c r="R20" s="17">
        <v>223831.37</v>
      </c>
      <c r="S20" s="14">
        <v>908216</v>
      </c>
      <c r="T20" s="19">
        <f>+U20/S20</f>
        <v>0.8226034335444431</v>
      </c>
      <c r="U20" s="14">
        <v>747101.6</v>
      </c>
      <c r="V20" s="14">
        <v>1275951.3899999999</v>
      </c>
      <c r="W20" s="20">
        <f>+X20/V20</f>
        <v>5.8045447953938123E-2</v>
      </c>
      <c r="X20" s="14">
        <v>74063.17</v>
      </c>
      <c r="Y20" s="14">
        <v>1276916.371</v>
      </c>
      <c r="Z20" s="19">
        <f>+AA20/Y20</f>
        <v>1.0037587606432214E-2</v>
      </c>
      <c r="AA20" s="14">
        <v>12817.15994</v>
      </c>
      <c r="AB20" s="14">
        <v>1412432.9739999999</v>
      </c>
      <c r="AC20" s="20">
        <f>+AD20/AB20</f>
        <v>0.20649514622560772</v>
      </c>
      <c r="AD20" s="14">
        <v>291660.55349999998</v>
      </c>
      <c r="AE20" s="14">
        <v>1412432</v>
      </c>
      <c r="AF20" s="19">
        <f>+AG20/AE20</f>
        <v>0.14082660262582553</v>
      </c>
      <c r="AG20" s="14">
        <v>198908</v>
      </c>
      <c r="AH20" s="14">
        <v>1412432</v>
      </c>
      <c r="AI20" s="19">
        <f>+AJ20/AH20</f>
        <v>7.2535881373404165E-2</v>
      </c>
      <c r="AJ20" s="14">
        <v>102452</v>
      </c>
      <c r="AK20" s="16">
        <v>1412432</v>
      </c>
      <c r="AL20" s="19">
        <f>+AM20/AK20</f>
        <v>4.2895870385264566E-4</v>
      </c>
      <c r="AM20" s="16">
        <v>605.875</v>
      </c>
      <c r="AN20" s="16">
        <v>39.299999999999997</v>
      </c>
      <c r="AO20" s="16">
        <v>13.7</v>
      </c>
      <c r="AP20" s="16">
        <v>0.53300000000000003</v>
      </c>
      <c r="AQ20" s="26">
        <v>79.379030333492835</v>
      </c>
      <c r="AR20" s="22">
        <v>0.96429804192293211</v>
      </c>
      <c r="AS20" s="24">
        <v>23.084893808238999</v>
      </c>
      <c r="AT20" s="24">
        <v>19.648060710338353</v>
      </c>
      <c r="AU20" s="25">
        <v>0.66106732135934876</v>
      </c>
      <c r="AV20" s="25">
        <v>0.8156125045438023</v>
      </c>
      <c r="AW20" s="25">
        <v>0.75086800329138825</v>
      </c>
      <c r="AX20" s="25">
        <v>0.484286216087774</v>
      </c>
      <c r="AY20" s="25">
        <v>2.4470195310946866E-2</v>
      </c>
      <c r="AZ20" s="25">
        <v>0.85062791912668767</v>
      </c>
      <c r="BA20" s="26">
        <v>18.739857553295536</v>
      </c>
      <c r="BB20" s="25">
        <v>0.35240152569641536</v>
      </c>
      <c r="BC20" s="26">
        <v>214.53301896811743</v>
      </c>
      <c r="BD20" s="25">
        <v>0.1374753701259965</v>
      </c>
      <c r="BE20" s="26">
        <v>58.34</v>
      </c>
      <c r="BF20" s="29">
        <v>9</v>
      </c>
      <c r="BG20" s="63">
        <v>5.09</v>
      </c>
    </row>
    <row r="21" spans="1:59" hidden="1" x14ac:dyDescent="0.25">
      <c r="A21" s="12">
        <f>A17</f>
        <v>2014</v>
      </c>
      <c r="B21" s="13" t="s">
        <v>51</v>
      </c>
      <c r="C21" s="13" t="s">
        <v>21</v>
      </c>
      <c r="D21" s="14">
        <v>979375.83</v>
      </c>
      <c r="E21" s="19">
        <f>+F21/D21</f>
        <v>0.61785001371741022</v>
      </c>
      <c r="F21" s="14">
        <v>605107.37</v>
      </c>
      <c r="G21" s="14">
        <v>1180550.3500000001</v>
      </c>
      <c r="H21" s="19">
        <f>+I21/G21</f>
        <v>5.441684888747015E-2</v>
      </c>
      <c r="I21" s="14">
        <v>64241.83</v>
      </c>
      <c r="J21" s="14">
        <v>375703</v>
      </c>
      <c r="K21" s="15">
        <f>L21/J21</f>
        <v>2.8636981871318568E-2</v>
      </c>
      <c r="L21" s="14">
        <v>10759</v>
      </c>
      <c r="M21" s="14">
        <v>16252.92</v>
      </c>
      <c r="N21" s="19">
        <f>O21/M21</f>
        <v>0.62285976919839636</v>
      </c>
      <c r="O21" s="14">
        <v>10123.290000000001</v>
      </c>
      <c r="P21" s="17">
        <v>8839.42</v>
      </c>
      <c r="Q21" s="19">
        <f>+R21/P21</f>
        <v>0.64319717809539534</v>
      </c>
      <c r="R21" s="17">
        <v>5685.49</v>
      </c>
      <c r="S21" s="14">
        <v>1068525.8999999999</v>
      </c>
      <c r="T21" s="19">
        <f>+U21/S21</f>
        <v>0.7884586419477525</v>
      </c>
      <c r="U21" s="14">
        <v>842488.48</v>
      </c>
      <c r="V21" s="14">
        <v>1471660.27</v>
      </c>
      <c r="W21" s="20">
        <f>+X21/V21</f>
        <v>3.4861592071110267E-2</v>
      </c>
      <c r="X21" s="14">
        <v>51304.42</v>
      </c>
      <c r="Y21" s="14">
        <v>1472805.7109999999</v>
      </c>
      <c r="Z21" s="19">
        <f>+AA21/Y21</f>
        <v>1.1580690645488678E-2</v>
      </c>
      <c r="AA21" s="14">
        <v>17056.107319999999</v>
      </c>
      <c r="AB21" s="14">
        <v>1624548</v>
      </c>
      <c r="AC21" s="20">
        <f>+AD21/AB21</f>
        <v>0.17347163641825294</v>
      </c>
      <c r="AD21" s="14">
        <v>281813</v>
      </c>
      <c r="AE21" s="14">
        <v>1624548</v>
      </c>
      <c r="AF21" s="19">
        <f>+AG21/AE21</f>
        <v>0.10754560653178608</v>
      </c>
      <c r="AG21" s="14">
        <v>174713</v>
      </c>
      <c r="AH21" s="14">
        <v>1624548</v>
      </c>
      <c r="AI21" s="19">
        <f>+AJ21/AH21</f>
        <v>6.9643987127496393E-2</v>
      </c>
      <c r="AJ21" s="14">
        <v>113140</v>
      </c>
      <c r="AK21" s="14">
        <v>1624548</v>
      </c>
      <c r="AL21" s="19">
        <f>+AM21/AK21</f>
        <v>3.6972130094032312E-3</v>
      </c>
      <c r="AM21" s="14">
        <v>6006.3</v>
      </c>
      <c r="AN21" s="14">
        <v>38.200000000000003</v>
      </c>
      <c r="AO21" s="14">
        <v>13.3</v>
      </c>
      <c r="AP21" s="14">
        <v>0.52800000000000002</v>
      </c>
      <c r="AQ21" s="26">
        <v>79.379030333492835</v>
      </c>
      <c r="AR21" s="22">
        <v>0.96429804192293211</v>
      </c>
      <c r="AS21" s="24">
        <v>23.084893808238999</v>
      </c>
      <c r="AT21" s="24">
        <v>19.648060710338353</v>
      </c>
      <c r="AU21" s="25">
        <v>0.66106732135934876</v>
      </c>
      <c r="AV21" s="25">
        <v>0.8156125045438023</v>
      </c>
      <c r="AW21" s="25">
        <v>0.75086800329138825</v>
      </c>
      <c r="AX21" s="25">
        <v>0.484286216087774</v>
      </c>
      <c r="AY21" s="25">
        <v>2.4470195310946866E-2</v>
      </c>
      <c r="AZ21" s="25">
        <v>0.85062791912668767</v>
      </c>
      <c r="BA21" s="26">
        <v>18.739857553295536</v>
      </c>
      <c r="BB21" s="25">
        <v>0.35240152569641536</v>
      </c>
      <c r="BC21" s="26">
        <v>214.53301896811743</v>
      </c>
      <c r="BD21" s="25">
        <v>0.1374753701259965</v>
      </c>
      <c r="BE21" s="26">
        <v>58.34</v>
      </c>
      <c r="BF21" s="26">
        <v>9</v>
      </c>
      <c r="BG21" s="63">
        <v>5.05</v>
      </c>
    </row>
    <row r="22" spans="1:59" hidden="1" x14ac:dyDescent="0.25">
      <c r="A22" s="12">
        <f>A18</f>
        <v>2015</v>
      </c>
      <c r="B22" s="13" t="s">
        <v>51</v>
      </c>
      <c r="C22" s="13" t="s">
        <v>21</v>
      </c>
      <c r="D22" s="14">
        <v>895733.71</v>
      </c>
      <c r="E22" s="19">
        <f>+F22/D22</f>
        <v>0.63026315041777314</v>
      </c>
      <c r="F22" s="14">
        <v>564547.94999999995</v>
      </c>
      <c r="G22" s="14">
        <v>1074971.42</v>
      </c>
      <c r="H22" s="19">
        <f>+I22/G22</f>
        <v>5.8903761366976629E-2</v>
      </c>
      <c r="I22" s="14">
        <v>63319.86</v>
      </c>
      <c r="J22" s="14">
        <v>340655</v>
      </c>
      <c r="K22" s="15">
        <f>L22/J22</f>
        <v>2.3974402254480338E-2</v>
      </c>
      <c r="L22" s="14">
        <v>8167</v>
      </c>
      <c r="M22" s="14">
        <v>18259.38</v>
      </c>
      <c r="N22" s="19">
        <f>O22/M22</f>
        <v>0.70233764782812991</v>
      </c>
      <c r="O22" s="14">
        <v>12824.25</v>
      </c>
      <c r="P22" s="17">
        <v>37807.31</v>
      </c>
      <c r="Q22" s="19">
        <f>+R22/P22</f>
        <v>0.72619240829352849</v>
      </c>
      <c r="R22" s="17">
        <v>27455.3815</v>
      </c>
      <c r="S22" s="14">
        <v>980392</v>
      </c>
      <c r="T22" s="19">
        <f>+U22/S22</f>
        <v>0.79110455817672931</v>
      </c>
      <c r="U22" s="14">
        <v>775592.58</v>
      </c>
      <c r="V22" s="14">
        <v>1350096.77</v>
      </c>
      <c r="W22" s="20">
        <f>+X22/V22</f>
        <v>2.319304859902746E-2</v>
      </c>
      <c r="X22" s="14">
        <v>31312.86</v>
      </c>
      <c r="Y22" s="14">
        <v>1350096.77</v>
      </c>
      <c r="Z22" s="19">
        <f>+AA22/Y22</f>
        <v>1.6363816721078443E-2</v>
      </c>
      <c r="AA22" s="14">
        <v>22092.736099999998</v>
      </c>
      <c r="AB22" s="14">
        <v>1485076</v>
      </c>
      <c r="AC22" s="20">
        <f>+AD22/AB22</f>
        <v>0.17933492966016554</v>
      </c>
      <c r="AD22" s="14">
        <v>266326</v>
      </c>
      <c r="AE22" s="14">
        <v>1485076</v>
      </c>
      <c r="AF22" s="19">
        <f>+AG22/AE22</f>
        <v>0.10554948029595791</v>
      </c>
      <c r="AG22" s="14">
        <v>156749</v>
      </c>
      <c r="AH22" s="14">
        <v>1485076</v>
      </c>
      <c r="AI22" s="19">
        <f>+AJ22/AH22</f>
        <v>8.8656742146529868E-2</v>
      </c>
      <c r="AJ22" s="14">
        <v>131662</v>
      </c>
      <c r="AK22" s="14">
        <v>1485076</v>
      </c>
      <c r="AL22" s="19">
        <f>+AM22/AK22</f>
        <v>5.8502056460410104E-3</v>
      </c>
      <c r="AM22" s="14">
        <v>8688</v>
      </c>
      <c r="AN22" s="14">
        <v>35.4</v>
      </c>
      <c r="AO22" s="14">
        <v>12.6</v>
      </c>
      <c r="AP22" s="14">
        <v>0.53600000000000003</v>
      </c>
      <c r="AQ22" s="26">
        <v>79.510085475598629</v>
      </c>
      <c r="AR22" s="22">
        <v>0.9667659217046618</v>
      </c>
      <c r="AS22" s="24">
        <v>22.846156705241018</v>
      </c>
      <c r="AT22" s="24">
        <v>6.1530675934057522</v>
      </c>
      <c r="AU22" s="25">
        <v>0.63090000000000002</v>
      </c>
      <c r="AV22" s="25">
        <v>0.80589999999999995</v>
      </c>
      <c r="AW22" s="25">
        <v>0.749</v>
      </c>
      <c r="AX22" s="25">
        <v>0.48359999999999997</v>
      </c>
      <c r="AY22" s="25">
        <v>1.8912841014924017E-2</v>
      </c>
      <c r="AZ22" s="25">
        <v>0.87042204901087783</v>
      </c>
      <c r="BA22" s="26">
        <v>19.623530243249924</v>
      </c>
      <c r="BB22" s="25">
        <v>0.35623299250540169</v>
      </c>
      <c r="BC22" s="26">
        <v>308.59760145499683</v>
      </c>
      <c r="BD22" s="25">
        <v>0.13507453915905002</v>
      </c>
      <c r="BE22" s="26">
        <v>60.78</v>
      </c>
      <c r="BF22" s="26">
        <v>9</v>
      </c>
      <c r="BG22" s="63">
        <v>5.23</v>
      </c>
    </row>
    <row r="23" spans="1:59" hidden="1" x14ac:dyDescent="0.25">
      <c r="A23" s="12">
        <f>A19</f>
        <v>2016</v>
      </c>
      <c r="B23" s="13" t="s">
        <v>51</v>
      </c>
      <c r="C23" s="13" t="s">
        <v>21</v>
      </c>
      <c r="D23" s="14">
        <v>923861.19</v>
      </c>
      <c r="E23" s="19">
        <f>+F23/D23</f>
        <v>0.58979522670499895</v>
      </c>
      <c r="F23" s="14">
        <v>544888.92000000004</v>
      </c>
      <c r="G23" s="14">
        <v>1115263.51</v>
      </c>
      <c r="H23" s="19">
        <f>+I23/G23</f>
        <v>4.8761982717429715E-2</v>
      </c>
      <c r="I23" s="14">
        <v>54382.46</v>
      </c>
      <c r="J23" s="14">
        <v>307819</v>
      </c>
      <c r="K23" s="15">
        <f>L23/J23</f>
        <v>3.4887385119177182E-2</v>
      </c>
      <c r="L23" s="14">
        <v>10739</v>
      </c>
      <c r="M23" s="14">
        <v>16083.25</v>
      </c>
      <c r="N23" s="19">
        <f>O23/M23</f>
        <v>0.65681563116907338</v>
      </c>
      <c r="O23" s="14">
        <v>10563.73</v>
      </c>
      <c r="P23" s="17">
        <v>36989.17</v>
      </c>
      <c r="Q23" s="19">
        <f>+R23/P23</f>
        <v>0.69799917110873266</v>
      </c>
      <c r="R23" s="17">
        <v>25818.41</v>
      </c>
      <c r="S23" s="14">
        <v>1017086</v>
      </c>
      <c r="T23" s="19">
        <f>+U23/S23</f>
        <v>0.77896423704583484</v>
      </c>
      <c r="U23" s="14">
        <v>792273.62</v>
      </c>
      <c r="V23" s="14">
        <v>1359567.31</v>
      </c>
      <c r="W23" s="20">
        <f>+X23/V23</f>
        <v>4.0827489445888487E-2</v>
      </c>
      <c r="X23" s="14">
        <v>55507.72</v>
      </c>
      <c r="Y23" s="14">
        <v>1359847.7990000001</v>
      </c>
      <c r="Z23" s="19">
        <f>+AA23/Y23</f>
        <v>2.070998428699887E-2</v>
      </c>
      <c r="AA23" s="14">
        <v>28162.42655</v>
      </c>
      <c r="AB23" s="14">
        <v>1495846</v>
      </c>
      <c r="AC23" s="20">
        <f>+AD23/AB23</f>
        <v>0.14298798138311028</v>
      </c>
      <c r="AD23" s="14">
        <v>213888</v>
      </c>
      <c r="AE23" s="14">
        <v>1495846</v>
      </c>
      <c r="AF23" s="19">
        <f>+AG23/AE23</f>
        <v>9.9316373476948827E-2</v>
      </c>
      <c r="AG23" s="14">
        <v>148562</v>
      </c>
      <c r="AH23" s="14">
        <v>1495846</v>
      </c>
      <c r="AI23" s="19">
        <f>+AJ23/AH23</f>
        <v>7.94633939590038E-2</v>
      </c>
      <c r="AJ23" s="14">
        <v>118865</v>
      </c>
      <c r="AK23" s="14">
        <v>1495846</v>
      </c>
      <c r="AL23" s="19">
        <f>+AM23/AK23</f>
        <v>1.7414894313986867E-3</v>
      </c>
      <c r="AM23" s="14">
        <v>2605</v>
      </c>
      <c r="AN23" s="14">
        <v>32</v>
      </c>
      <c r="AO23" s="14">
        <v>10.6</v>
      </c>
      <c r="AP23" s="14">
        <v>0.53</v>
      </c>
      <c r="AQ23" s="26">
        <v>79.641118779831899</v>
      </c>
      <c r="AR23" s="22">
        <v>0.96595471610899797</v>
      </c>
      <c r="AS23" s="24">
        <v>22.846156705241018</v>
      </c>
      <c r="AT23" s="24">
        <v>19.542680528290131</v>
      </c>
      <c r="AU23" s="25">
        <v>0.63017195056421282</v>
      </c>
      <c r="AV23" s="25">
        <v>0.80650213086415523</v>
      </c>
      <c r="AW23" s="25">
        <v>0.74219678040388315</v>
      </c>
      <c r="AX23" s="25">
        <v>0.48611140183785823</v>
      </c>
      <c r="AY23" s="25">
        <v>2.2185098876004904E-2</v>
      </c>
      <c r="AZ23" s="25">
        <v>0.87232680831886544</v>
      </c>
      <c r="BA23" s="26">
        <v>20.926939426060812</v>
      </c>
      <c r="BB23" s="25">
        <v>0.38895989123045549</v>
      </c>
      <c r="BC23" s="26">
        <v>511.21318986517502</v>
      </c>
      <c r="BD23" s="25">
        <v>0.13285293451167007</v>
      </c>
      <c r="BE23" s="26">
        <v>63.02</v>
      </c>
      <c r="BF23" s="26">
        <v>8</v>
      </c>
      <c r="BG23" s="63">
        <v>5.34</v>
      </c>
    </row>
    <row r="24" spans="1:59" hidden="1" x14ac:dyDescent="0.25">
      <c r="A24" s="12">
        <f>A20</f>
        <v>2013</v>
      </c>
      <c r="B24" s="13" t="s">
        <v>52</v>
      </c>
      <c r="C24" s="13" t="s">
        <v>22</v>
      </c>
      <c r="D24" s="14">
        <v>1147016.6966094971</v>
      </c>
      <c r="E24" s="19">
        <f>+F24/D24</f>
        <v>0.43528094556874936</v>
      </c>
      <c r="F24" s="14">
        <v>499274.5122833252</v>
      </c>
      <c r="G24" s="14">
        <v>1077090.5433807373</v>
      </c>
      <c r="H24" s="19">
        <f>+I24/G24</f>
        <v>8.6332387868924249E-2</v>
      </c>
      <c r="I24" s="14">
        <v>92987.798561096191</v>
      </c>
      <c r="J24">
        <v>261648.65501999992</v>
      </c>
      <c r="K24" s="15">
        <f>L24/J24</f>
        <v>5.8642239643185469E-2</v>
      </c>
      <c r="L24">
        <v>15343.663129999997</v>
      </c>
      <c r="M24" s="14">
        <v>30806.648410000002</v>
      </c>
      <c r="N24" s="19">
        <f>O24/M24</f>
        <v>0.20314622729191589</v>
      </c>
      <c r="O24" s="14">
        <v>6258.2543999999998</v>
      </c>
      <c r="P24" s="14">
        <v>217943.16991424561</v>
      </c>
      <c r="Q24" s="19">
        <f>+R24/P24</f>
        <v>0.78284076075046161</v>
      </c>
      <c r="R24" s="14">
        <v>170614.79693603516</v>
      </c>
      <c r="S24" s="14">
        <v>795174.15879821777</v>
      </c>
      <c r="T24" s="19">
        <f>+U24/S24</f>
        <v>0.75501872951334825</v>
      </c>
      <c r="U24" s="14">
        <v>600371.38311767578</v>
      </c>
      <c r="V24" s="14">
        <v>1057389.5214080811</v>
      </c>
      <c r="W24" s="20">
        <f>+X24/V24</f>
        <v>6.5236205393961286E-2</v>
      </c>
      <c r="X24" s="14">
        <v>68980.08</v>
      </c>
      <c r="Y24" s="14">
        <v>1057389.5214080811</v>
      </c>
      <c r="Z24" s="19">
        <f>+AA24/Y24</f>
        <v>6.5566042207111819E-2</v>
      </c>
      <c r="AA24" s="14">
        <v>69328.845990000002</v>
      </c>
      <c r="AB24" s="14">
        <v>1147016.6966094971</v>
      </c>
      <c r="AC24" s="20">
        <f>+AD24/AB24</f>
        <v>0.34165507774859788</v>
      </c>
      <c r="AD24" s="14">
        <v>391884.07865905762</v>
      </c>
      <c r="AE24" s="14">
        <v>1147016.6966094971</v>
      </c>
      <c r="AF24" s="19">
        <f>+AG24/AE24</f>
        <v>0.34144384003681105</v>
      </c>
      <c r="AG24" s="14">
        <v>391641.78547668457</v>
      </c>
      <c r="AH24" s="14">
        <v>1147016.6966094971</v>
      </c>
      <c r="AI24" s="19">
        <f>+AJ24/AH24</f>
        <v>4.2344262515452641E-3</v>
      </c>
      <c r="AJ24" s="14">
        <v>4856.9576110839844</v>
      </c>
      <c r="AK24" s="14">
        <v>1147016.6966094971</v>
      </c>
      <c r="AL24" s="19">
        <f>+AM24/AK24</f>
        <v>2.8863959876569145E-2</v>
      </c>
      <c r="AM24" s="14">
        <v>33107.443908691406</v>
      </c>
      <c r="AN24" s="14">
        <v>32.200000000000003</v>
      </c>
      <c r="AO24" s="14">
        <v>8.8000000000000007</v>
      </c>
      <c r="AP24" s="14">
        <v>0.52400000000000002</v>
      </c>
      <c r="AQ24" s="26">
        <v>88.521953345877535</v>
      </c>
      <c r="AR24" s="22">
        <v>0.99285481594092739</v>
      </c>
      <c r="AS24" s="24">
        <v>22.351763591428671</v>
      </c>
      <c r="AT24" s="24">
        <v>20.327500718408157</v>
      </c>
      <c r="AU24" s="25">
        <v>0.56045301499846956</v>
      </c>
      <c r="AV24" s="25">
        <v>0.78196793430442857</v>
      </c>
      <c r="AW24" s="25">
        <v>0.70777373872572136</v>
      </c>
      <c r="AX24" s="25">
        <v>0.44599008104511917</v>
      </c>
      <c r="AY24" s="25">
        <v>4.1034527018354514E-2</v>
      </c>
      <c r="AZ24" s="25">
        <v>0.87063198914760975</v>
      </c>
      <c r="BA24" s="26">
        <v>16.458655071815794</v>
      </c>
      <c r="BB24" s="25">
        <v>0.29325496264304768</v>
      </c>
      <c r="BC24" s="26">
        <v>217.1639990348267</v>
      </c>
      <c r="BD24" s="25">
        <v>0.1617492522835664</v>
      </c>
      <c r="BE24" s="26">
        <v>53.38</v>
      </c>
      <c r="BF24" s="29">
        <v>3</v>
      </c>
      <c r="BG24" s="63">
        <v>6.25</v>
      </c>
    </row>
    <row r="25" spans="1:59" hidden="1" x14ac:dyDescent="0.25">
      <c r="A25" s="12">
        <f>A21</f>
        <v>2014</v>
      </c>
      <c r="B25" s="13" t="s">
        <v>52</v>
      </c>
      <c r="C25" s="13" t="s">
        <v>22</v>
      </c>
      <c r="D25" s="14">
        <v>1172477.7390670776</v>
      </c>
      <c r="E25" s="19">
        <f>+F25/D25</f>
        <v>0.43859539262040492</v>
      </c>
      <c r="F25" s="14">
        <v>514243.33430480957</v>
      </c>
      <c r="G25" s="14">
        <v>1094269.8865966797</v>
      </c>
      <c r="H25" s="19">
        <f>+I25/G25</f>
        <v>8.6448416414720841E-2</v>
      </c>
      <c r="I25" s="14">
        <v>94597.898826599121</v>
      </c>
      <c r="J25" s="14">
        <v>251386.92840999985</v>
      </c>
      <c r="K25" s="15">
        <f>L25/J25</f>
        <v>5.6714686321108092E-2</v>
      </c>
      <c r="L25" s="14">
        <v>14257.330789999998</v>
      </c>
      <c r="M25" s="14">
        <v>29750.554640000002</v>
      </c>
      <c r="N25" s="19">
        <f>O25/M25</f>
        <v>0.4382258938618564</v>
      </c>
      <c r="O25" s="14">
        <v>13037.463400000001</v>
      </c>
      <c r="P25" s="14">
        <v>55564.281181335449</v>
      </c>
      <c r="Q25" s="19">
        <v>0.8923410239151065</v>
      </c>
      <c r="R25" s="14">
        <v>37490.695449829102</v>
      </c>
      <c r="S25" s="14">
        <v>819332.03287506104</v>
      </c>
      <c r="T25" s="19">
        <f>+U25/S25</f>
        <v>0.76351190140294889</v>
      </c>
      <c r="U25" s="14">
        <v>625569.75830078125</v>
      </c>
      <c r="V25" s="14">
        <v>1076272.8091125488</v>
      </c>
      <c r="W25" s="20">
        <f>+X25/V25</f>
        <v>6.2280436179811001E-2</v>
      </c>
      <c r="X25" s="14">
        <v>67030.740000000005</v>
      </c>
      <c r="Y25" s="14">
        <v>1080226.1961364746</v>
      </c>
      <c r="Z25" s="19">
        <f>+AA25/Y25</f>
        <v>5.2086397933356107E-2</v>
      </c>
      <c r="AA25" s="14">
        <v>56265.091509999998</v>
      </c>
      <c r="AB25" s="14">
        <v>1172477.7390670776</v>
      </c>
      <c r="AC25" s="20">
        <f>+AD25/AB25</f>
        <v>0.39185547789249092</v>
      </c>
      <c r="AD25" s="14">
        <v>459441.82476043701</v>
      </c>
      <c r="AE25" s="14">
        <v>1172477.7390670776</v>
      </c>
      <c r="AF25" s="19">
        <f>+AG25/AE25</f>
        <v>0.36070185560841356</v>
      </c>
      <c r="AG25" s="14">
        <v>422914.89614105225</v>
      </c>
      <c r="AH25" s="14">
        <v>1172477.7390670776</v>
      </c>
      <c r="AI25" s="19">
        <f>+AJ25/AH25</f>
        <v>2.3107347580458132E-3</v>
      </c>
      <c r="AJ25" s="14">
        <v>2709.2850646972656</v>
      </c>
      <c r="AK25" s="14">
        <v>1172477.7390670776</v>
      </c>
      <c r="AL25" s="19">
        <f>+AM25/AK25</f>
        <v>3.5693804494681923E-2</v>
      </c>
      <c r="AM25" s="14">
        <v>41850.191192626953</v>
      </c>
      <c r="AN25" s="14">
        <v>29.2</v>
      </c>
      <c r="AO25" s="14">
        <v>7.2</v>
      </c>
      <c r="AP25" s="14">
        <v>0.52200000000000002</v>
      </c>
      <c r="AQ25" s="26">
        <v>88.521953345877535</v>
      </c>
      <c r="AR25" s="22">
        <v>0.99285481594092739</v>
      </c>
      <c r="AS25" s="24">
        <v>22.351763591428671</v>
      </c>
      <c r="AT25" s="24">
        <v>20.327500718408157</v>
      </c>
      <c r="AU25" s="25">
        <v>0.56045301499846956</v>
      </c>
      <c r="AV25" s="25">
        <v>0.78196793430442857</v>
      </c>
      <c r="AW25" s="25">
        <v>0.70777373872572136</v>
      </c>
      <c r="AX25" s="25">
        <v>0.44599008104511917</v>
      </c>
      <c r="AY25" s="25">
        <v>4.1034527018354514E-2</v>
      </c>
      <c r="AZ25" s="25">
        <v>0.87063198914760975</v>
      </c>
      <c r="BA25" s="26">
        <v>16.458655071815794</v>
      </c>
      <c r="BB25" s="25">
        <v>0.29325496264304768</v>
      </c>
      <c r="BC25" s="26">
        <v>217.1639990348267</v>
      </c>
      <c r="BD25" s="25">
        <v>0.1617492522835664</v>
      </c>
      <c r="BE25" s="26">
        <v>53.38</v>
      </c>
      <c r="BF25" s="26">
        <v>3</v>
      </c>
      <c r="BG25" s="63">
        <v>6.29</v>
      </c>
    </row>
    <row r="26" spans="1:59" hidden="1" x14ac:dyDescent="0.25">
      <c r="A26" s="12">
        <f>A22</f>
        <v>2015</v>
      </c>
      <c r="B26" s="13" t="s">
        <v>52</v>
      </c>
      <c r="C26" s="13" t="s">
        <v>22</v>
      </c>
      <c r="D26" s="14">
        <v>1247555.8041000366</v>
      </c>
      <c r="E26" s="19">
        <f>+F26/D26</f>
        <v>0.41196038019968945</v>
      </c>
      <c r="F26" s="14">
        <v>513943.56337738037</v>
      </c>
      <c r="G26" s="14">
        <v>1161052.6617050171</v>
      </c>
      <c r="H26" s="19">
        <f>+I26/G26</f>
        <v>5.9222140248337184E-2</v>
      </c>
      <c r="I26" s="14">
        <v>68760.023567199707</v>
      </c>
      <c r="J26" s="14">
        <v>249227.50601999977</v>
      </c>
      <c r="K26" s="15">
        <f>L26/J26</f>
        <v>7.0403278033813618E-2</v>
      </c>
      <c r="L26" s="14">
        <v>17546.433400000002</v>
      </c>
      <c r="M26" s="14">
        <v>28427.139839999996</v>
      </c>
      <c r="N26" s="19">
        <f>O26/M26</f>
        <v>0.3631048835055789</v>
      </c>
      <c r="O26" s="14">
        <v>10322.033299999999</v>
      </c>
      <c r="P26" s="14">
        <v>33256.277412414551</v>
      </c>
      <c r="Q26" s="19">
        <f>+R26/P26</f>
        <v>0.54604925296112483</v>
      </c>
      <c r="R26" s="14">
        <v>18159.565437316895</v>
      </c>
      <c r="S26" s="14">
        <v>897515.42649841309</v>
      </c>
      <c r="T26" s="19">
        <f>+U26/S26</f>
        <v>0.73265499422112235</v>
      </c>
      <c r="U26" s="14">
        <v>657569.15961456299</v>
      </c>
      <c r="V26" s="14">
        <v>1141994.4956283569</v>
      </c>
      <c r="W26" s="20">
        <f>+X26/V26</f>
        <v>4.9304502093085109E-2</v>
      </c>
      <c r="X26" s="14">
        <v>56305.47</v>
      </c>
      <c r="Y26" s="14">
        <v>1143989.817024231</v>
      </c>
      <c r="Z26" s="19">
        <f>+AA26/Y26</f>
        <v>2.8493968997723659E-2</v>
      </c>
      <c r="AA26" s="14">
        <v>32596.810379999999</v>
      </c>
      <c r="AB26" s="14">
        <v>1247555.8041000366</v>
      </c>
      <c r="AC26" s="20">
        <f>+AD26/AB26</f>
        <v>0.34772353063460348</v>
      </c>
      <c r="AD26" s="14">
        <v>433804.50886535645</v>
      </c>
      <c r="AE26" s="14">
        <v>1247555.8041000366</v>
      </c>
      <c r="AF26" s="19">
        <f>+AG26/AE26</f>
        <v>0.31184872430238991</v>
      </c>
      <c r="AG26" s="14">
        <v>389048.68600463867</v>
      </c>
      <c r="AH26" s="14">
        <v>1247555.8041000366</v>
      </c>
      <c r="AI26" s="19">
        <f>+AJ26/AH26</f>
        <v>4.378365098625896E-3</v>
      </c>
      <c r="AJ26" s="14">
        <v>5462.2547912597656</v>
      </c>
      <c r="AK26" s="14">
        <v>1247555.8041000366</v>
      </c>
      <c r="AL26" s="19">
        <f>+AM26/AK26</f>
        <v>1.9710389096166958E-2</v>
      </c>
      <c r="AM26" s="14">
        <v>24589.810317993164</v>
      </c>
      <c r="AN26" s="14">
        <v>27.9</v>
      </c>
      <c r="AO26" s="14">
        <v>6.6</v>
      </c>
      <c r="AP26" s="14">
        <v>0.51200000000000001</v>
      </c>
      <c r="AQ26" s="26">
        <v>88.563708928772769</v>
      </c>
      <c r="AR26" s="22">
        <v>0.99451373525566344</v>
      </c>
      <c r="AS26" s="24">
        <v>22.11802502895824</v>
      </c>
      <c r="AT26" s="24">
        <v>4.9572262286121793</v>
      </c>
      <c r="AU26" s="25">
        <v>0.54110000000000003</v>
      </c>
      <c r="AV26" s="25">
        <v>0.76529999999999998</v>
      </c>
      <c r="AW26" s="25">
        <v>0.70599999999999996</v>
      </c>
      <c r="AX26" s="25">
        <v>0.43680000000000002</v>
      </c>
      <c r="AY26" s="25">
        <v>2.6537229704191451E-2</v>
      </c>
      <c r="AZ26" s="25">
        <v>0.89630461988434573</v>
      </c>
      <c r="BA26" s="26">
        <v>15.380039158575396</v>
      </c>
      <c r="BB26" s="25">
        <v>0.31297319175277366</v>
      </c>
      <c r="BC26" s="26">
        <v>221.31559827865644</v>
      </c>
      <c r="BD26" s="25">
        <v>0.15921860863768392</v>
      </c>
      <c r="BE26" s="26">
        <v>54.27</v>
      </c>
      <c r="BF26" s="26">
        <v>3</v>
      </c>
      <c r="BG26" s="63">
        <v>6.28</v>
      </c>
    </row>
    <row r="27" spans="1:59" x14ac:dyDescent="0.25">
      <c r="A27" s="12">
        <f>A23</f>
        <v>2016</v>
      </c>
      <c r="B27" s="13" t="s">
        <v>52</v>
      </c>
      <c r="C27" s="13" t="s">
        <v>22</v>
      </c>
      <c r="D27" s="14">
        <v>1282153.9723587036</v>
      </c>
      <c r="E27" s="19">
        <f>+F27/D27</f>
        <v>0.38912595096796393</v>
      </c>
      <c r="F27" s="14">
        <v>498919.38378143311</v>
      </c>
      <c r="G27" s="14">
        <v>1193478.4963760376</v>
      </c>
      <c r="H27" s="19">
        <f>+I27/G27</f>
        <v>5.8598808030243657E-2</v>
      </c>
      <c r="I27" s="14">
        <v>69936.417297363281</v>
      </c>
      <c r="J27" s="14">
        <v>239019.86839000005</v>
      </c>
      <c r="K27" s="15">
        <f>L27/J27</f>
        <v>5.5857864410733531E-2</v>
      </c>
      <c r="L27" s="14">
        <v>13351.139399999996</v>
      </c>
      <c r="M27" s="14">
        <v>20283.191299999999</v>
      </c>
      <c r="N27" s="19">
        <f>O27/M27</f>
        <v>0.45116192341981221</v>
      </c>
      <c r="O27" s="14">
        <v>9151.0036</v>
      </c>
      <c r="P27" s="14">
        <v>58373.314002990723</v>
      </c>
      <c r="Q27" s="19">
        <f>+R27/P27</f>
        <v>0.73729256490795336</v>
      </c>
      <c r="R27" s="14">
        <v>43038.210403442383</v>
      </c>
      <c r="S27" s="14">
        <v>933419.95423889149</v>
      </c>
      <c r="T27" s="19">
        <f>+U27/S27</f>
        <v>0.68736778358530892</v>
      </c>
      <c r="U27" s="14">
        <v>641602.8050994873</v>
      </c>
      <c r="V27" s="14">
        <v>1169301.1886825562</v>
      </c>
      <c r="W27" s="20">
        <f>+X27/V27</f>
        <v>4.4278873998524648E-2</v>
      </c>
      <c r="X27" s="14">
        <v>51775.34</v>
      </c>
      <c r="Y27" s="14">
        <v>1172878.6020736694</v>
      </c>
      <c r="Z27" s="19">
        <f>+AA27/Y27</f>
        <v>2.0945629178131215E-2</v>
      </c>
      <c r="AA27" s="14">
        <v>24566.680270000001</v>
      </c>
      <c r="AB27" s="14">
        <v>1282153.9723587036</v>
      </c>
      <c r="AC27" s="20">
        <f>+AD27/AB27</f>
        <v>0.28451214593113566</v>
      </c>
      <c r="AD27" s="14">
        <v>364788.37808990479</v>
      </c>
      <c r="AE27" s="14">
        <v>1282153.9723587036</v>
      </c>
      <c r="AF27" s="19">
        <f>+AG27/AE27</f>
        <v>0.22293635067421497</v>
      </c>
      <c r="AG27" s="14">
        <v>285838.72760009766</v>
      </c>
      <c r="AH27" s="14">
        <v>1282153.9723587036</v>
      </c>
      <c r="AI27" s="19">
        <f>+AJ27/AH27</f>
        <v>1.7734623100082096E-3</v>
      </c>
      <c r="AJ27" s="14">
        <v>2273.8517456054688</v>
      </c>
      <c r="AK27" s="14">
        <v>1282153.9723587036</v>
      </c>
      <c r="AL27" s="19">
        <f>+AM27/AK27</f>
        <v>3.6836100932015468E-2</v>
      </c>
      <c r="AM27" s="14">
        <v>47229.553136189781</v>
      </c>
      <c r="AN27" s="14">
        <v>27.6</v>
      </c>
      <c r="AO27" s="14">
        <v>7.2</v>
      </c>
      <c r="AP27" s="14">
        <v>0.51</v>
      </c>
      <c r="AQ27" s="26">
        <v>88.604775676933741</v>
      </c>
      <c r="AR27" s="22">
        <v>0.99768288761830204</v>
      </c>
      <c r="AS27" s="24">
        <v>22.11802502895824</v>
      </c>
      <c r="AT27" s="24">
        <v>20.338380158771589</v>
      </c>
      <c r="AU27" s="25">
        <v>0.52471910112359554</v>
      </c>
      <c r="AV27" s="25">
        <v>0.74525731834167119</v>
      </c>
      <c r="AW27" s="25">
        <v>0.69235379083561266</v>
      </c>
      <c r="AX27" s="25">
        <v>0.43548087058969431</v>
      </c>
      <c r="AY27" s="25">
        <v>3.667143637281129E-2</v>
      </c>
      <c r="AZ27" s="25">
        <v>0.88774706192534036</v>
      </c>
      <c r="BA27" s="26">
        <v>18.829281551147734</v>
      </c>
      <c r="BB27" s="25">
        <v>0.35335982879853256</v>
      </c>
      <c r="BC27" s="26">
        <v>205.97499903655219</v>
      </c>
      <c r="BD27" s="25">
        <v>0.16097829409966372</v>
      </c>
      <c r="BE27" s="26">
        <v>56.68</v>
      </c>
      <c r="BF27" s="26">
        <v>3</v>
      </c>
      <c r="BG27" s="63">
        <v>6.08</v>
      </c>
    </row>
    <row r="28" spans="1:59" hidden="1" x14ac:dyDescent="0.25">
      <c r="A28" s="12">
        <f>A24</f>
        <v>2013</v>
      </c>
      <c r="B28" s="13" t="s">
        <v>50</v>
      </c>
      <c r="C28" s="13" t="s">
        <v>23</v>
      </c>
      <c r="D28" s="14">
        <v>1125796.1343231201</v>
      </c>
      <c r="E28" s="19">
        <f>+F28/D28</f>
        <v>0.38062979865920515</v>
      </c>
      <c r="F28" s="14">
        <v>428511.5559387207</v>
      </c>
      <c r="G28" s="14">
        <v>1000064.3110809326</v>
      </c>
      <c r="H28" s="21">
        <f>+I28/G28</f>
        <v>0.11198362738973226</v>
      </c>
      <c r="I28" s="14">
        <v>111990.82917785645</v>
      </c>
      <c r="J28" s="14">
        <v>286538.51890000014</v>
      </c>
      <c r="K28" s="15">
        <f>L28/J28</f>
        <v>0.13052209679722748</v>
      </c>
      <c r="L28" s="14">
        <v>37399.608300000014</v>
      </c>
      <c r="M28" s="14">
        <v>80456.4323</v>
      </c>
      <c r="N28" s="19">
        <f>O28/M28</f>
        <v>0.27173608964512835</v>
      </c>
      <c r="O28" s="14">
        <v>21862.916300000001</v>
      </c>
      <c r="P28" s="14">
        <v>692198.58297729492</v>
      </c>
      <c r="Q28" s="19">
        <f>+R28/P28</f>
        <v>0.28757986394185381</v>
      </c>
      <c r="R28" s="14">
        <v>199062.37431335449</v>
      </c>
      <c r="S28" s="14">
        <v>692198.58297729492</v>
      </c>
      <c r="T28" s="19">
        <f>+U28/S28</f>
        <v>0.85713598687901438</v>
      </c>
      <c r="U28" s="14">
        <v>593308.31553649902</v>
      </c>
      <c r="V28" s="14">
        <v>983145.58763122559</v>
      </c>
      <c r="W28" s="20">
        <f>+X28/V28</f>
        <v>7.5289645828095664E-2</v>
      </c>
      <c r="X28" s="14">
        <v>74020.683090209961</v>
      </c>
      <c r="Y28" s="14">
        <v>983145.58763122559</v>
      </c>
      <c r="Z28" s="19">
        <f>+AA28/Y28</f>
        <v>2.9757568982770838E-3</v>
      </c>
      <c r="AA28" s="14">
        <v>2925.6022644042969</v>
      </c>
      <c r="AB28" s="14">
        <v>1125796.1343231201</v>
      </c>
      <c r="AC28" s="20">
        <f>+AD28/AB28</f>
        <v>0.1038502660685303</v>
      </c>
      <c r="AD28" s="14">
        <v>116914.22808837891</v>
      </c>
      <c r="AE28" s="14">
        <v>1125796.1343231201</v>
      </c>
      <c r="AF28" s="19">
        <f>+AG28/AE28</f>
        <v>0.15332477307927136</v>
      </c>
      <c r="AG28" s="14">
        <v>172612.43682861328</v>
      </c>
      <c r="AH28" s="14">
        <v>1125796.1343231201</v>
      </c>
      <c r="AI28" s="19">
        <f>+AJ28/AH28</f>
        <v>9.0888387975255266E-2</v>
      </c>
      <c r="AJ28" s="14">
        <v>102321.79583740233</v>
      </c>
      <c r="AK28" s="14">
        <v>1125796.1343231201</v>
      </c>
      <c r="AL28" s="19">
        <f>+AM28/AK28</f>
        <v>3.7960694218684643E-2</v>
      </c>
      <c r="AM28" s="14">
        <v>42736.002807617188</v>
      </c>
      <c r="AN28" s="14">
        <v>44.8</v>
      </c>
      <c r="AO28" s="14">
        <v>12.5</v>
      </c>
      <c r="AP28" s="14">
        <v>0.48899999999999999</v>
      </c>
      <c r="AQ28" s="26">
        <v>82.577433420848507</v>
      </c>
      <c r="AR28" s="22">
        <v>0.94886015247005018</v>
      </c>
      <c r="AS28" s="24">
        <v>22.523301931582278</v>
      </c>
      <c r="AT28" s="24">
        <v>19.604256253091016</v>
      </c>
      <c r="AU28" s="25">
        <v>0.58657791556487648</v>
      </c>
      <c r="AV28" s="25">
        <v>0.93361596055348839</v>
      </c>
      <c r="AW28" s="25">
        <v>0.71459906549529895</v>
      </c>
      <c r="AX28" s="25">
        <v>0.36021655932045177</v>
      </c>
      <c r="AY28" s="25">
        <v>4.5341194416117503E-2</v>
      </c>
      <c r="AZ28" s="25">
        <v>1</v>
      </c>
      <c r="BA28" s="26">
        <v>23.657994111893935</v>
      </c>
      <c r="BB28" s="25">
        <v>0.21244321470972047</v>
      </c>
      <c r="BC28" s="26">
        <v>50.928615225739826</v>
      </c>
      <c r="BD28" s="25">
        <v>7.2253456175982889E-2</v>
      </c>
      <c r="BE28" s="26">
        <v>55.91</v>
      </c>
      <c r="BF28" s="29">
        <v>17</v>
      </c>
      <c r="BG28" s="63">
        <v>4.22</v>
      </c>
    </row>
    <row r="29" spans="1:59" hidden="1" x14ac:dyDescent="0.25">
      <c r="A29" s="12">
        <f>A25</f>
        <v>2014</v>
      </c>
      <c r="B29" s="13" t="s">
        <v>50</v>
      </c>
      <c r="C29" s="13" t="s">
        <v>23</v>
      </c>
      <c r="D29" s="14">
        <v>1202007.0287017822</v>
      </c>
      <c r="E29" s="19">
        <f>+F29/D29</f>
        <v>0.36495853226109676</v>
      </c>
      <c r="F29" s="14">
        <v>438682.72096252441</v>
      </c>
      <c r="G29" s="14">
        <v>1078971.8702545166</v>
      </c>
      <c r="H29" s="21">
        <f>+I29/G29</f>
        <v>0.10775292835406997</v>
      </c>
      <c r="I29" s="14">
        <v>116262.3786315918</v>
      </c>
      <c r="J29" s="14">
        <v>330395.85670000006</v>
      </c>
      <c r="K29" s="15">
        <f>L29/J29</f>
        <v>0.10541643060501488</v>
      </c>
      <c r="L29" s="14">
        <v>34829.151899999997</v>
      </c>
      <c r="M29" s="14">
        <v>55874.396400000012</v>
      </c>
      <c r="N29" s="19">
        <f>O29/M29</f>
        <v>0.33842228674169617</v>
      </c>
      <c r="O29" s="14">
        <v>18909.141</v>
      </c>
      <c r="P29" s="14">
        <v>728793.55697631836</v>
      </c>
      <c r="Q29" s="19">
        <v>0.8923410239151065</v>
      </c>
      <c r="R29" s="14">
        <v>7370.8050384521484</v>
      </c>
      <c r="S29" s="14">
        <v>728793.55697631836</v>
      </c>
      <c r="T29" s="19">
        <f>+U29/S29</f>
        <v>0.8923410239151065</v>
      </c>
      <c r="U29" s="14">
        <v>650332.38885498047</v>
      </c>
      <c r="V29" s="14">
        <v>1051659.5825500488</v>
      </c>
      <c r="W29" s="20">
        <f>+X29/V29</f>
        <v>6.1614535219485546E-2</v>
      </c>
      <c r="X29" s="14">
        <v>64797.516387939453</v>
      </c>
      <c r="Y29" s="14">
        <v>1051659.5825500488</v>
      </c>
      <c r="Z29" s="19">
        <f>+AA29/Y29</f>
        <v>3.8692599921713541E-3</v>
      </c>
      <c r="AA29" s="14">
        <v>4069.1443481445313</v>
      </c>
      <c r="AB29" s="14">
        <v>1202007.0287017822</v>
      </c>
      <c r="AC29" s="20">
        <f>+AD29/AB29</f>
        <v>9.3417718233133232E-2</v>
      </c>
      <c r="AD29" s="14">
        <v>112288.75392150879</v>
      </c>
      <c r="AE29" s="14">
        <v>1202007.0287017822</v>
      </c>
      <c r="AF29" s="19">
        <f>+AG29/AE29</f>
        <v>0.1629381586199512</v>
      </c>
      <c r="AG29" s="14">
        <v>195852.81190490723</v>
      </c>
      <c r="AH29" s="14">
        <v>1202007.0287017822</v>
      </c>
      <c r="AI29" s="19">
        <f>+AJ29/AH29</f>
        <v>5.1334148245727879E-2</v>
      </c>
      <c r="AJ29" s="14">
        <v>61704.007003784172</v>
      </c>
      <c r="AK29" s="14">
        <v>1202007.0287017822</v>
      </c>
      <c r="AL29" s="19">
        <f>+AM29/AK29</f>
        <v>2.6263185603416634E-2</v>
      </c>
      <c r="AM29" s="14">
        <v>31568.53369140625</v>
      </c>
      <c r="AN29" s="14">
        <v>40.9</v>
      </c>
      <c r="AO29" s="14">
        <v>12</v>
      </c>
      <c r="AP29" s="14">
        <v>0.47299999999999998</v>
      </c>
      <c r="AQ29" s="26">
        <v>82.577433420848507</v>
      </c>
      <c r="AR29" s="22">
        <v>0.94886015247005018</v>
      </c>
      <c r="AS29" s="24">
        <v>21.976000615099107</v>
      </c>
      <c r="AT29" s="24">
        <v>22.023003640775965</v>
      </c>
      <c r="AU29" s="25">
        <v>0.58657791556487648</v>
      </c>
      <c r="AV29" s="25">
        <v>0.93361596055348839</v>
      </c>
      <c r="AW29" s="25">
        <v>0.71459906549529895</v>
      </c>
      <c r="AX29" s="25">
        <v>0.36021655932045177</v>
      </c>
      <c r="AY29" s="25">
        <v>4.5341194416117503E-2</v>
      </c>
      <c r="AZ29" s="25">
        <v>1</v>
      </c>
      <c r="BA29" s="26">
        <v>23.657994111893935</v>
      </c>
      <c r="BB29" s="25">
        <v>0.21244321470972047</v>
      </c>
      <c r="BC29" s="26">
        <v>50.928615225739826</v>
      </c>
      <c r="BD29" s="25">
        <v>7.2253456175982889E-2</v>
      </c>
      <c r="BE29" s="26">
        <v>55.91</v>
      </c>
      <c r="BF29" s="26">
        <v>19</v>
      </c>
      <c r="BG29" s="63">
        <v>4.24</v>
      </c>
    </row>
    <row r="30" spans="1:59" hidden="1" x14ac:dyDescent="0.25">
      <c r="A30" s="12">
        <f>A26</f>
        <v>2015</v>
      </c>
      <c r="B30" s="13" t="s">
        <v>50</v>
      </c>
      <c r="C30" s="13" t="s">
        <v>23</v>
      </c>
      <c r="D30" s="14">
        <v>1343792.0155639648</v>
      </c>
      <c r="E30" s="19">
        <f>+F30/D30</f>
        <v>0.3365163954435027</v>
      </c>
      <c r="F30" s="14">
        <v>452208.04530334473</v>
      </c>
      <c r="G30" s="14">
        <v>1192206.5113220215</v>
      </c>
      <c r="H30" s="21">
        <f>+I30/G30</f>
        <v>8.4612200688831671E-2</v>
      </c>
      <c r="I30" s="14">
        <v>100875.21659851074</v>
      </c>
      <c r="J30" s="14">
        <v>350247.26279999979</v>
      </c>
      <c r="K30" s="15">
        <f>L30/J30</f>
        <v>4.5728463862815989E-2</v>
      </c>
      <c r="L30" s="14">
        <v>16016.269300000005</v>
      </c>
      <c r="M30" s="14">
        <v>50926.2952</v>
      </c>
      <c r="N30" s="19">
        <f>O30/M30</f>
        <v>0.41413510676896831</v>
      </c>
      <c r="O30" s="14">
        <v>21090.366699999999</v>
      </c>
      <c r="P30" s="14">
        <v>811115.32679748535</v>
      </c>
      <c r="Q30" s="19">
        <v>0.62345449177634826</v>
      </c>
      <c r="R30" s="14">
        <v>17635.995544433594</v>
      </c>
      <c r="S30" s="14">
        <v>811115.32679748535</v>
      </c>
      <c r="T30" s="19">
        <f>+U30/S30</f>
        <v>0.84927815911241666</v>
      </c>
      <c r="U30" s="14">
        <v>688862.53157043457</v>
      </c>
      <c r="V30" s="14">
        <v>1156305.3920593262</v>
      </c>
      <c r="W30" s="20">
        <f>+X30/V30</f>
        <v>6.9504602317353614E-2</v>
      </c>
      <c r="X30" s="14">
        <v>80368.546432495117</v>
      </c>
      <c r="Y30" s="14">
        <v>1156305.3920593262</v>
      </c>
      <c r="Z30" s="19">
        <f>+AA30/Y30</f>
        <v>3.1551998004080414E-2</v>
      </c>
      <c r="AA30" s="14">
        <v>36483.745422363281</v>
      </c>
      <c r="AB30" s="14">
        <v>1343792.0155639648</v>
      </c>
      <c r="AC30" s="20">
        <f>+AD30/AB30</f>
        <v>4.697440750438038E-2</v>
      </c>
      <c r="AD30" s="14">
        <v>63123.833740234346</v>
      </c>
      <c r="AE30" s="14">
        <v>1343792.0155639648</v>
      </c>
      <c r="AF30" s="19">
        <f>+AG30/AE30</f>
        <v>0.14463258975899179</v>
      </c>
      <c r="AG30" s="14">
        <v>194356.11930847165</v>
      </c>
      <c r="AH30" s="14">
        <v>1343792.0155639648</v>
      </c>
      <c r="AI30" s="19">
        <f>+AJ30/AH30</f>
        <v>5.7664515113012946E-2</v>
      </c>
      <c r="AJ30" s="14">
        <v>77489.114990234375</v>
      </c>
      <c r="AK30" s="14">
        <v>225223.36663818356</v>
      </c>
      <c r="AL30" s="19">
        <f>+AM30/AK30</f>
        <v>0.15156356203271654</v>
      </c>
      <c r="AM30" s="14">
        <v>34135.655700683594</v>
      </c>
      <c r="AN30" s="14">
        <v>42.3</v>
      </c>
      <c r="AO30" s="14">
        <v>11</v>
      </c>
      <c r="AP30" s="14">
        <v>0.47899999999999998</v>
      </c>
      <c r="AQ30" s="26">
        <v>82.659609042655291</v>
      </c>
      <c r="AR30" s="22">
        <v>0.95890647511200144</v>
      </c>
      <c r="AS30" s="24">
        <v>21.918296137385354</v>
      </c>
      <c r="AT30" s="24">
        <v>4.1453345831117323</v>
      </c>
      <c r="AU30" s="25">
        <v>0.59550000000000003</v>
      </c>
      <c r="AV30" s="25">
        <v>0.93789999999999996</v>
      </c>
      <c r="AW30" s="25">
        <v>0.746</v>
      </c>
      <c r="AX30" s="25">
        <v>0.36990000000000001</v>
      </c>
      <c r="AY30" s="25">
        <v>4.9462917790045788E-2</v>
      </c>
      <c r="AZ30" s="25">
        <v>1</v>
      </c>
      <c r="BA30" s="26">
        <v>23.985899011640548</v>
      </c>
      <c r="BB30" s="25">
        <v>0.21031629599201926</v>
      </c>
      <c r="BC30" s="26">
        <v>7.6688796862332653</v>
      </c>
      <c r="BD30" s="25">
        <v>7.8937073332942115E-2</v>
      </c>
      <c r="BE30" s="26">
        <v>55.38</v>
      </c>
      <c r="BF30" s="26">
        <v>20</v>
      </c>
      <c r="BG30" s="63">
        <v>4.1900000000000004</v>
      </c>
    </row>
    <row r="31" spans="1:59" hidden="1" x14ac:dyDescent="0.25">
      <c r="A31" s="12">
        <f>A27</f>
        <v>2016</v>
      </c>
      <c r="B31" s="13" t="s">
        <v>50</v>
      </c>
      <c r="C31" s="13" t="s">
        <v>23</v>
      </c>
      <c r="D31" s="14">
        <v>1381645.2652816772</v>
      </c>
      <c r="E31" s="19">
        <f>+F31/D31</f>
        <v>0.38932862350270669</v>
      </c>
      <c r="F31" s="14">
        <v>537914.04930114746</v>
      </c>
      <c r="G31" s="14">
        <v>1222155.9023666382</v>
      </c>
      <c r="H31" s="21">
        <f>+I31/G31</f>
        <v>8.7604010920879508E-2</v>
      </c>
      <c r="I31" s="14">
        <v>107065.75901794432</v>
      </c>
      <c r="J31" s="14">
        <v>295448.05719999975</v>
      </c>
      <c r="K31" s="15">
        <f>L31/J31</f>
        <v>7.899761373012007E-2</v>
      </c>
      <c r="L31" s="14">
        <v>23339.691500000001</v>
      </c>
      <c r="M31" s="14">
        <v>44138.122399999993</v>
      </c>
      <c r="N31" s="19">
        <f>O31/M31</f>
        <v>0.47866706491348171</v>
      </c>
      <c r="O31" s="14">
        <v>21127.465499999998</v>
      </c>
      <c r="P31" s="14">
        <v>909931.37497711182</v>
      </c>
      <c r="Q31" s="19">
        <v>0.48800680574306649</v>
      </c>
      <c r="R31" s="14">
        <v>11558.743621826172</v>
      </c>
      <c r="S31" s="14">
        <v>909931.37497711182</v>
      </c>
      <c r="T31" s="19">
        <f>+U31/S31</f>
        <v>0.80154057611656881</v>
      </c>
      <c r="U31" s="14">
        <v>729346.9185256958</v>
      </c>
      <c r="V31" s="14">
        <v>1182361.3073348999</v>
      </c>
      <c r="W31" s="20">
        <f>+X31/V31</f>
        <v>5.9100104363308426E-2</v>
      </c>
      <c r="X31" s="14">
        <v>69877.676658630371</v>
      </c>
      <c r="Y31" s="14">
        <v>1182361.3073348999</v>
      </c>
      <c r="Z31" s="19">
        <f>+AA31/Y31</f>
        <v>7.0493827886997443E-3</v>
      </c>
      <c r="AA31" s="14">
        <v>8334.9174499511719</v>
      </c>
      <c r="AB31" s="14">
        <v>1381645.2652816772</v>
      </c>
      <c r="AC31" s="20">
        <f>+AD31/AB31</f>
        <v>7.3681691449237322E-2</v>
      </c>
      <c r="AD31" s="14">
        <v>101801.96012878418</v>
      </c>
      <c r="AE31" s="14">
        <v>1381645.2652816772</v>
      </c>
      <c r="AF31" s="19">
        <f>+AG31/AE31</f>
        <v>0.16353853606772734</v>
      </c>
      <c r="AG31" s="14">
        <v>225952.24404907227</v>
      </c>
      <c r="AH31" s="14">
        <v>1381645.2652816772</v>
      </c>
      <c r="AI31" s="19">
        <f>+AJ31/AH31</f>
        <v>8.3779033193022226E-2</v>
      </c>
      <c r="AJ31" s="14">
        <v>115752.90454101564</v>
      </c>
      <c r="AK31" s="14">
        <v>1381645.2652816772</v>
      </c>
      <c r="AL31" s="19">
        <f>+AM31/AK31</f>
        <v>4.0342567684072871E-2</v>
      </c>
      <c r="AM31" s="14">
        <v>55739.117630004883</v>
      </c>
      <c r="AN31" s="14">
        <v>41.9</v>
      </c>
      <c r="AO31" s="14">
        <v>12.1</v>
      </c>
      <c r="AP31" s="14">
        <v>0.47199999999999998</v>
      </c>
      <c r="AQ31" s="26">
        <v>82.738961864028312</v>
      </c>
      <c r="AR31" s="22">
        <v>0.95950624196881995</v>
      </c>
      <c r="AS31" s="24">
        <v>21.918296137385354</v>
      </c>
      <c r="AT31" s="24">
        <v>21.459678546199033</v>
      </c>
      <c r="AU31" s="25">
        <v>0.6165340935215412</v>
      </c>
      <c r="AV31" s="25">
        <v>0.92763073423943943</v>
      </c>
      <c r="AW31" s="25">
        <v>0.7387916910138751</v>
      </c>
      <c r="AX31" s="25">
        <v>0.38634874578809436</v>
      </c>
      <c r="AY31" s="25">
        <v>4.3804684047724259E-2</v>
      </c>
      <c r="AZ31" s="25">
        <v>1</v>
      </c>
      <c r="BA31" s="26">
        <v>36.719152621757431</v>
      </c>
      <c r="BB31" s="25">
        <v>0.22265403769163167</v>
      </c>
      <c r="BC31" s="26">
        <v>22.330804804172615</v>
      </c>
      <c r="BD31" s="25">
        <v>8.8897568596816717E-2</v>
      </c>
      <c r="BE31" s="26">
        <v>56.47</v>
      </c>
      <c r="BF31" s="26">
        <v>20</v>
      </c>
      <c r="BG31" s="63">
        <v>4.13</v>
      </c>
    </row>
    <row r="32" spans="1:59" hidden="1" x14ac:dyDescent="0.25">
      <c r="A32" s="12">
        <f>A28</f>
        <v>2013</v>
      </c>
      <c r="B32" s="13" t="s">
        <v>50</v>
      </c>
      <c r="C32" s="13" t="s">
        <v>24</v>
      </c>
      <c r="D32" s="14">
        <v>1357884.9829101563</v>
      </c>
      <c r="E32" s="19">
        <f>+F32/D32</f>
        <v>0.39846098338043806</v>
      </c>
      <c r="F32" s="14">
        <v>541064.18560791016</v>
      </c>
      <c r="G32" s="14">
        <v>1226486.4037780762</v>
      </c>
      <c r="H32" s="21">
        <f>+I32/G32</f>
        <v>0.17243746935835569</v>
      </c>
      <c r="I32" s="14">
        <v>211492.21166992188</v>
      </c>
      <c r="J32" s="14">
        <v>370331.5525999997</v>
      </c>
      <c r="K32" s="15">
        <f>L32/J32</f>
        <v>8.4572688932690279E-2</v>
      </c>
      <c r="L32" s="14">
        <v>31319.935200000004</v>
      </c>
      <c r="M32" s="14">
        <v>60232.844900000011</v>
      </c>
      <c r="N32" s="19">
        <f>O32/M32</f>
        <v>0.3941367926322204</v>
      </c>
      <c r="O32" s="14">
        <v>23739.980299999999</v>
      </c>
      <c r="P32" s="14">
        <v>827145.51763916016</v>
      </c>
      <c r="Q32" s="19">
        <f>+R32/P32</f>
        <v>0.24902704078398791</v>
      </c>
      <c r="R32" s="14">
        <v>205981.60055541992</v>
      </c>
      <c r="S32" s="14">
        <v>827145.51763916016</v>
      </c>
      <c r="T32" s="19">
        <f>+U32/S32</f>
        <v>0.9002037581425314</v>
      </c>
      <c r="U32" s="14">
        <v>744599.50350952148</v>
      </c>
      <c r="V32" s="14">
        <v>1189315.6116027832</v>
      </c>
      <c r="W32" s="20">
        <f>+X32/V32</f>
        <v>7.3125496416737171E-2</v>
      </c>
      <c r="X32" s="14">
        <v>86969.294494628906</v>
      </c>
      <c r="Y32" s="14">
        <v>1189315.6116027832</v>
      </c>
      <c r="Z32" s="19">
        <f>+AA32/Y32</f>
        <v>4.2142343982079604E-2</v>
      </c>
      <c r="AA32" s="14">
        <v>50120.547607421875</v>
      </c>
      <c r="AB32" s="14">
        <v>1357884.9829101563</v>
      </c>
      <c r="AC32" s="20">
        <f>+AD32/AB32</f>
        <v>0.31566012038655394</v>
      </c>
      <c r="AD32" s="14">
        <v>428630.13717651367</v>
      </c>
      <c r="AE32" s="14">
        <v>1357884.9829101563</v>
      </c>
      <c r="AF32" s="19">
        <f>+AG32/AE32</f>
        <v>0.60490227251408102</v>
      </c>
      <c r="AG32" s="14">
        <v>821387.71197509766</v>
      </c>
      <c r="AH32" s="14">
        <v>1357884.9829101563</v>
      </c>
      <c r="AI32" s="19">
        <f>+AJ32/AH32</f>
        <v>0.38926958968669412</v>
      </c>
      <c r="AJ32" s="14">
        <v>528583.33013916016</v>
      </c>
      <c r="AK32" s="14">
        <v>1357884.9829101563</v>
      </c>
      <c r="AL32" s="19">
        <f>+AM32/AK32</f>
        <v>8.4398023220995017E-2</v>
      </c>
      <c r="AM32" s="14">
        <v>114602.8083190918</v>
      </c>
      <c r="AN32" s="14">
        <v>51.5</v>
      </c>
      <c r="AO32" s="14">
        <v>18.600000000000001</v>
      </c>
      <c r="AP32" s="14">
        <v>0.52700000000000002</v>
      </c>
      <c r="AQ32" s="26">
        <v>53.716696296139041</v>
      </c>
      <c r="AR32" s="22">
        <v>0.9095455596791745</v>
      </c>
      <c r="AS32" s="24">
        <v>21.976000615099107</v>
      </c>
      <c r="AT32" s="24">
        <v>22.023003640775965</v>
      </c>
      <c r="AU32" s="25">
        <v>0.57059074733096082</v>
      </c>
      <c r="AV32" s="25">
        <v>0.92169390441356336</v>
      </c>
      <c r="AW32" s="25">
        <v>0.7346976897097941</v>
      </c>
      <c r="AX32" s="25">
        <v>0.36381293889137906</v>
      </c>
      <c r="AY32" s="25">
        <v>2.2959250335791447E-2</v>
      </c>
      <c r="AZ32" s="25">
        <v>0.973000487917557</v>
      </c>
      <c r="BA32" s="26">
        <v>20.248060094676511</v>
      </c>
      <c r="BB32" s="25">
        <v>0.1772844780503198</v>
      </c>
      <c r="BC32" s="26">
        <v>18.620183176051992</v>
      </c>
      <c r="BD32" s="25">
        <v>5.0878108577184958E-2</v>
      </c>
      <c r="BE32" s="26">
        <v>60.06</v>
      </c>
      <c r="BF32" s="29">
        <v>19</v>
      </c>
      <c r="BG32" s="63">
        <v>4.07</v>
      </c>
    </row>
    <row r="33" spans="1:59" hidden="1" x14ac:dyDescent="0.25">
      <c r="A33" s="12">
        <f>A29</f>
        <v>2014</v>
      </c>
      <c r="B33" s="13" t="s">
        <v>50</v>
      </c>
      <c r="C33" s="13" t="s">
        <v>24</v>
      </c>
      <c r="D33" s="14">
        <v>1296277.25440979</v>
      </c>
      <c r="E33" s="19">
        <f>+F33/D33</f>
        <v>0.38781577619050256</v>
      </c>
      <c r="F33" s="14">
        <v>502716.76957702631</v>
      </c>
      <c r="G33" s="14">
        <v>1180465.3770751953</v>
      </c>
      <c r="H33" s="21">
        <f>+I33/G33</f>
        <v>0.13520959149582465</v>
      </c>
      <c r="I33" s="14">
        <v>159610.24140930176</v>
      </c>
      <c r="J33" s="14">
        <v>349133.7939000004</v>
      </c>
      <c r="K33" s="15">
        <f>L33/J33</f>
        <v>5.7025338846753149E-2</v>
      </c>
      <c r="L33" s="14">
        <v>19909.472900000001</v>
      </c>
      <c r="M33" s="14">
        <v>37265.954300000005</v>
      </c>
      <c r="N33" s="19">
        <f>O33/M33</f>
        <v>0.44568824579919575</v>
      </c>
      <c r="O33" s="14">
        <v>16608.997799999997</v>
      </c>
      <c r="P33" s="14">
        <v>812397.45455932617</v>
      </c>
      <c r="Q33" s="19">
        <v>0.8764689340181907</v>
      </c>
      <c r="R33" s="14">
        <v>17718.431060791016</v>
      </c>
      <c r="S33" s="14">
        <v>812397.45455932617</v>
      </c>
      <c r="T33" s="19">
        <f>+U33/S33</f>
        <v>0.8764689340181907</v>
      </c>
      <c r="U33" s="14">
        <v>712041.1309967041</v>
      </c>
      <c r="V33" s="14">
        <v>1156067.2368927002</v>
      </c>
      <c r="W33" s="20">
        <f>+X33/V33</f>
        <v>4.0111359221020979E-2</v>
      </c>
      <c r="X33" s="14">
        <v>46371.42822265625</v>
      </c>
      <c r="Y33" s="14">
        <v>1156067.2368927002</v>
      </c>
      <c r="Z33" s="19">
        <f>+AA33/Y33</f>
        <v>1.2342610699921383E-2</v>
      </c>
      <c r="AA33" s="14">
        <v>14268.887847900391</v>
      </c>
      <c r="AB33" s="14">
        <v>1296277.25440979</v>
      </c>
      <c r="AC33" s="20">
        <f>+AD33/AB33</f>
        <v>0.33542024397592213</v>
      </c>
      <c r="AD33" s="14">
        <v>434797.63293457025</v>
      </c>
      <c r="AE33" s="14">
        <v>1296277.25440979</v>
      </c>
      <c r="AF33" s="19">
        <f>+AG33/AE33</f>
        <v>0.54933151048261697</v>
      </c>
      <c r="AG33" s="14">
        <v>712085.94216918945</v>
      </c>
      <c r="AH33" s="14">
        <v>1296277.25440979</v>
      </c>
      <c r="AI33" s="19">
        <f>+AJ33/AH33</f>
        <v>0.36077631014520262</v>
      </c>
      <c r="AJ33" s="14">
        <v>467666.12477111811</v>
      </c>
      <c r="AK33" s="14">
        <v>1296277.25440979</v>
      </c>
      <c r="AL33" s="19">
        <f>+AM33/AK33</f>
        <v>8.9362563630813505E-2</v>
      </c>
      <c r="AM33" s="14">
        <v>115838.65863037109</v>
      </c>
      <c r="AN33" s="14">
        <v>46.3</v>
      </c>
      <c r="AO33" s="14">
        <v>12.3</v>
      </c>
      <c r="AP33" s="14">
        <v>0.499</v>
      </c>
      <c r="AQ33" s="26">
        <v>53.716696296139041</v>
      </c>
      <c r="AR33" s="22">
        <v>0.9095455596791745</v>
      </c>
      <c r="AS33" s="24">
        <v>22.474246980971582</v>
      </c>
      <c r="AT33" s="24">
        <v>20.474701561031665</v>
      </c>
      <c r="AU33" s="25">
        <v>0.57059074733096082</v>
      </c>
      <c r="AV33" s="25">
        <v>0.92169390441356336</v>
      </c>
      <c r="AW33" s="25">
        <v>0.7346976897097941</v>
      </c>
      <c r="AX33" s="25">
        <v>0.36381293889137906</v>
      </c>
      <c r="AY33" s="25">
        <v>2.2959250335791447E-2</v>
      </c>
      <c r="AZ33" s="25">
        <v>0.973000487917557</v>
      </c>
      <c r="BA33" s="26">
        <v>20.248060094676511</v>
      </c>
      <c r="BB33" s="25">
        <v>0.1772844780503198</v>
      </c>
      <c r="BC33" s="26">
        <v>18.620183176051992</v>
      </c>
      <c r="BD33" s="25">
        <v>5.0878108577184958E-2</v>
      </c>
      <c r="BE33" s="26">
        <v>60.06</v>
      </c>
      <c r="BF33" s="26">
        <v>18</v>
      </c>
      <c r="BG33" s="63">
        <v>4.26</v>
      </c>
    </row>
    <row r="34" spans="1:59" hidden="1" x14ac:dyDescent="0.25">
      <c r="A34" s="12">
        <f>A30</f>
        <v>2015</v>
      </c>
      <c r="B34" s="13" t="s">
        <v>50</v>
      </c>
      <c r="C34" s="13" t="s">
        <v>24</v>
      </c>
      <c r="D34" s="14">
        <v>1478342.7712402344</v>
      </c>
      <c r="E34" s="19">
        <f>+F34/D34</f>
        <v>0.38485175206475025</v>
      </c>
      <c r="F34" s="14">
        <v>568942.8056640625</v>
      </c>
      <c r="G34" s="14">
        <v>1354513.3229675293</v>
      </c>
      <c r="H34" s="21">
        <f>+I34/G34</f>
        <v>0.1288302582104939</v>
      </c>
      <c r="I34" s="14">
        <v>174502.30114746094</v>
      </c>
      <c r="J34" s="14">
        <v>376492.22320000059</v>
      </c>
      <c r="K34" s="15">
        <f>L34/J34</f>
        <v>3.5663908502214126E-2</v>
      </c>
      <c r="L34" s="14">
        <v>13427.1842</v>
      </c>
      <c r="M34" s="14">
        <v>43017.891399999993</v>
      </c>
      <c r="N34" s="19">
        <f>O34/M34</f>
        <v>0.26928208061820536</v>
      </c>
      <c r="O34" s="14">
        <v>11583.9473</v>
      </c>
      <c r="P34" s="14">
        <v>947873.10989379883</v>
      </c>
      <c r="Q34" s="19">
        <v>0.7332916027566746</v>
      </c>
      <c r="R34" s="14">
        <v>18237.361053466797</v>
      </c>
      <c r="S34" s="14">
        <v>947873.10989379883</v>
      </c>
      <c r="T34" s="19">
        <f>+U34/S34</f>
        <v>0.88494210943454765</v>
      </c>
      <c r="U34" s="14">
        <v>838812.82934570313</v>
      </c>
      <c r="V34" s="14">
        <v>1328290.6651306152</v>
      </c>
      <c r="W34" s="20">
        <f>+X34/V34</f>
        <v>3.1554000657953087E-2</v>
      </c>
      <c r="X34" s="14">
        <v>41912.884521484375</v>
      </c>
      <c r="Y34" s="14">
        <v>1328290.6651306152</v>
      </c>
      <c r="Z34" s="19">
        <f>+AA34/Y34</f>
        <v>2.744356025325165E-3</v>
      </c>
      <c r="AA34" s="14">
        <v>3645.302490234375</v>
      </c>
      <c r="AB34" s="14">
        <v>1478342.7712402344</v>
      </c>
      <c r="AC34" s="20">
        <f>+AD34/AB34</f>
        <v>0.31195295027598613</v>
      </c>
      <c r="AD34" s="14">
        <v>461173.38900756836</v>
      </c>
      <c r="AE34" s="14">
        <v>1478342.7712402344</v>
      </c>
      <c r="AF34" s="19">
        <f>+AG34/AE34</f>
        <v>0.50982369193977983</v>
      </c>
      <c r="AG34" s="14">
        <v>753694.16958618164</v>
      </c>
      <c r="AH34" s="14">
        <v>1478342.7712402344</v>
      </c>
      <c r="AI34" s="19">
        <f>+AJ34/AH34</f>
        <v>0.31814787527807592</v>
      </c>
      <c r="AJ34" s="14">
        <v>470331.6116027832</v>
      </c>
      <c r="AK34" s="14">
        <v>1478342.7712402344</v>
      </c>
      <c r="AL34" s="19">
        <f>+AM34/AK34</f>
        <v>9.5470631801775327E-2</v>
      </c>
      <c r="AM34" s="14">
        <v>141138.31838989258</v>
      </c>
      <c r="AN34" s="14">
        <v>46.6</v>
      </c>
      <c r="AO34" s="14">
        <v>12.9</v>
      </c>
      <c r="AP34" s="14">
        <v>0.46500000000000002</v>
      </c>
      <c r="AQ34" s="26">
        <v>53.656981997541521</v>
      </c>
      <c r="AR34" s="22">
        <v>0.9375534839478159</v>
      </c>
      <c r="AS34" s="24">
        <v>22.258338135748261</v>
      </c>
      <c r="AT34" s="24">
        <v>7.3301699544622059</v>
      </c>
      <c r="AU34" s="25">
        <v>0.54820000000000002</v>
      </c>
      <c r="AV34" s="25">
        <v>0.90810000000000002</v>
      </c>
      <c r="AW34" s="25">
        <v>0.74980000000000002</v>
      </c>
      <c r="AX34" s="25">
        <v>0.36919999999999997</v>
      </c>
      <c r="AY34" s="25">
        <v>2.1077727578076633E-2</v>
      </c>
      <c r="AZ34" s="25">
        <v>0.99943935735148615</v>
      </c>
      <c r="BA34" s="26">
        <v>20.357639215171563</v>
      </c>
      <c r="BB34" s="25">
        <v>0.1834099987894928</v>
      </c>
      <c r="BC34" s="26">
        <v>14.414375293640125</v>
      </c>
      <c r="BD34" s="25">
        <v>4.4425614332405279E-2</v>
      </c>
      <c r="BE34" s="26">
        <v>59.67</v>
      </c>
      <c r="BF34" s="26">
        <v>18</v>
      </c>
      <c r="BG34" s="63">
        <v>4.2699999999999996</v>
      </c>
    </row>
    <row r="35" spans="1:59" hidden="1" x14ac:dyDescent="0.25">
      <c r="A35" s="12">
        <f>A31</f>
        <v>2016</v>
      </c>
      <c r="B35" s="13" t="s">
        <v>50</v>
      </c>
      <c r="C35" s="13" t="s">
        <v>24</v>
      </c>
      <c r="D35" s="14">
        <v>1426043.5801086426</v>
      </c>
      <c r="E35" s="19">
        <f>+F35/D35</f>
        <v>0.35516730847807787</v>
      </c>
      <c r="F35" s="14">
        <v>506484.06011962885</v>
      </c>
      <c r="G35" s="14">
        <v>1301792.3239440918</v>
      </c>
      <c r="H35" s="21">
        <f>+I35/G35</f>
        <v>0.12416499510989815</v>
      </c>
      <c r="I35" s="14">
        <v>161637.03753662109</v>
      </c>
      <c r="J35" s="14">
        <v>343420.19189999945</v>
      </c>
      <c r="K35" s="15">
        <f>L35/J35</f>
        <v>3.6301327627322952E-2</v>
      </c>
      <c r="L35" s="14">
        <v>12466.608899999999</v>
      </c>
      <c r="M35" s="14">
        <v>39740.377199999995</v>
      </c>
      <c r="N35" s="19">
        <f>O35/M35</f>
        <v>0.31185804144808171</v>
      </c>
      <c r="O35" s="14">
        <v>12393.3562</v>
      </c>
      <c r="P35" s="14">
        <v>939012.70837402344</v>
      </c>
      <c r="Q35" s="19">
        <v>0.72143846946811896</v>
      </c>
      <c r="R35" s="14">
        <v>22750.497406005859</v>
      </c>
      <c r="S35" s="14">
        <v>939012.70837402344</v>
      </c>
      <c r="T35" s="19">
        <f>+U35/S35</f>
        <v>0.90077207858327912</v>
      </c>
      <c r="U35" s="14">
        <v>845836.42913818359</v>
      </c>
      <c r="V35" s="14">
        <v>1279446.5476379395</v>
      </c>
      <c r="W35" s="20">
        <f>+X35/V35</f>
        <v>2.0290324061390259E-2</v>
      </c>
      <c r="X35" s="14">
        <v>25960.385070800781</v>
      </c>
      <c r="Y35" s="14">
        <v>1279446.5476379395</v>
      </c>
      <c r="Z35" s="19">
        <f>+AA35/Y35</f>
        <v>1.1984594510491588E-3</v>
      </c>
      <c r="AA35" s="14">
        <v>1533.3648071289063</v>
      </c>
      <c r="AB35" s="14">
        <v>1426043.5801086426</v>
      </c>
      <c r="AC35" s="20">
        <f>+AD35/AB35</f>
        <v>0.25961972263049699</v>
      </c>
      <c r="AD35" s="14">
        <v>370229.0387268067</v>
      </c>
      <c r="AE35" s="14">
        <v>1426043.5801086426</v>
      </c>
      <c r="AF35" s="19">
        <f>+AG35/AE35</f>
        <v>0.43230689459905608</v>
      </c>
      <c r="AG35" s="14">
        <v>616488.4716796875</v>
      </c>
      <c r="AH35" s="14">
        <v>1426043.5801086426</v>
      </c>
      <c r="AI35" s="19">
        <f>+AJ35/AH35</f>
        <v>0.31082729014033933</v>
      </c>
      <c r="AJ35" s="14">
        <v>443253.26162719727</v>
      </c>
      <c r="AK35" s="14">
        <v>1426043.5801086426</v>
      </c>
      <c r="AL35" s="19">
        <f>+AM35/AK35</f>
        <v>7.1742811075096016E-2</v>
      </c>
      <c r="AM35" s="14">
        <v>102308.37515258789</v>
      </c>
      <c r="AN35" s="14">
        <v>44.8</v>
      </c>
      <c r="AO35" s="14">
        <v>10.8</v>
      </c>
      <c r="AP35" s="14">
        <v>0.46</v>
      </c>
      <c r="AQ35" s="26">
        <v>53.595839261900522</v>
      </c>
      <c r="AR35" s="22">
        <v>0.93095543115053192</v>
      </c>
      <c r="AS35" s="24">
        <v>22.258338135748261</v>
      </c>
      <c r="AT35" s="24">
        <v>19.939017644438991</v>
      </c>
      <c r="AU35" s="25">
        <v>0.52581855100256636</v>
      </c>
      <c r="AV35" s="25">
        <v>0.87474924485231387</v>
      </c>
      <c r="AW35" s="25">
        <v>0.72175530653385511</v>
      </c>
      <c r="AX35" s="25">
        <v>0.38970643839138525</v>
      </c>
      <c r="AY35" s="25">
        <v>2.2621457068372437E-2</v>
      </c>
      <c r="AZ35" s="25">
        <v>0.9638462823341033</v>
      </c>
      <c r="BA35" s="26">
        <v>23.835587635203588</v>
      </c>
      <c r="BB35" s="25">
        <v>0.18915439843353399</v>
      </c>
      <c r="BC35" s="26">
        <v>41.810638194255553</v>
      </c>
      <c r="BD35" s="25">
        <v>4.1083472333019073E-2</v>
      </c>
      <c r="BE35" s="26">
        <v>62.35</v>
      </c>
      <c r="BF35" s="26">
        <v>17</v>
      </c>
      <c r="BG35" s="63">
        <v>4.3099999999999996</v>
      </c>
    </row>
    <row r="36" spans="1:59" hidden="1" x14ac:dyDescent="0.25">
      <c r="A36" s="12">
        <f>A32</f>
        <v>2013</v>
      </c>
      <c r="B36" s="13" t="s">
        <v>51</v>
      </c>
      <c r="C36" s="13" t="s">
        <v>25</v>
      </c>
      <c r="D36" s="14">
        <v>1394334</v>
      </c>
      <c r="E36" s="19">
        <f>+F36/D36</f>
        <v>0.63886149946856352</v>
      </c>
      <c r="F36" s="14">
        <v>890786.31</v>
      </c>
      <c r="G36" s="14">
        <v>1602488.47</v>
      </c>
      <c r="H36" s="19">
        <f>+I36/G36</f>
        <v>6.7133500186743938E-2</v>
      </c>
      <c r="I36" s="14">
        <v>107580.66</v>
      </c>
      <c r="J36" s="14">
        <v>538152</v>
      </c>
      <c r="K36" s="15">
        <f>L36/J36</f>
        <v>6.54722085953411E-2</v>
      </c>
      <c r="L36" s="14">
        <v>35234</v>
      </c>
      <c r="M36" s="14">
        <v>48474.18</v>
      </c>
      <c r="N36" s="19">
        <f>O36/M36</f>
        <v>0.5158760808331363</v>
      </c>
      <c r="O36" s="14">
        <v>25006.67</v>
      </c>
      <c r="P36" s="17">
        <v>395450.89</v>
      </c>
      <c r="Q36" s="19">
        <f>+R36/P36</f>
        <v>0.7121563691511732</v>
      </c>
      <c r="R36" s="17">
        <v>281622.87</v>
      </c>
      <c r="S36" s="17">
        <v>1443208</v>
      </c>
      <c r="T36" s="19">
        <f>+U36/S36</f>
        <v>0.74167126983775034</v>
      </c>
      <c r="U36" s="14">
        <v>1070385.9099999999</v>
      </c>
      <c r="V36" s="14">
        <v>2028848</v>
      </c>
      <c r="W36" s="20">
        <f>+X36/V36</f>
        <v>6.3030843118853652E-2</v>
      </c>
      <c r="X36" s="14">
        <v>127880</v>
      </c>
      <c r="Y36" s="14">
        <v>2030036</v>
      </c>
      <c r="Z36" s="19">
        <f>+AA36/Y36</f>
        <v>3.2721587203379643E-2</v>
      </c>
      <c r="AA36" s="14">
        <v>66426</v>
      </c>
      <c r="AB36" s="14">
        <v>2249305</v>
      </c>
      <c r="AC36" s="20">
        <f>+AD36/AB36</f>
        <v>0.16089191994860635</v>
      </c>
      <c r="AD36" s="14">
        <v>361895</v>
      </c>
      <c r="AE36" s="14">
        <v>2249305</v>
      </c>
      <c r="AF36" s="19">
        <f>+AG36/AE36</f>
        <v>0.14871438066424963</v>
      </c>
      <c r="AG36" s="14">
        <v>334504</v>
      </c>
      <c r="AH36" s="14">
        <v>2249305</v>
      </c>
      <c r="AI36" s="19">
        <f>+AJ36/AH36</f>
        <v>7.5142321739381721E-2</v>
      </c>
      <c r="AJ36" s="14">
        <v>169018</v>
      </c>
      <c r="AK36" s="14">
        <v>2249305</v>
      </c>
      <c r="AL36" s="19">
        <f>+AM36/AK36</f>
        <v>5.4816932341323212E-2</v>
      </c>
      <c r="AM36" s="14">
        <v>123300</v>
      </c>
      <c r="AN36" s="14">
        <v>18.899999999999999</v>
      </c>
      <c r="AO36" s="14">
        <v>5</v>
      </c>
      <c r="AP36" s="14">
        <v>0.46600000000000003</v>
      </c>
      <c r="AQ36" s="26">
        <v>82.803777227695619</v>
      </c>
      <c r="AR36" s="22">
        <v>0.99286773837449982</v>
      </c>
      <c r="AS36" s="24">
        <v>22.474246980971582</v>
      </c>
      <c r="AT36" s="24">
        <v>20.474701561031665</v>
      </c>
      <c r="AU36" s="25">
        <v>0.61004865665326846</v>
      </c>
      <c r="AV36" s="25">
        <v>0.85465850044953584</v>
      </c>
      <c r="AW36" s="25">
        <v>0.8208393178909984</v>
      </c>
      <c r="AX36" s="25">
        <v>0.47978540149015209</v>
      </c>
      <c r="AY36" s="25">
        <v>3.1741437072328148E-2</v>
      </c>
      <c r="AZ36" s="25">
        <v>0.75877486534179805</v>
      </c>
      <c r="BA36" s="26">
        <v>15.333035351554603</v>
      </c>
      <c r="BB36" s="25">
        <v>0.13549076414144529</v>
      </c>
      <c r="BC36" s="26">
        <v>59.664774675548344</v>
      </c>
      <c r="BD36" s="25">
        <v>0.12619942879450985</v>
      </c>
      <c r="BE36" s="26">
        <v>69.06</v>
      </c>
      <c r="BF36" s="29">
        <v>7</v>
      </c>
      <c r="BG36" s="63">
        <v>5.52</v>
      </c>
    </row>
    <row r="37" spans="1:59" hidden="1" x14ac:dyDescent="0.25">
      <c r="A37" s="12">
        <f>A33</f>
        <v>2014</v>
      </c>
      <c r="B37" s="13" t="s">
        <v>51</v>
      </c>
      <c r="C37" s="13" t="s">
        <v>25</v>
      </c>
      <c r="D37" s="14">
        <v>1442059.4</v>
      </c>
      <c r="E37" s="19">
        <f>+F37/D37</f>
        <v>0.61780248441915786</v>
      </c>
      <c r="F37" s="14">
        <v>890907.88</v>
      </c>
      <c r="G37" s="14">
        <v>1666669.33</v>
      </c>
      <c r="H37" s="19">
        <f>+I37/G37</f>
        <v>5.6896715079049295E-2</v>
      </c>
      <c r="I37" s="14">
        <v>94828.01</v>
      </c>
      <c r="J37" s="14">
        <v>472425</v>
      </c>
      <c r="K37" s="15">
        <f>L37/J37</f>
        <v>5.8447372598825209E-2</v>
      </c>
      <c r="L37" s="14">
        <v>27612</v>
      </c>
      <c r="M37" s="14">
        <v>40479.360000000001</v>
      </c>
      <c r="N37" s="19">
        <f>O37/M37</f>
        <v>0.71080619851697258</v>
      </c>
      <c r="O37" s="14">
        <v>28772.98</v>
      </c>
      <c r="P37" s="17">
        <v>28360.79</v>
      </c>
      <c r="Q37" s="19">
        <f>+R37/P37</f>
        <v>0.50662305246080941</v>
      </c>
      <c r="R37" s="17">
        <v>14368.23</v>
      </c>
      <c r="S37" s="17">
        <v>1533065.1</v>
      </c>
      <c r="T37" s="19">
        <f>+U37/S37</f>
        <v>0.76667776208590221</v>
      </c>
      <c r="U37" s="14">
        <v>1175366.92</v>
      </c>
      <c r="V37" s="14">
        <v>2044438</v>
      </c>
      <c r="W37" s="20">
        <f>+X37/V37</f>
        <v>4.4320248400783004E-2</v>
      </c>
      <c r="X37" s="14">
        <v>90610</v>
      </c>
      <c r="Y37" s="14">
        <v>2047804</v>
      </c>
      <c r="Z37" s="19">
        <f>+AA37/Y37</f>
        <v>1.1257425027004537E-2</v>
      </c>
      <c r="AA37" s="14">
        <v>23053</v>
      </c>
      <c r="AB37" s="14">
        <v>2256698</v>
      </c>
      <c r="AC37" s="20">
        <f>+AD37/AB37</f>
        <v>0.18796843884294664</v>
      </c>
      <c r="AD37" s="14">
        <v>424188</v>
      </c>
      <c r="AE37" s="14">
        <v>2256698</v>
      </c>
      <c r="AF37" s="19">
        <f>+AG37/AE37</f>
        <v>0.10742686881452458</v>
      </c>
      <c r="AG37" s="14">
        <v>242430</v>
      </c>
      <c r="AH37" s="14">
        <v>2271175</v>
      </c>
      <c r="AI37" s="19">
        <f>+AJ37/AH37</f>
        <v>5.9192268319262054E-2</v>
      </c>
      <c r="AJ37" s="14">
        <v>134436</v>
      </c>
      <c r="AK37" s="14">
        <v>2271175</v>
      </c>
      <c r="AL37" s="19">
        <f>+AM37/AK37</f>
        <v>3.0834700100168415E-2</v>
      </c>
      <c r="AM37" s="14">
        <v>70031</v>
      </c>
      <c r="AN37" s="14">
        <v>16.899999999999999</v>
      </c>
      <c r="AO37" s="14">
        <v>3.8</v>
      </c>
      <c r="AP37" s="14">
        <v>0.46</v>
      </c>
      <c r="AQ37" s="26">
        <v>82.803777227695619</v>
      </c>
      <c r="AR37" s="22">
        <v>0.99286773837449982</v>
      </c>
      <c r="AS37" s="24">
        <v>23.872162089614207</v>
      </c>
      <c r="AT37" s="24">
        <v>21.247730465423675</v>
      </c>
      <c r="AU37" s="25">
        <v>0.61004865665326846</v>
      </c>
      <c r="AV37" s="25">
        <v>0.85465850044953584</v>
      </c>
      <c r="AW37" s="25">
        <v>0.8208393178909984</v>
      </c>
      <c r="AX37" s="25">
        <v>0.47978540149015209</v>
      </c>
      <c r="AY37" s="25">
        <v>3.1741437072328148E-2</v>
      </c>
      <c r="AZ37" s="25">
        <v>0.75877486534179805</v>
      </c>
      <c r="BA37" s="26">
        <v>15.333035351554603</v>
      </c>
      <c r="BB37" s="25">
        <v>0.13549076414144529</v>
      </c>
      <c r="BC37" s="26">
        <v>59.664774675548344</v>
      </c>
      <c r="BD37" s="25">
        <v>0.12619942879450985</v>
      </c>
      <c r="BE37" s="26">
        <v>69.06</v>
      </c>
      <c r="BF37" s="26">
        <v>7</v>
      </c>
      <c r="BG37" s="63">
        <v>5.55</v>
      </c>
    </row>
    <row r="38" spans="1:59" hidden="1" x14ac:dyDescent="0.25">
      <c r="A38" s="12">
        <f>A34</f>
        <v>2015</v>
      </c>
      <c r="B38" s="13" t="s">
        <v>51</v>
      </c>
      <c r="C38" s="13" t="s">
        <v>25</v>
      </c>
      <c r="D38" s="14">
        <v>1391323.9</v>
      </c>
      <c r="E38" s="19">
        <f>+F38/D38</f>
        <v>0.54549735686995682</v>
      </c>
      <c r="F38" s="14">
        <v>758963.51</v>
      </c>
      <c r="G38" s="14">
        <v>1602246.47</v>
      </c>
      <c r="H38" s="19">
        <f>+I38/G38</f>
        <v>3.8191271533898279E-2</v>
      </c>
      <c r="I38" s="14">
        <v>61191.83</v>
      </c>
      <c r="J38" s="14">
        <v>452135</v>
      </c>
      <c r="K38" s="15">
        <f>L38/J38</f>
        <v>3.7345040751103099E-2</v>
      </c>
      <c r="L38" s="14">
        <v>16885</v>
      </c>
      <c r="M38" s="14">
        <v>27206.92</v>
      </c>
      <c r="N38" s="19">
        <f>O38/M38</f>
        <v>0.57798457157223238</v>
      </c>
      <c r="O38" s="14">
        <v>15725.18</v>
      </c>
      <c r="P38" s="17">
        <v>28760.3</v>
      </c>
      <c r="Q38" s="19">
        <f>+R38/P38</f>
        <v>0.832210373327121</v>
      </c>
      <c r="R38" s="17">
        <v>23934.62</v>
      </c>
      <c r="S38" s="17">
        <v>1467544.5209999999</v>
      </c>
      <c r="T38" s="19">
        <f>+U38/S38</f>
        <v>0.69373524648251539</v>
      </c>
      <c r="U38" s="14">
        <v>1018087.36</v>
      </c>
      <c r="V38" s="14">
        <v>1961466</v>
      </c>
      <c r="W38" s="20">
        <f>+X38/V38</f>
        <v>4.7967183728904808E-2</v>
      </c>
      <c r="X38" s="14">
        <v>94086</v>
      </c>
      <c r="Y38" s="14">
        <v>1962036</v>
      </c>
      <c r="Z38" s="19">
        <f>+AA38/Y38</f>
        <v>1.2965103596468158E-2</v>
      </c>
      <c r="AA38" s="14">
        <v>25438</v>
      </c>
      <c r="AB38" s="14">
        <v>2183672</v>
      </c>
      <c r="AC38" s="20">
        <f>+AD38/AB38</f>
        <v>0.18920927685110217</v>
      </c>
      <c r="AD38" s="14">
        <v>413171</v>
      </c>
      <c r="AE38" s="14">
        <v>2183672</v>
      </c>
      <c r="AF38" s="19">
        <f>+AG38/AE38</f>
        <v>4.104645752658824E-2</v>
      </c>
      <c r="AG38" s="14">
        <v>89632</v>
      </c>
      <c r="AH38" s="14">
        <v>2183672</v>
      </c>
      <c r="AI38" s="19">
        <f>+AJ38/AH38</f>
        <v>2.5257914192241326E-2</v>
      </c>
      <c r="AJ38" s="14">
        <v>55155</v>
      </c>
      <c r="AK38" s="14">
        <v>2183672</v>
      </c>
      <c r="AL38" s="19">
        <f>+AM38/AK38</f>
        <v>2.477890452412267E-2</v>
      </c>
      <c r="AM38" s="14">
        <v>54109</v>
      </c>
      <c r="AN38" s="14">
        <v>17</v>
      </c>
      <c r="AO38" s="14">
        <v>3.9</v>
      </c>
      <c r="AP38" s="14">
        <v>0.438</v>
      </c>
      <c r="AQ38" s="26">
        <v>82.893184219062093</v>
      </c>
      <c r="AR38" s="22">
        <v>0.98479743045293644</v>
      </c>
      <c r="AS38" s="24">
        <v>23.617919097036395</v>
      </c>
      <c r="AT38" s="24">
        <v>3.5311609652763454</v>
      </c>
      <c r="AU38" s="25">
        <v>0.58960000000000001</v>
      </c>
      <c r="AV38" s="25">
        <v>0.85050000000000003</v>
      </c>
      <c r="AW38" s="25">
        <v>0.81310000000000004</v>
      </c>
      <c r="AX38" s="25">
        <v>0.48480000000000001</v>
      </c>
      <c r="AY38" s="25">
        <v>2.5968744277196545E-2</v>
      </c>
      <c r="AZ38" s="25">
        <v>0.77133857181669674</v>
      </c>
      <c r="BA38" s="26">
        <v>17.629871906994119</v>
      </c>
      <c r="BB38" s="25">
        <v>0.1426337139485076</v>
      </c>
      <c r="BC38" s="26">
        <v>64.697516977806174</v>
      </c>
      <c r="BD38" s="25">
        <v>0.13805725321569615</v>
      </c>
      <c r="BE38" s="26">
        <v>71.47</v>
      </c>
      <c r="BF38" s="26">
        <v>5</v>
      </c>
      <c r="BG38" s="63">
        <v>5.62</v>
      </c>
    </row>
    <row r="39" spans="1:59" hidden="1" x14ac:dyDescent="0.25">
      <c r="A39" s="12">
        <f>A35</f>
        <v>2016</v>
      </c>
      <c r="B39" s="13" t="s">
        <v>51</v>
      </c>
      <c r="C39" s="13" t="s">
        <v>25</v>
      </c>
      <c r="D39" s="14">
        <v>1357315.9</v>
      </c>
      <c r="E39" s="19">
        <f>+F39/D39</f>
        <v>0.56599101948190544</v>
      </c>
      <c r="F39" s="14">
        <v>768228.61</v>
      </c>
      <c r="G39" s="14">
        <v>1582743.31</v>
      </c>
      <c r="H39" s="19">
        <f>+I39/G39</f>
        <v>4.9082027078667607E-2</v>
      </c>
      <c r="I39" s="14">
        <v>77684.25</v>
      </c>
      <c r="J39" s="14">
        <v>405001</v>
      </c>
      <c r="K39" s="15">
        <f>L39/J39</f>
        <v>5.4560359110224423E-2</v>
      </c>
      <c r="L39" s="14">
        <v>22097</v>
      </c>
      <c r="M39" s="14">
        <v>35726.449999999997</v>
      </c>
      <c r="N39" s="19">
        <f>O39/M39</f>
        <v>0.59112478289894466</v>
      </c>
      <c r="O39" s="14">
        <v>21118.79</v>
      </c>
      <c r="P39" s="17">
        <v>57772.43</v>
      </c>
      <c r="Q39" s="19">
        <f>+R39/P39</f>
        <v>0.5322940371384759</v>
      </c>
      <c r="R39" s="17">
        <v>30751.919999999998</v>
      </c>
      <c r="S39" s="17">
        <v>1426447.92</v>
      </c>
      <c r="T39" s="19">
        <f>+U39/S39</f>
        <v>0.70003674582104614</v>
      </c>
      <c r="U39" s="14">
        <v>998565.96</v>
      </c>
      <c r="V39" s="14">
        <v>1896372</v>
      </c>
      <c r="W39" s="20">
        <f>+X39/V39</f>
        <v>4.7629895400269566E-2</v>
      </c>
      <c r="X39" s="14">
        <v>90324</v>
      </c>
      <c r="Y39" s="14">
        <v>1898772</v>
      </c>
      <c r="Z39" s="19">
        <f>+AA39/Y39</f>
        <v>1.1431072293039923E-2</v>
      </c>
      <c r="AA39" s="14">
        <v>21705</v>
      </c>
      <c r="AB39" s="14">
        <v>2112685</v>
      </c>
      <c r="AC39" s="20">
        <f>+AD39/AB39</f>
        <v>0.16485940876183625</v>
      </c>
      <c r="AD39" s="14">
        <v>348296</v>
      </c>
      <c r="AE39" s="14">
        <v>2112685</v>
      </c>
      <c r="AF39" s="19">
        <f>+AG39/AE39</f>
        <v>3.4527627166378326E-2</v>
      </c>
      <c r="AG39" s="14">
        <v>72946</v>
      </c>
      <c r="AH39" s="14">
        <v>2112685</v>
      </c>
      <c r="AI39" s="19">
        <f>+AJ39/AH39</f>
        <v>3.0212265434742994E-2</v>
      </c>
      <c r="AJ39" s="14">
        <v>63829</v>
      </c>
      <c r="AK39" s="14">
        <v>2112685</v>
      </c>
      <c r="AL39" s="19">
        <f>+AM39/AK39</f>
        <v>1.2154675211874936E-2</v>
      </c>
      <c r="AM39" s="14">
        <v>25679</v>
      </c>
      <c r="AN39" s="14">
        <v>17.3</v>
      </c>
      <c r="AO39" s="14">
        <v>5.3</v>
      </c>
      <c r="AP39" s="14">
        <v>0.439</v>
      </c>
      <c r="AQ39" s="26">
        <v>82.978634268543033</v>
      </c>
      <c r="AR39" s="22">
        <v>0.99245994017516659</v>
      </c>
      <c r="AS39" s="24">
        <v>23.617919097036395</v>
      </c>
      <c r="AT39" s="24">
        <v>21.113817357432811</v>
      </c>
      <c r="AU39" s="25">
        <v>0.55930363628773017</v>
      </c>
      <c r="AV39" s="25">
        <v>0.86829797442476586</v>
      </c>
      <c r="AW39" s="25">
        <v>0.809115848757189</v>
      </c>
      <c r="AX39" s="25">
        <v>0.50504640189982186</v>
      </c>
      <c r="AY39" s="25">
        <v>3.2735318683358328E-2</v>
      </c>
      <c r="AZ39" s="25">
        <v>0.77248868951203942</v>
      </c>
      <c r="BA39" s="26">
        <v>22.542330288603793</v>
      </c>
      <c r="BB39" s="25">
        <v>0.17267504235480277</v>
      </c>
      <c r="BC39" s="26">
        <v>61.499193462518264</v>
      </c>
      <c r="BD39" s="25">
        <v>0.14968539391002142</v>
      </c>
      <c r="BE39" s="26">
        <v>71.39</v>
      </c>
      <c r="BF39" s="26">
        <v>6</v>
      </c>
      <c r="BG39" s="63">
        <v>5.55</v>
      </c>
    </row>
    <row r="40" spans="1:59" hidden="1" x14ac:dyDescent="0.25">
      <c r="A40" s="12">
        <f>A36</f>
        <v>2013</v>
      </c>
      <c r="B40" s="13" t="s">
        <v>50</v>
      </c>
      <c r="C40" s="13" t="s">
        <v>26</v>
      </c>
      <c r="D40" s="14">
        <v>810583.83203125</v>
      </c>
      <c r="E40" s="19">
        <f>+F40/D40</f>
        <v>0.32616165382635254</v>
      </c>
      <c r="F40" s="14">
        <v>264381.36322021484</v>
      </c>
      <c r="G40" s="14">
        <v>712133.1484375</v>
      </c>
      <c r="H40" s="21">
        <f>+I40/G40</f>
        <v>0.1338651709905066</v>
      </c>
      <c r="I40" s="14">
        <v>95329.82568359375</v>
      </c>
      <c r="J40" s="14">
        <v>207644.87179999994</v>
      </c>
      <c r="K40" s="15">
        <f>L40/J40</f>
        <v>8.231197790650184E-2</v>
      </c>
      <c r="L40" s="14">
        <v>17091.660100000001</v>
      </c>
      <c r="M40" s="14">
        <v>54882.416799999999</v>
      </c>
      <c r="N40" s="19">
        <f>O40/M40</f>
        <v>0.25204561873448694</v>
      </c>
      <c r="O40" s="14">
        <v>13832.8727</v>
      </c>
      <c r="P40" s="14">
        <v>487354.9035949707</v>
      </c>
      <c r="Q40" s="19">
        <f>+R40/P40</f>
        <v>0.16741059062211502</v>
      </c>
      <c r="R40" s="14">
        <v>81588.372253417969</v>
      </c>
      <c r="S40" s="14">
        <v>487354.9035949707</v>
      </c>
      <c r="T40" s="19">
        <f>+U40/S40</f>
        <v>0.88381976768316961</v>
      </c>
      <c r="U40" s="14">
        <v>430733.89767456055</v>
      </c>
      <c r="V40" s="14">
        <v>694124.19799804688</v>
      </c>
      <c r="W40" s="20">
        <f>+X40/V40</f>
        <v>0.19373787265326445</v>
      </c>
      <c r="X40" s="14">
        <v>134478.14547729492</v>
      </c>
      <c r="Y40" s="14">
        <v>694124.19799804688</v>
      </c>
      <c r="Z40" s="19">
        <f>+AA40/Y40</f>
        <v>7.1712893245998194E-2</v>
      </c>
      <c r="AA40" s="14">
        <v>49777.654510498047</v>
      </c>
      <c r="AB40" s="14">
        <v>810583.83203125</v>
      </c>
      <c r="AC40" s="20">
        <f>+AD40/AB40</f>
        <v>0.3873868584493721</v>
      </c>
      <c r="AD40" s="14">
        <v>314009.52420043945</v>
      </c>
      <c r="AE40" s="14">
        <v>810583.83203125</v>
      </c>
      <c r="AF40" s="19">
        <f>+AG40/AE40</f>
        <v>0.44897071829323726</v>
      </c>
      <c r="AG40" s="14">
        <v>363928.40530395508</v>
      </c>
      <c r="AH40" s="14">
        <v>810583.83203125</v>
      </c>
      <c r="AI40" s="19">
        <f>+AJ40/AH40</f>
        <v>0.14648457974405321</v>
      </c>
      <c r="AJ40" s="14">
        <v>118738.03198242188</v>
      </c>
      <c r="AK40" s="14">
        <v>810583.83203125</v>
      </c>
      <c r="AL40" s="19">
        <f>+AM40/AK40</f>
        <v>4.524012845792607E-2</v>
      </c>
      <c r="AM40" s="14">
        <v>36670.916687011719</v>
      </c>
      <c r="AN40" s="14">
        <v>55.8</v>
      </c>
      <c r="AO40" s="14">
        <v>25.7</v>
      </c>
      <c r="AP40" s="14">
        <v>0.56200000000000006</v>
      </c>
      <c r="AQ40" s="26">
        <v>49.011791897387205</v>
      </c>
      <c r="AR40" s="22">
        <v>0.77830427152534598</v>
      </c>
      <c r="AS40" s="24">
        <v>23.872162089614207</v>
      </c>
      <c r="AT40" s="24">
        <v>21.247730465423675</v>
      </c>
      <c r="AU40" s="25">
        <v>0.45363834422657945</v>
      </c>
      <c r="AV40" s="25">
        <v>0.71749683803288444</v>
      </c>
      <c r="AW40" s="25">
        <v>0.43379938429964082</v>
      </c>
      <c r="AX40" s="25">
        <v>0.19950103950103948</v>
      </c>
      <c r="AY40" s="25">
        <v>5.2729053703237827E-2</v>
      </c>
      <c r="AZ40" s="25">
        <v>0.92019544154429411</v>
      </c>
      <c r="BA40" s="26">
        <v>28.930424236480281</v>
      </c>
      <c r="BB40" s="25">
        <v>0.11772632467015069</v>
      </c>
      <c r="BC40" s="26">
        <v>2.4012843440834639</v>
      </c>
      <c r="BD40" s="25">
        <v>5.9958754189027678E-2</v>
      </c>
      <c r="BE40" s="26">
        <v>68.760000000000005</v>
      </c>
      <c r="BF40" s="29">
        <v>24</v>
      </c>
      <c r="BG40" s="63">
        <v>3.1</v>
      </c>
    </row>
    <row r="41" spans="1:59" hidden="1" x14ac:dyDescent="0.25">
      <c r="A41" s="12">
        <f>A37</f>
        <v>2014</v>
      </c>
      <c r="B41" s="13" t="s">
        <v>50</v>
      </c>
      <c r="C41" s="13" t="s">
        <v>26</v>
      </c>
      <c r="D41" s="14">
        <v>890474.80819702148</v>
      </c>
      <c r="E41" s="19">
        <f>+F41/D41</f>
        <v>0.33513203304117434</v>
      </c>
      <c r="F41" s="14">
        <v>298426.63284301758</v>
      </c>
      <c r="G41" s="14">
        <v>786284.3811340332</v>
      </c>
      <c r="H41" s="21">
        <f>+I41/G41</f>
        <v>0.112559982743678</v>
      </c>
      <c r="I41" s="14">
        <v>88504.156372070313</v>
      </c>
      <c r="J41" s="14">
        <v>225619.24879999994</v>
      </c>
      <c r="K41" s="15">
        <f>L41/J41</f>
        <v>5.9936345732572109E-2</v>
      </c>
      <c r="L41" s="14">
        <v>13522.793300000001</v>
      </c>
      <c r="M41" s="14">
        <v>46768.764099999993</v>
      </c>
      <c r="N41" s="19">
        <f>O41/M41</f>
        <v>0.25610715892319252</v>
      </c>
      <c r="O41" s="14">
        <v>11977.815299999998</v>
      </c>
      <c r="P41" s="14">
        <v>544540.70979309082</v>
      </c>
      <c r="Q41" s="19">
        <v>0.8583485501425725</v>
      </c>
      <c r="R41" s="14">
        <v>24618.560363769531</v>
      </c>
      <c r="S41" s="14">
        <v>544540.70979309082</v>
      </c>
      <c r="T41" s="19">
        <f>+U41/S41</f>
        <v>0.8583485501425725</v>
      </c>
      <c r="U41" s="14">
        <v>467405.72874450684</v>
      </c>
      <c r="V41" s="14">
        <v>760375.77410888672</v>
      </c>
      <c r="W41" s="20">
        <f>+X41/V41</f>
        <v>0.13036073528307585</v>
      </c>
      <c r="X41" s="14">
        <v>99123.145004272461</v>
      </c>
      <c r="Y41" s="14">
        <v>760375.77410888672</v>
      </c>
      <c r="Z41" s="19">
        <f>+AA41/Y41</f>
        <v>7.6357468596702782E-2</v>
      </c>
      <c r="AA41" s="14">
        <v>58060.369293212891</v>
      </c>
      <c r="AB41" s="14">
        <v>890474.80819702148</v>
      </c>
      <c r="AC41" s="20">
        <f>+AD41/AB41</f>
        <v>0.42211822284477651</v>
      </c>
      <c r="AD41" s="14">
        <v>375885.64352416992</v>
      </c>
      <c r="AE41" s="14">
        <v>890474.80819702148</v>
      </c>
      <c r="AF41" s="19">
        <f>+AG41/AE41</f>
        <v>0.33039158340946667</v>
      </c>
      <c r="AG41" s="14">
        <v>294205.38186645508</v>
      </c>
      <c r="AH41" s="14">
        <v>890474.80819702148</v>
      </c>
      <c r="AI41" s="19">
        <f>+AJ41/AH41</f>
        <v>0.13338458574006137</v>
      </c>
      <c r="AJ41" s="14">
        <v>118775.61340332031</v>
      </c>
      <c r="AK41" s="14">
        <v>890474.80819702148</v>
      </c>
      <c r="AL41" s="19">
        <f>+AM41/AK41</f>
        <v>2.3646570766287272E-2</v>
      </c>
      <c r="AM41" s="14">
        <v>21056.675567626953</v>
      </c>
      <c r="AN41" s="14">
        <v>53</v>
      </c>
      <c r="AO41" s="14">
        <v>24.8</v>
      </c>
      <c r="AP41" s="14">
        <v>0.54900000000000004</v>
      </c>
      <c r="AQ41" s="26">
        <v>49.011791897387205</v>
      </c>
      <c r="AR41" s="22">
        <v>0.77830427152534598</v>
      </c>
      <c r="AS41" s="24">
        <v>21.583389861518359</v>
      </c>
      <c r="AT41" s="24">
        <v>21.798088354650051</v>
      </c>
      <c r="AU41" s="25">
        <v>0.45363834422657945</v>
      </c>
      <c r="AV41" s="25">
        <v>0.71749683803288444</v>
      </c>
      <c r="AW41" s="25">
        <v>0.43379938429964082</v>
      </c>
      <c r="AX41" s="25">
        <v>0.19950103950103948</v>
      </c>
      <c r="AY41" s="25">
        <v>5.2729053703237827E-2</v>
      </c>
      <c r="AZ41" s="25">
        <v>0.92019544154429411</v>
      </c>
      <c r="BA41" s="26">
        <v>28.930424236480281</v>
      </c>
      <c r="BB41" s="25">
        <v>0.11772632467015069</v>
      </c>
      <c r="BC41" s="26">
        <v>2.4012843440834639</v>
      </c>
      <c r="BD41" s="25">
        <v>5.9958754189027678E-2</v>
      </c>
      <c r="BE41" s="26">
        <v>68.760000000000005</v>
      </c>
      <c r="BF41" s="26">
        <v>24</v>
      </c>
      <c r="BG41" s="63">
        <v>3.17</v>
      </c>
    </row>
    <row r="42" spans="1:59" hidden="1" x14ac:dyDescent="0.25">
      <c r="A42" s="12">
        <f>A38</f>
        <v>2015</v>
      </c>
      <c r="B42" s="13" t="s">
        <v>50</v>
      </c>
      <c r="C42" s="13" t="s">
        <v>26</v>
      </c>
      <c r="D42" s="14">
        <v>718396.73892211914</v>
      </c>
      <c r="E42" s="19">
        <f>+F42/D42</f>
        <v>0.31184590628701275</v>
      </c>
      <c r="F42" s="14">
        <v>224029.08212280273</v>
      </c>
      <c r="G42" s="14">
        <v>647552.56851196289</v>
      </c>
      <c r="H42" s="21">
        <f>+I42/G42</f>
        <v>9.3791433546584327E-2</v>
      </c>
      <c r="I42" s="14">
        <v>60734.883697509766</v>
      </c>
      <c r="J42" s="14">
        <v>193548.93489999988</v>
      </c>
      <c r="K42" s="15">
        <f>L42/J42</f>
        <v>8.5284387168177669E-2</v>
      </c>
      <c r="L42" s="14">
        <v>16506.702300000004</v>
      </c>
      <c r="M42" s="14">
        <v>49833.447499999995</v>
      </c>
      <c r="N42" s="19">
        <f>O42/M42</f>
        <v>0.23550175010468624</v>
      </c>
      <c r="O42" s="14">
        <v>11735.864100000001</v>
      </c>
      <c r="P42" s="14">
        <v>438948.15151977539</v>
      </c>
      <c r="Q42" s="19">
        <v>0.55585466436044884</v>
      </c>
      <c r="R42" s="14">
        <v>12735.144714355471</v>
      </c>
      <c r="S42" s="14">
        <v>438948.15151977539</v>
      </c>
      <c r="T42" s="19">
        <f>+U42/S42</f>
        <v>0.83760409094460708</v>
      </c>
      <c r="U42" s="14">
        <v>367664.76742553711</v>
      </c>
      <c r="V42" s="14">
        <v>629563.98065185547</v>
      </c>
      <c r="W42" s="20">
        <f>+X42/V42</f>
        <v>9.4749810704546467E-2</v>
      </c>
      <c r="X42" s="14">
        <v>59651.067993164063</v>
      </c>
      <c r="Y42" s="14">
        <v>629563.98065185547</v>
      </c>
      <c r="Z42" s="19">
        <f>+AA42/Y42</f>
        <v>7.7780126839879712E-2</v>
      </c>
      <c r="AA42" s="14">
        <v>48967.566268920898</v>
      </c>
      <c r="AB42" s="14">
        <v>718396.73892211914</v>
      </c>
      <c r="AC42" s="20">
        <f>+AD42/AB42</f>
        <v>0.282789771185459</v>
      </c>
      <c r="AD42" s="14">
        <v>203155.24942016602</v>
      </c>
      <c r="AE42" s="14">
        <v>718396.73892211914</v>
      </c>
      <c r="AF42" s="19">
        <f>+AG42/AE42</f>
        <v>0.34830519073182076</v>
      </c>
      <c r="AG42" s="14">
        <v>250221.31317138675</v>
      </c>
      <c r="AH42" s="14">
        <v>718396.73892211914</v>
      </c>
      <c r="AI42" s="19">
        <f>+AJ42/AH42</f>
        <v>0.13096749681909228</v>
      </c>
      <c r="AJ42" s="14">
        <v>94086.622619628906</v>
      </c>
      <c r="AK42" s="14">
        <v>718396.73892211914</v>
      </c>
      <c r="AL42" s="19">
        <f>+AM42/AK42</f>
        <v>1.2817733003838547E-2</v>
      </c>
      <c r="AM42" s="14">
        <v>9208.2175903320313</v>
      </c>
      <c r="AN42" s="14">
        <v>53.3</v>
      </c>
      <c r="AO42" s="14">
        <v>24.3</v>
      </c>
      <c r="AP42" s="14">
        <v>0.55100000000000005</v>
      </c>
      <c r="AQ42" s="26">
        <v>97.071682830780929</v>
      </c>
      <c r="AR42" s="22">
        <v>0.99818787549310695</v>
      </c>
      <c r="AS42" s="24">
        <v>21.152059365488643</v>
      </c>
      <c r="AT42" s="24">
        <v>4.7479648364152434</v>
      </c>
      <c r="AU42" s="25">
        <v>0.51385833699956007</v>
      </c>
      <c r="AV42" s="25">
        <v>0.78303751867146998</v>
      </c>
      <c r="AW42" s="25">
        <v>0.7846034422762922</v>
      </c>
      <c r="AX42" s="25">
        <v>0.47060928235534655</v>
      </c>
      <c r="AY42" s="25">
        <v>5.3038940536747937E-2</v>
      </c>
      <c r="AZ42" s="25">
        <v>0.84094287876429641</v>
      </c>
      <c r="BA42" s="26">
        <v>14.513523791122584</v>
      </c>
      <c r="BB42" s="25">
        <v>0.43161947541509588</v>
      </c>
      <c r="BC42" s="26">
        <v>30.224742549960776</v>
      </c>
      <c r="BD42" s="25">
        <v>0.20343707387503007</v>
      </c>
      <c r="BE42" s="26">
        <v>62.7</v>
      </c>
      <c r="BF42" s="26">
        <v>24</v>
      </c>
      <c r="BG42" s="63">
        <v>2.96</v>
      </c>
    </row>
    <row r="43" spans="1:59" hidden="1" x14ac:dyDescent="0.25">
      <c r="A43" s="12">
        <f>A39</f>
        <v>2016</v>
      </c>
      <c r="B43" s="13" t="s">
        <v>50</v>
      </c>
      <c r="C43" s="13" t="s">
        <v>26</v>
      </c>
      <c r="D43" s="14">
        <v>817629.38871765137</v>
      </c>
      <c r="E43" s="19">
        <f>+F43/D43</f>
        <v>0.31333246605675391</v>
      </c>
      <c r="F43" s="14">
        <v>256189.83268737796</v>
      </c>
      <c r="G43" s="14">
        <v>721521.8302154541</v>
      </c>
      <c r="H43" s="21">
        <f>+I43/G43</f>
        <v>0.1350708927527545</v>
      </c>
      <c r="I43" s="14">
        <v>97456.597747802734</v>
      </c>
      <c r="J43" s="14">
        <v>249565.33029999991</v>
      </c>
      <c r="K43" s="15">
        <f>L43/J43</f>
        <v>7.1280585242412597E-2</v>
      </c>
      <c r="L43" s="14">
        <v>17789.162799999998</v>
      </c>
      <c r="M43" s="14">
        <v>42183.603300000002</v>
      </c>
      <c r="N43" s="19">
        <f>O43/M43</f>
        <v>0.3756818114207896</v>
      </c>
      <c r="O43" s="14">
        <v>15847.612499999999</v>
      </c>
      <c r="P43" s="14">
        <v>460834.67500305176</v>
      </c>
      <c r="Q43" s="19">
        <v>0.64248272859537292</v>
      </c>
      <c r="R43" s="14">
        <v>47102.550674438477</v>
      </c>
      <c r="S43" s="14">
        <v>460834.67500305176</v>
      </c>
      <c r="T43" s="19">
        <f>+U43/S43</f>
        <v>0.88399381185698223</v>
      </c>
      <c r="U43" s="14">
        <v>407375.00099182129</v>
      </c>
      <c r="V43" s="14">
        <v>687417.61567687988</v>
      </c>
      <c r="W43" s="20">
        <f>+X43/V43</f>
        <v>7.3327803178309753E-2</v>
      </c>
      <c r="X43" s="14">
        <v>50406.823623657227</v>
      </c>
      <c r="Y43" s="14">
        <v>687417.61567687988</v>
      </c>
      <c r="Z43" s="19">
        <f>+AA43/Y43</f>
        <v>4.5333167304500779E-2</v>
      </c>
      <c r="AA43" s="14">
        <v>31162.817779541016</v>
      </c>
      <c r="AB43" s="14">
        <v>817629.38871765137</v>
      </c>
      <c r="AC43" s="20">
        <f>+AD43/AB43</f>
        <v>0.3599696136908449</v>
      </c>
      <c r="AD43" s="14">
        <v>294321.73519897461</v>
      </c>
      <c r="AE43" s="14">
        <v>817629.38871765137</v>
      </c>
      <c r="AF43" s="19">
        <f>+AG43/AE43</f>
        <v>0.44413915498940393</v>
      </c>
      <c r="AG43" s="14">
        <v>363141.22579956055</v>
      </c>
      <c r="AH43" s="14">
        <v>817629.38871765137</v>
      </c>
      <c r="AI43" s="19">
        <f>+AJ43/AH43</f>
        <v>0.12870999218870852</v>
      </c>
      <c r="AJ43" s="14">
        <v>105237.07223510742</v>
      </c>
      <c r="AK43" s="14">
        <v>817629.38871765137</v>
      </c>
      <c r="AL43" s="19">
        <f>+AM43/AK43</f>
        <v>6.2371653372257771E-3</v>
      </c>
      <c r="AM43" s="14">
        <v>5099.6896820068359</v>
      </c>
      <c r="AN43" s="14">
        <v>52.5</v>
      </c>
      <c r="AO43" s="14">
        <v>25.3</v>
      </c>
      <c r="AP43" s="14">
        <v>0.54300000000000004</v>
      </c>
      <c r="AQ43" s="26">
        <v>48.814098680982042</v>
      </c>
      <c r="AR43" s="22">
        <v>0.80051917780002468</v>
      </c>
      <c r="AS43" s="24">
        <v>21.152059365488643</v>
      </c>
      <c r="AT43" s="24">
        <v>21.464533649260403</v>
      </c>
      <c r="AU43" s="25">
        <v>0.47172859450726978</v>
      </c>
      <c r="AV43" s="25">
        <v>0.71582003671279304</v>
      </c>
      <c r="AW43" s="25">
        <v>0.44622417260925212</v>
      </c>
      <c r="AX43" s="25">
        <v>0.19796482347168057</v>
      </c>
      <c r="AY43" s="25">
        <v>2.2937264066151358E-2</v>
      </c>
      <c r="AZ43" s="25">
        <v>0.88065679505445216</v>
      </c>
      <c r="BA43" s="26">
        <v>29.943958811731502</v>
      </c>
      <c r="BB43" s="25">
        <v>0.15960624195984116</v>
      </c>
      <c r="BC43" s="26">
        <v>13.223773118757007</v>
      </c>
      <c r="BD43" s="25">
        <v>6.743106437720231E-2</v>
      </c>
      <c r="BE43" s="26">
        <v>67.59</v>
      </c>
      <c r="BF43" s="26">
        <v>24</v>
      </c>
      <c r="BG43" s="63">
        <v>2.96</v>
      </c>
    </row>
    <row r="44" spans="1:59" hidden="1" x14ac:dyDescent="0.25">
      <c r="A44" s="12">
        <f>A40</f>
        <v>2013</v>
      </c>
      <c r="B44" s="13" t="s">
        <v>50</v>
      </c>
      <c r="C44" s="13" t="s">
        <v>27</v>
      </c>
      <c r="D44" s="14">
        <v>1397407.962310791</v>
      </c>
      <c r="E44" s="19">
        <f>+F44/D44</f>
        <v>0.34662523004274121</v>
      </c>
      <c r="F44" s="14">
        <v>484376.85639953613</v>
      </c>
      <c r="G44" s="14">
        <v>1261069.5121765137</v>
      </c>
      <c r="H44" s="21">
        <f>+I44/G44</f>
        <v>0.12090032233600882</v>
      </c>
      <c r="I44" s="14">
        <v>152463.71051025391</v>
      </c>
      <c r="J44" s="14">
        <v>390734.24200000026</v>
      </c>
      <c r="K44" s="15">
        <f>L44/J44</f>
        <v>5.6209135108255967E-2</v>
      </c>
      <c r="L44" s="14">
        <v>21962.833799999997</v>
      </c>
      <c r="M44" s="14">
        <v>47275.147400000002</v>
      </c>
      <c r="N44" s="19">
        <f>O44/M44</f>
        <v>0.45396796584075799</v>
      </c>
      <c r="O44" s="14">
        <v>21461.4025</v>
      </c>
      <c r="P44" s="14">
        <v>832396.07286071777</v>
      </c>
      <c r="Q44" s="19">
        <f>+R44/P44</f>
        <v>0.2481021982623712</v>
      </c>
      <c r="R44" s="14">
        <v>206519.29550170898</v>
      </c>
      <c r="S44" s="14">
        <v>832396.07286071777</v>
      </c>
      <c r="T44" s="19">
        <f>+U44/S44</f>
        <v>0.88537984856869489</v>
      </c>
      <c r="U44" s="14">
        <v>736986.70893859863</v>
      </c>
      <c r="V44" s="14">
        <v>1231236.520111084</v>
      </c>
      <c r="W44" s="20">
        <f>+X44/V44</f>
        <v>9.7466817285413926E-2</v>
      </c>
      <c r="X44" s="14">
        <v>120004.7049407959</v>
      </c>
      <c r="Y44" s="14">
        <v>1231236.520111084</v>
      </c>
      <c r="Z44" s="19">
        <f>+AA44/Y44</f>
        <v>3.6230244022269018E-3</v>
      </c>
      <c r="AA44" s="14">
        <v>4460.7999572753906</v>
      </c>
      <c r="AB44" s="14">
        <v>1397407.962310791</v>
      </c>
      <c r="AC44" s="20">
        <f>+AD44/AB44</f>
        <v>0.19195174908965931</v>
      </c>
      <c r="AD44" s="14">
        <v>268234.90255737305</v>
      </c>
      <c r="AE44" s="14">
        <v>1397407.962310791</v>
      </c>
      <c r="AF44" s="19">
        <f>+AG44/AE44</f>
        <v>0.47145204846627936</v>
      </c>
      <c r="AG44" s="14">
        <v>658810.84637451172</v>
      </c>
      <c r="AH44" s="14">
        <v>1397407.962310791</v>
      </c>
      <c r="AI44" s="19">
        <f>+AJ44/AH44</f>
        <v>0.16945713428359296</v>
      </c>
      <c r="AJ44" s="14">
        <v>236800.74871826172</v>
      </c>
      <c r="AK44" s="14">
        <v>1397407.962310791</v>
      </c>
      <c r="AL44" s="19">
        <f>+AM44/AK44</f>
        <v>3.9140540983421304E-2</v>
      </c>
      <c r="AM44" s="14">
        <v>54695.303619384766</v>
      </c>
      <c r="AN44" s="14">
        <v>50.2</v>
      </c>
      <c r="AO44" s="14">
        <v>15.6</v>
      </c>
      <c r="AP44" s="14">
        <v>0.496</v>
      </c>
      <c r="AQ44" s="26">
        <v>68.462714878014879</v>
      </c>
      <c r="AR44" s="22">
        <v>0.91225270115540658</v>
      </c>
      <c r="AS44" s="24">
        <v>21.583389861518359</v>
      </c>
      <c r="AT44" s="24">
        <v>21.798088354650051</v>
      </c>
      <c r="AU44" s="25">
        <v>0.63851873136740778</v>
      </c>
      <c r="AV44" s="25">
        <v>0.89830242734360521</v>
      </c>
      <c r="AW44" s="25">
        <v>0.68823306848278476</v>
      </c>
      <c r="AX44" s="25">
        <v>0.34965443211992242</v>
      </c>
      <c r="AY44" s="25">
        <v>3.1922305846780817E-2</v>
      </c>
      <c r="AZ44" s="25">
        <v>1</v>
      </c>
      <c r="BA44" s="26">
        <v>18.125480389014609</v>
      </c>
      <c r="BB44" s="25">
        <v>0.21781076377267555</v>
      </c>
      <c r="BC44" s="26">
        <v>70.023490961086708</v>
      </c>
      <c r="BD44" s="25">
        <v>9.289443737867327E-2</v>
      </c>
      <c r="BE44" s="26">
        <v>55.79</v>
      </c>
      <c r="BF44" s="29">
        <v>21</v>
      </c>
      <c r="BG44" s="63">
        <v>4</v>
      </c>
    </row>
    <row r="45" spans="1:59" hidden="1" x14ac:dyDescent="0.25">
      <c r="A45" s="12">
        <f>A41</f>
        <v>2014</v>
      </c>
      <c r="B45" s="13" t="s">
        <v>50</v>
      </c>
      <c r="C45" s="13" t="s">
        <v>27</v>
      </c>
      <c r="D45" s="14">
        <v>1347839.3571624756</v>
      </c>
      <c r="E45" s="19">
        <f>+F45/D45</f>
        <v>0.33859045105303243</v>
      </c>
      <c r="F45" s="14">
        <v>456365.53588867188</v>
      </c>
      <c r="G45" s="14">
        <v>1202731.7288665771</v>
      </c>
      <c r="H45" s="21">
        <f>+I45/G45</f>
        <v>9.1124105691643961E-2</v>
      </c>
      <c r="I45" s="14">
        <v>109597.85317993164</v>
      </c>
      <c r="J45" s="14">
        <v>367112.45800000051</v>
      </c>
      <c r="K45" s="15">
        <f>L45/J45</f>
        <v>6.1798754320671868E-2</v>
      </c>
      <c r="L45" s="14">
        <v>22687.0926</v>
      </c>
      <c r="M45" s="14">
        <v>41819.694099999993</v>
      </c>
      <c r="N45" s="19">
        <f>O45/M45</f>
        <v>0.50530465740542085</v>
      </c>
      <c r="O45" s="14">
        <v>21131.686199999996</v>
      </c>
      <c r="P45" s="14">
        <v>797735.17065429688</v>
      </c>
      <c r="Q45" s="19">
        <v>0.8520958992276908</v>
      </c>
      <c r="R45" s="14">
        <v>16176.900604248047</v>
      </c>
      <c r="S45" s="14">
        <v>797735.17065429688</v>
      </c>
      <c r="T45" s="19">
        <f>+U45/S45</f>
        <v>0.8520958992276908</v>
      </c>
      <c r="U45" s="14">
        <v>679746.86758422852</v>
      </c>
      <c r="V45" s="14">
        <v>1181589.6732025146</v>
      </c>
      <c r="W45" s="20">
        <f>+X45/V45</f>
        <v>6.4805711244065797E-2</v>
      </c>
      <c r="X45" s="14">
        <v>76573.759170532227</v>
      </c>
      <c r="Y45" s="14">
        <v>1181589.6732025146</v>
      </c>
      <c r="Z45" s="19">
        <f>+AA45/Y45</f>
        <v>5.8432904413874764E-4</v>
      </c>
      <c r="AA45" s="14">
        <v>690.43716430664063</v>
      </c>
      <c r="AB45" s="14">
        <v>1347839.3571624756</v>
      </c>
      <c r="AC45" s="20">
        <f>+AD45/AB45</f>
        <v>0.24264560856842748</v>
      </c>
      <c r="AD45" s="14">
        <v>327047.30107116699</v>
      </c>
      <c r="AE45" s="14">
        <v>1347839.3571624756</v>
      </c>
      <c r="AF45" s="19">
        <f>+AG45/AE45</f>
        <v>0.49816033077145544</v>
      </c>
      <c r="AG45" s="14">
        <v>671440.09999084473</v>
      </c>
      <c r="AH45" s="14">
        <v>1347839.3571624756</v>
      </c>
      <c r="AI45" s="19">
        <f>+AJ45/AH45</f>
        <v>0.11538221891491841</v>
      </c>
      <c r="AJ45" s="14">
        <v>155516.69577026367</v>
      </c>
      <c r="AK45" s="14">
        <v>1347839.3571624756</v>
      </c>
      <c r="AL45" s="19">
        <f>+AM45/AK45</f>
        <v>2.4120056415825226E-2</v>
      </c>
      <c r="AM45" s="14">
        <v>32509.961334228516</v>
      </c>
      <c r="AN45" s="14">
        <v>48.1</v>
      </c>
      <c r="AO45" s="14">
        <v>13.6</v>
      </c>
      <c r="AP45" s="14">
        <v>0.48799999999999999</v>
      </c>
      <c r="AQ45" s="26">
        <v>68.462714878014879</v>
      </c>
      <c r="AR45" s="22">
        <v>0.91225270115540658</v>
      </c>
      <c r="AS45" s="24">
        <v>22.25253596724512</v>
      </c>
      <c r="AT45" s="24">
        <v>20.128487920599099</v>
      </c>
      <c r="AU45" s="25">
        <v>0.63851873136740778</v>
      </c>
      <c r="AV45" s="25">
        <v>0.89830242734360521</v>
      </c>
      <c r="AW45" s="25">
        <v>0.68823306848278476</v>
      </c>
      <c r="AX45" s="25">
        <v>0.34965443211992242</v>
      </c>
      <c r="AY45" s="25">
        <v>3.1922305846780817E-2</v>
      </c>
      <c r="AZ45" s="25">
        <v>1</v>
      </c>
      <c r="BA45" s="26">
        <v>18.125480389014609</v>
      </c>
      <c r="BB45" s="25">
        <v>0.21781076377267555</v>
      </c>
      <c r="BC45" s="26">
        <v>70.023490961086708</v>
      </c>
      <c r="BD45" s="25">
        <v>9.289443737867327E-2</v>
      </c>
      <c r="BE45" s="26">
        <v>55.79</v>
      </c>
      <c r="BF45" s="26">
        <v>22</v>
      </c>
      <c r="BG45" s="63">
        <v>3.92</v>
      </c>
    </row>
    <row r="46" spans="1:59" hidden="1" x14ac:dyDescent="0.25">
      <c r="A46" s="12">
        <f>A42</f>
        <v>2015</v>
      </c>
      <c r="B46" s="13" t="s">
        <v>50</v>
      </c>
      <c r="C46" s="13" t="s">
        <v>27</v>
      </c>
      <c r="D46" s="14">
        <v>1375284.0813140869</v>
      </c>
      <c r="E46" s="19">
        <f>+F46/D46</f>
        <v>0.33133183255334309</v>
      </c>
      <c r="F46" s="14">
        <v>455675.3949432373</v>
      </c>
      <c r="G46" s="14">
        <v>1231213.2427825928</v>
      </c>
      <c r="H46" s="21">
        <f>+I46/G46</f>
        <v>0.11145401515800543</v>
      </c>
      <c r="I46" s="14">
        <v>137223.65942382813</v>
      </c>
      <c r="J46" s="14">
        <v>405480.92960000021</v>
      </c>
      <c r="K46" s="15">
        <f>L46/J46</f>
        <v>5.3325715518434562E-2</v>
      </c>
      <c r="L46" s="14">
        <v>21622.560700000002</v>
      </c>
      <c r="M46" s="14">
        <v>42113.32432</v>
      </c>
      <c r="N46" s="19">
        <f>O46/M46</f>
        <v>0.49540105742951235</v>
      </c>
      <c r="O46" s="14">
        <v>20862.985399999998</v>
      </c>
      <c r="P46" s="14">
        <v>799937.49629211426</v>
      </c>
      <c r="Q46" s="19">
        <v>0.76058033018002114</v>
      </c>
      <c r="R46" s="14">
        <v>42681.091812133789</v>
      </c>
      <c r="S46" s="14">
        <v>799937.49629211426</v>
      </c>
      <c r="T46" s="19">
        <f>+U46/S46</f>
        <v>0.81252472667167575</v>
      </c>
      <c r="U46" s="14">
        <v>649968.9955291748</v>
      </c>
      <c r="V46" s="14">
        <v>1201296.8404083252</v>
      </c>
      <c r="W46" s="20">
        <f>+X46/V46</f>
        <v>6.3515337682202466E-2</v>
      </c>
      <c r="X46" s="14">
        <v>76300.774475097656</v>
      </c>
      <c r="Y46" s="14">
        <v>1201296.8404083252</v>
      </c>
      <c r="Z46" s="19">
        <f>+AA46/Y46</f>
        <v>4.6494141709773028E-2</v>
      </c>
      <c r="AA46" s="14">
        <v>55853.265533447266</v>
      </c>
      <c r="AB46" s="14">
        <v>1375284.0813140869</v>
      </c>
      <c r="AC46" s="20">
        <f>+AD46/AB46</f>
        <v>0.17396705353516242</v>
      </c>
      <c r="AD46" s="14">
        <v>239254.11940002441</v>
      </c>
      <c r="AE46" s="14">
        <v>1375284.0813140869</v>
      </c>
      <c r="AF46" s="19">
        <f>+AG46/AE46</f>
        <v>0.42800633617444889</v>
      </c>
      <c r="AG46" s="14">
        <v>588630.30084228516</v>
      </c>
      <c r="AH46" s="14">
        <v>1375284.0813140869</v>
      </c>
      <c r="AI46" s="19">
        <f>+AJ46/AH46</f>
        <v>0.13872594236522928</v>
      </c>
      <c r="AJ46" s="14">
        <v>190787.58020019531</v>
      </c>
      <c r="AK46" s="14">
        <v>1375284.0813140869</v>
      </c>
      <c r="AL46" s="19">
        <f>+AM46/AK46</f>
        <v>3.5869811744038034E-2</v>
      </c>
      <c r="AM46" s="14">
        <v>49331.181091308594</v>
      </c>
      <c r="AN46" s="14">
        <v>44.8</v>
      </c>
      <c r="AO46" s="14">
        <v>12.5</v>
      </c>
      <c r="AP46" s="14">
        <v>0.47699999999999998</v>
      </c>
      <c r="AQ46" s="26">
        <v>68.474801591109497</v>
      </c>
      <c r="AR46" s="22">
        <v>0.92244355120369936</v>
      </c>
      <c r="AS46" s="24">
        <v>21.951578611822779</v>
      </c>
      <c r="AT46" s="24">
        <v>5.2430159878081657</v>
      </c>
      <c r="AU46" s="25">
        <v>0.59379999999999999</v>
      </c>
      <c r="AV46" s="25">
        <v>0.83789999999999998</v>
      </c>
      <c r="AW46" s="25">
        <v>0.6794</v>
      </c>
      <c r="AX46" s="25">
        <v>0.33950000000000002</v>
      </c>
      <c r="AY46" s="25">
        <v>2.959892328398385E-2</v>
      </c>
      <c r="AZ46" s="25">
        <v>1</v>
      </c>
      <c r="BA46" s="26">
        <v>19.04505721939794</v>
      </c>
      <c r="BB46" s="25">
        <v>0.20953514134493087</v>
      </c>
      <c r="BC46" s="26">
        <v>32.536591524946338</v>
      </c>
      <c r="BD46" s="25">
        <v>7.747917777868954E-2</v>
      </c>
      <c r="BE46" s="26">
        <v>56.6</v>
      </c>
      <c r="BF46" s="26">
        <v>22</v>
      </c>
      <c r="BG46" s="63">
        <v>3.92</v>
      </c>
    </row>
    <row r="47" spans="1:59" hidden="1" x14ac:dyDescent="0.25">
      <c r="A47" s="12">
        <f>A43</f>
        <v>2016</v>
      </c>
      <c r="B47" s="13" t="s">
        <v>50</v>
      </c>
      <c r="C47" s="13" t="s">
        <v>27</v>
      </c>
      <c r="D47" s="14">
        <v>1370047.5572814941</v>
      </c>
      <c r="E47" s="19">
        <f>+F47/D47</f>
        <v>0.31208958778116835</v>
      </c>
      <c r="F47" s="14">
        <v>427577.57739257813</v>
      </c>
      <c r="G47" s="14">
        <v>1244821.3175201416</v>
      </c>
      <c r="H47" s="21">
        <f>+I47/G47</f>
        <v>7.561125272546404E-2</v>
      </c>
      <c r="I47" s="14">
        <v>94122.499237060547</v>
      </c>
      <c r="J47" s="14">
        <v>399187.80469999998</v>
      </c>
      <c r="K47" s="15">
        <f>L47/J47</f>
        <v>4.9966153938469766E-2</v>
      </c>
      <c r="L47" s="14">
        <v>19945.879300000004</v>
      </c>
      <c r="M47" s="14">
        <v>27310.2736</v>
      </c>
      <c r="N47" s="19">
        <f>O47/M47</f>
        <v>0.48672261562403385</v>
      </c>
      <c r="O47" s="14">
        <v>13292.5278</v>
      </c>
      <c r="P47" s="14">
        <v>820249.87316894531</v>
      </c>
      <c r="Q47" s="19">
        <v>0.8186094341458392</v>
      </c>
      <c r="R47" s="14">
        <v>20984.964508056641</v>
      </c>
      <c r="S47" s="14">
        <v>820249.87316894531</v>
      </c>
      <c r="T47" s="19">
        <f>+U47/S47</f>
        <v>0.85920366391198355</v>
      </c>
      <c r="U47" s="14">
        <v>704761.69635009766</v>
      </c>
      <c r="V47" s="14">
        <v>1215040.4139862061</v>
      </c>
      <c r="W47" s="20">
        <f>+X47/V47</f>
        <v>4.1910230255497963E-2</v>
      </c>
      <c r="X47" s="14">
        <v>50922.623519897461</v>
      </c>
      <c r="Y47" s="14">
        <v>1215040.4139862061</v>
      </c>
      <c r="Z47" s="19">
        <f>+AA47/Y47</f>
        <v>2.6382896932271188E-3</v>
      </c>
      <c r="AA47" s="14">
        <v>3205.6286010742188</v>
      </c>
      <c r="AB47" s="14">
        <v>1370047.5572814941</v>
      </c>
      <c r="AC47" s="20">
        <f>+AD47/AB47</f>
        <v>0.1744001289387338</v>
      </c>
      <c r="AD47" s="14">
        <v>238936.47064208984</v>
      </c>
      <c r="AE47" s="14">
        <v>1370047.5572814941</v>
      </c>
      <c r="AF47" s="19">
        <f>+AG47/AE47</f>
        <v>0.41604040182133223</v>
      </c>
      <c r="AG47" s="14">
        <v>569995.13624572754</v>
      </c>
      <c r="AH47" s="14">
        <v>1370047.5572814941</v>
      </c>
      <c r="AI47" s="19">
        <f>+AJ47/AH47</f>
        <v>0.15680729536635385</v>
      </c>
      <c r="AJ47" s="14">
        <v>214833.45198059085</v>
      </c>
      <c r="AK47" s="14">
        <v>1370047.5572814941</v>
      </c>
      <c r="AL47" s="19">
        <f>+AM47/AK47</f>
        <v>3.9627279675367076E-2</v>
      </c>
      <c r="AM47" s="14">
        <v>54291.257720947266</v>
      </c>
      <c r="AN47" s="14">
        <v>50</v>
      </c>
      <c r="AO47" s="14">
        <v>18.2</v>
      </c>
      <c r="AP47" s="14">
        <v>0.48599999999999999</v>
      </c>
      <c r="AQ47" s="26">
        <v>68.487297501911954</v>
      </c>
      <c r="AR47" s="22">
        <v>0.92244245946659265</v>
      </c>
      <c r="AS47" s="24">
        <v>21.951578611822779</v>
      </c>
      <c r="AT47" s="24">
        <v>20.082347486665814</v>
      </c>
      <c r="AU47" s="25">
        <v>0.64054865911476244</v>
      </c>
      <c r="AV47" s="25">
        <v>0.87301667508842851</v>
      </c>
      <c r="AW47" s="25">
        <v>0.69057921712704673</v>
      </c>
      <c r="AX47" s="25">
        <v>0.35648190901870969</v>
      </c>
      <c r="AY47" s="25">
        <v>3.5437738827480934E-2</v>
      </c>
      <c r="AZ47" s="25">
        <v>1</v>
      </c>
      <c r="BA47" s="26">
        <v>21.03289072742022</v>
      </c>
      <c r="BB47" s="25">
        <v>0.22247782324785498</v>
      </c>
      <c r="BC47" s="26">
        <v>56.913188950184129</v>
      </c>
      <c r="BD47" s="25">
        <v>9.0967059754138713E-2</v>
      </c>
      <c r="BE47" s="26">
        <v>57.09</v>
      </c>
      <c r="BF47" s="26">
        <v>22</v>
      </c>
      <c r="BG47" s="63">
        <v>3.92</v>
      </c>
    </row>
    <row r="48" spans="1:59" hidden="1" x14ac:dyDescent="0.25">
      <c r="A48" s="12">
        <f>A44</f>
        <v>2013</v>
      </c>
      <c r="B48" s="13" t="s">
        <v>51</v>
      </c>
      <c r="C48" s="13" t="s">
        <v>28</v>
      </c>
      <c r="D48" s="14">
        <v>967244.68</v>
      </c>
      <c r="E48" s="19">
        <f>+F48/D48</f>
        <v>0.64050776686618727</v>
      </c>
      <c r="F48" s="14">
        <v>619527.73</v>
      </c>
      <c r="G48" s="14">
        <v>1110497.92</v>
      </c>
      <c r="H48" s="19">
        <f>+I48/G48</f>
        <v>6.1832839812973273E-2</v>
      </c>
      <c r="I48" s="14">
        <v>68665.240000000005</v>
      </c>
      <c r="J48" s="14">
        <v>337675</v>
      </c>
      <c r="K48" s="15">
        <f>L48/J48</f>
        <v>5.2698600725549716E-2</v>
      </c>
      <c r="L48" s="14">
        <v>17795</v>
      </c>
      <c r="M48" s="14">
        <v>26343.49</v>
      </c>
      <c r="N48" s="19">
        <f>O48/M48</f>
        <v>0.68147804258281641</v>
      </c>
      <c r="O48" s="14">
        <v>17952.509999999998</v>
      </c>
      <c r="P48" s="17">
        <v>348878.41</v>
      </c>
      <c r="Q48" s="19">
        <f>+R48/P48</f>
        <v>0.90130418216478347</v>
      </c>
      <c r="R48" s="17">
        <v>314445.57</v>
      </c>
      <c r="S48" s="14">
        <v>1017965</v>
      </c>
      <c r="T48" s="19">
        <f>+U48/S48</f>
        <v>0.82989765856389952</v>
      </c>
      <c r="U48" s="14">
        <v>844806.77</v>
      </c>
      <c r="V48" s="14">
        <v>1394094</v>
      </c>
      <c r="W48" s="20">
        <f>+X48/V48</f>
        <v>0.1490774653646024</v>
      </c>
      <c r="X48" s="14">
        <v>207828</v>
      </c>
      <c r="Y48" s="14">
        <v>1394804</v>
      </c>
      <c r="Z48" s="19">
        <f>+AA48/Y48</f>
        <v>8.0785544062104784E-3</v>
      </c>
      <c r="AA48" s="14">
        <v>11268</v>
      </c>
      <c r="AB48" s="14">
        <v>1555083</v>
      </c>
      <c r="AC48" s="20">
        <f>+AD48/AB48</f>
        <v>0.14915088133559432</v>
      </c>
      <c r="AD48" s="14">
        <v>231942</v>
      </c>
      <c r="AE48" s="14">
        <v>1555083</v>
      </c>
      <c r="AF48" s="19">
        <f>+AG48/AE48</f>
        <v>0.10776337983245911</v>
      </c>
      <c r="AG48" s="14">
        <v>167581</v>
      </c>
      <c r="AH48" s="14">
        <v>1555083</v>
      </c>
      <c r="AI48" s="19">
        <f>+AJ48/AH48</f>
        <v>3.8737482179407784E-2</v>
      </c>
      <c r="AJ48" s="14">
        <v>60240</v>
      </c>
      <c r="AK48" s="14">
        <v>1555083</v>
      </c>
      <c r="AL48" s="19">
        <f>+AM48/AK48</f>
        <v>8.1854151836268547E-3</v>
      </c>
      <c r="AM48" s="14">
        <v>12729</v>
      </c>
      <c r="AN48" s="14">
        <v>39.4</v>
      </c>
      <c r="AO48" s="14">
        <v>10.7</v>
      </c>
      <c r="AP48" s="14">
        <v>0.48</v>
      </c>
      <c r="AQ48" s="26">
        <v>82.709500777862743</v>
      </c>
      <c r="AR48" s="22">
        <v>0.96543681552428318</v>
      </c>
      <c r="AS48" s="24">
        <v>22.25253596724512</v>
      </c>
      <c r="AT48" s="24">
        <v>20.128487920599099</v>
      </c>
      <c r="AU48" s="25">
        <v>0.61142696989109546</v>
      </c>
      <c r="AV48" s="25">
        <v>0.88741285314349083</v>
      </c>
      <c r="AW48" s="25">
        <v>0.66274812811597417</v>
      </c>
      <c r="AX48" s="25">
        <v>0.37860864795685162</v>
      </c>
      <c r="AY48" s="25">
        <v>3.6595251428370036E-2</v>
      </c>
      <c r="AZ48" s="25">
        <v>0.91935847034400142</v>
      </c>
      <c r="BA48" s="26">
        <v>21.746034060154098</v>
      </c>
      <c r="BB48" s="25">
        <v>0.35043976937226595</v>
      </c>
      <c r="BC48" s="26">
        <v>88.887071776689027</v>
      </c>
      <c r="BD48" s="25">
        <v>0.1138685792898768</v>
      </c>
      <c r="BE48" s="26">
        <v>61.62</v>
      </c>
      <c r="BF48" s="29">
        <v>16</v>
      </c>
      <c r="BG48" s="63">
        <v>4.41</v>
      </c>
    </row>
    <row r="49" spans="1:59" hidden="1" x14ac:dyDescent="0.25">
      <c r="A49" s="12">
        <f>A45</f>
        <v>2014</v>
      </c>
      <c r="B49" s="13" t="s">
        <v>51</v>
      </c>
      <c r="C49" s="13" t="s">
        <v>28</v>
      </c>
      <c r="D49" s="14">
        <v>800225</v>
      </c>
      <c r="E49" s="19">
        <f>+F49/D49</f>
        <v>0.65608637570683237</v>
      </c>
      <c r="F49" s="14">
        <v>525016.72</v>
      </c>
      <c r="G49" s="14">
        <v>958149.96</v>
      </c>
      <c r="H49" s="19">
        <f>+I49/G49</f>
        <v>5.7052948162728101E-2</v>
      </c>
      <c r="I49" s="14">
        <v>54665.279999999999</v>
      </c>
      <c r="J49" s="14">
        <v>304060</v>
      </c>
      <c r="K49" s="15">
        <f>L49/J49</f>
        <v>4.9213970926790765E-2</v>
      </c>
      <c r="L49" s="14">
        <v>14964</v>
      </c>
      <c r="M49" s="14">
        <v>20305.080000000002</v>
      </c>
      <c r="N49" s="19">
        <f>O49/M49</f>
        <v>0.80787763456238537</v>
      </c>
      <c r="O49" s="14">
        <v>16404.02</v>
      </c>
      <c r="P49" s="17">
        <v>43584.22</v>
      </c>
      <c r="Q49" s="19">
        <f>+R49/P49</f>
        <v>0.80742800949517968</v>
      </c>
      <c r="R49" s="17">
        <v>35191.120000000003</v>
      </c>
      <c r="S49" s="14">
        <v>872271</v>
      </c>
      <c r="T49" s="19">
        <f>+U49/S49</f>
        <v>0.84802491427549465</v>
      </c>
      <c r="U49" s="14">
        <v>739707.54</v>
      </c>
      <c r="V49" s="14">
        <v>1202477</v>
      </c>
      <c r="W49" s="20">
        <f>+X49/V49</f>
        <v>5.745806364695541E-2</v>
      </c>
      <c r="X49" s="14">
        <v>69092</v>
      </c>
      <c r="Y49" s="14">
        <v>1205027</v>
      </c>
      <c r="Z49" s="19">
        <f>+AA49/Y49</f>
        <v>6.3318083329253199E-4</v>
      </c>
      <c r="AA49" s="14">
        <v>763</v>
      </c>
      <c r="AB49" s="14">
        <v>1335482</v>
      </c>
      <c r="AC49" s="20">
        <f>+AD49/AB49</f>
        <v>0.2281138944590792</v>
      </c>
      <c r="AD49" s="14">
        <v>304642</v>
      </c>
      <c r="AE49" s="14">
        <v>1335482</v>
      </c>
      <c r="AF49" s="19">
        <f>+AG49/AE49</f>
        <v>6.4447143428365189E-2</v>
      </c>
      <c r="AG49" s="14">
        <v>86068</v>
      </c>
      <c r="AH49" s="14">
        <v>1335482</v>
      </c>
      <c r="AI49" s="19">
        <f>+AJ49/AH49</f>
        <v>5.1024274381833677E-2</v>
      </c>
      <c r="AJ49" s="14">
        <v>68142</v>
      </c>
      <c r="AK49" s="14">
        <v>1335482</v>
      </c>
      <c r="AL49" s="19">
        <f>+AM49/AK49</f>
        <v>1.4414271401636263E-3</v>
      </c>
      <c r="AM49" s="14">
        <v>1925</v>
      </c>
      <c r="AN49" s="14">
        <v>39.9</v>
      </c>
      <c r="AO49" s="14">
        <v>10.5</v>
      </c>
      <c r="AP49" s="14">
        <v>0.48699999999999999</v>
      </c>
      <c r="AQ49" s="26">
        <v>82.709500777862743</v>
      </c>
      <c r="AR49" s="22">
        <v>0.96543681552428318</v>
      </c>
      <c r="AS49" s="24">
        <v>22.504832776092869</v>
      </c>
      <c r="AT49" s="24">
        <v>19.813985867843378</v>
      </c>
      <c r="AU49" s="25">
        <v>0.61142696989109546</v>
      </c>
      <c r="AV49" s="25">
        <v>0.88741285314349083</v>
      </c>
      <c r="AW49" s="25">
        <v>0.66274812811597417</v>
      </c>
      <c r="AX49" s="25">
        <v>0.37860864795685162</v>
      </c>
      <c r="AY49" s="25">
        <v>3.6595251428370036E-2</v>
      </c>
      <c r="AZ49" s="25">
        <v>0.91935847034400142</v>
      </c>
      <c r="BA49" s="26">
        <v>21.746034060154098</v>
      </c>
      <c r="BB49" s="25">
        <v>0.35043976937226595</v>
      </c>
      <c r="BC49" s="26">
        <v>88.887071776689027</v>
      </c>
      <c r="BD49" s="25">
        <v>0.1138685792898768</v>
      </c>
      <c r="BE49" s="26">
        <v>61.62</v>
      </c>
      <c r="BF49" s="26">
        <v>15</v>
      </c>
      <c r="BG49" s="63">
        <v>4.51</v>
      </c>
    </row>
    <row r="50" spans="1:59" hidden="1" x14ac:dyDescent="0.25">
      <c r="A50" s="12">
        <f>A46</f>
        <v>2015</v>
      </c>
      <c r="B50" s="13" t="s">
        <v>51</v>
      </c>
      <c r="C50" s="13" t="s">
        <v>28</v>
      </c>
      <c r="D50" s="14">
        <v>935365.84</v>
      </c>
      <c r="E50" s="19">
        <f>+F50/D50</f>
        <v>0.63900612406371393</v>
      </c>
      <c r="F50" s="14">
        <v>597704.5</v>
      </c>
      <c r="G50" s="14">
        <v>1091502.94</v>
      </c>
      <c r="H50" s="19">
        <f>+I50/G50</f>
        <v>5.364520593961937E-2</v>
      </c>
      <c r="I50" s="14">
        <v>58553.9</v>
      </c>
      <c r="J50" s="14">
        <v>308141</v>
      </c>
      <c r="K50" s="15">
        <f>L50/J50</f>
        <v>5.263499501851425E-2</v>
      </c>
      <c r="L50" s="14">
        <v>16219</v>
      </c>
      <c r="M50" s="14">
        <v>26176.32</v>
      </c>
      <c r="N50" s="19">
        <f>O50/M50</f>
        <v>0.84348869512597646</v>
      </c>
      <c r="O50" s="14">
        <v>22079.43</v>
      </c>
      <c r="P50" s="17">
        <v>48934.82</v>
      </c>
      <c r="Q50" s="19">
        <f>+R50/P50</f>
        <v>0.8361589968043206</v>
      </c>
      <c r="R50" s="17">
        <v>40917.29</v>
      </c>
      <c r="S50" s="14">
        <v>1007913.18</v>
      </c>
      <c r="T50" s="19">
        <f>+U50/S50</f>
        <v>0.8241755306741797</v>
      </c>
      <c r="U50" s="14">
        <v>830697.38</v>
      </c>
      <c r="V50" s="14">
        <v>1332834</v>
      </c>
      <c r="W50" s="20">
        <f>+X50/V50</f>
        <v>5.8756004123544266E-2</v>
      </c>
      <c r="X50" s="14">
        <v>78312</v>
      </c>
      <c r="Y50" s="14">
        <v>1344097</v>
      </c>
      <c r="Z50" s="19">
        <f>+AA50/Y50</f>
        <v>5.9898950745370313E-3</v>
      </c>
      <c r="AA50" s="14">
        <v>8051</v>
      </c>
      <c r="AB50" s="14">
        <v>1487860</v>
      </c>
      <c r="AC50" s="20">
        <f>+AD50/AB50</f>
        <v>0.16966515666796608</v>
      </c>
      <c r="AD50" s="14">
        <v>252438</v>
      </c>
      <c r="AE50" s="14">
        <v>1487860</v>
      </c>
      <c r="AF50" s="19">
        <f>+AG50/AE50</f>
        <v>0.10360383369403035</v>
      </c>
      <c r="AG50" s="14">
        <v>154148</v>
      </c>
      <c r="AH50" s="14">
        <v>1487860</v>
      </c>
      <c r="AI50" s="19">
        <f>+AJ50/AH50</f>
        <v>4.5868562902423617E-2</v>
      </c>
      <c r="AJ50" s="14">
        <v>68246</v>
      </c>
      <c r="AK50" s="14">
        <v>1487860</v>
      </c>
      <c r="AL50" s="19">
        <f>+AM50/AK50</f>
        <v>3.3470891078461686E-4</v>
      </c>
      <c r="AM50" s="14">
        <v>498</v>
      </c>
      <c r="AN50" s="14">
        <v>40</v>
      </c>
      <c r="AO50" s="14">
        <v>11.6</v>
      </c>
      <c r="AP50" s="14">
        <v>0.47299999999999998</v>
      </c>
      <c r="AQ50" s="26">
        <v>82.767513797002778</v>
      </c>
      <c r="AR50" s="22">
        <v>0.95065460894364473</v>
      </c>
      <c r="AS50" s="24">
        <v>22.274881457074546</v>
      </c>
      <c r="AT50" s="24">
        <v>3.8963186633322238</v>
      </c>
      <c r="AU50" s="25">
        <v>0.57869999999999999</v>
      </c>
      <c r="AV50" s="25">
        <v>0.89639999999999997</v>
      </c>
      <c r="AW50" s="25">
        <v>0.68400000000000005</v>
      </c>
      <c r="AX50" s="25">
        <v>0.36990000000000001</v>
      </c>
      <c r="AY50" s="25">
        <v>3.303868490993208E-2</v>
      </c>
      <c r="AZ50" s="25">
        <v>0.97887113310784368</v>
      </c>
      <c r="BA50" s="26">
        <v>18.987548323782512</v>
      </c>
      <c r="BB50" s="25">
        <v>0.32540566095284573</v>
      </c>
      <c r="BC50" s="26">
        <v>63.34538696976383</v>
      </c>
      <c r="BD50" s="25">
        <v>0.11207527603245288</v>
      </c>
      <c r="BE50" s="26">
        <v>59.58</v>
      </c>
      <c r="BF50" s="26">
        <v>17</v>
      </c>
      <c r="BG50" s="63">
        <v>4.32</v>
      </c>
    </row>
    <row r="51" spans="1:59" hidden="1" x14ac:dyDescent="0.25">
      <c r="A51" s="12">
        <f>A47</f>
        <v>2016</v>
      </c>
      <c r="B51" s="13" t="s">
        <v>51</v>
      </c>
      <c r="C51" s="13" t="s">
        <v>28</v>
      </c>
      <c r="D51" s="14">
        <v>963692.49</v>
      </c>
      <c r="E51" s="19">
        <f>+F51/D51</f>
        <v>0.54088887835994237</v>
      </c>
      <c r="F51" s="14">
        <v>521250.55</v>
      </c>
      <c r="G51" s="14">
        <v>1129624.74</v>
      </c>
      <c r="H51" s="19">
        <f>+I51/G51</f>
        <v>5.0708096212552851E-2</v>
      </c>
      <c r="I51" s="14">
        <v>57281.120000000003</v>
      </c>
      <c r="J51" s="14">
        <v>340065</v>
      </c>
      <c r="K51" s="15">
        <f>L51/J51</f>
        <v>4.1924337994206987E-2</v>
      </c>
      <c r="L51" s="14">
        <v>14257</v>
      </c>
      <c r="M51" s="14">
        <v>18725.52</v>
      </c>
      <c r="N51" s="19">
        <f>O51/M51</f>
        <v>0.56397419137092053</v>
      </c>
      <c r="O51" s="14">
        <v>10560.71</v>
      </c>
      <c r="P51" s="17">
        <v>61603.45</v>
      </c>
      <c r="Q51" s="19">
        <f>+R51/P51</f>
        <v>0.67411743985117722</v>
      </c>
      <c r="R51" s="17">
        <v>41527.96</v>
      </c>
      <c r="S51" s="14">
        <v>1051077.9099999999</v>
      </c>
      <c r="T51" s="19">
        <f>+U51/S51</f>
        <v>0.79769603377926579</v>
      </c>
      <c r="U51" s="14">
        <v>838440.68</v>
      </c>
      <c r="V51" s="14">
        <v>1401822</v>
      </c>
      <c r="W51" s="20">
        <f>+X51/V51</f>
        <v>7.0755773557555815E-2</v>
      </c>
      <c r="X51" s="14">
        <v>99187</v>
      </c>
      <c r="Y51" s="14">
        <v>1408420</v>
      </c>
      <c r="Z51" s="19">
        <f>+AA51/Y51</f>
        <v>2.4717768847360874E-2</v>
      </c>
      <c r="AA51" s="14">
        <v>34813</v>
      </c>
      <c r="AB51" s="14">
        <v>1582139</v>
      </c>
      <c r="AC51" s="20">
        <f>+AD51/AB51</f>
        <v>0.12936916415055821</v>
      </c>
      <c r="AD51" s="14">
        <v>204680</v>
      </c>
      <c r="AE51" s="14">
        <v>1582139</v>
      </c>
      <c r="AF51" s="19">
        <f>+AG51/AE51</f>
        <v>9.854380683366E-2</v>
      </c>
      <c r="AG51" s="14">
        <v>155910</v>
      </c>
      <c r="AH51" s="14">
        <v>1582139</v>
      </c>
      <c r="AI51" s="19">
        <f>+AJ51/AH51</f>
        <v>1.6477060485835946E-2</v>
      </c>
      <c r="AJ51" s="14">
        <v>26069</v>
      </c>
      <c r="AK51" s="14">
        <v>1582139</v>
      </c>
      <c r="AL51" s="19">
        <f>+AM51/AK51</f>
        <v>3.2550869424241487E-4</v>
      </c>
      <c r="AM51" s="14">
        <v>515</v>
      </c>
      <c r="AN51" s="14">
        <v>40.4</v>
      </c>
      <c r="AO51" s="14">
        <v>12.4</v>
      </c>
      <c r="AP51" s="14">
        <v>0.46700000000000003</v>
      </c>
      <c r="AQ51" s="26">
        <v>82.82369882176279</v>
      </c>
      <c r="AR51" s="22">
        <v>0.96974157147580498</v>
      </c>
      <c r="AS51" s="24">
        <v>22.274881457074546</v>
      </c>
      <c r="AT51" s="24">
        <v>19.083166119289572</v>
      </c>
      <c r="AU51" s="25">
        <v>0.58029901133349404</v>
      </c>
      <c r="AV51" s="25">
        <v>0.89273424987710703</v>
      </c>
      <c r="AW51" s="25">
        <v>0.68698071499352087</v>
      </c>
      <c r="AX51" s="25">
        <v>0.36237214323617134</v>
      </c>
      <c r="AY51" s="25">
        <v>2.6616575127100476E-2</v>
      </c>
      <c r="AZ51" s="25">
        <v>0.98453471062536735</v>
      </c>
      <c r="BA51" s="26">
        <v>20.980211994952008</v>
      </c>
      <c r="BB51" s="25">
        <v>0.38811239029700129</v>
      </c>
      <c r="BC51" s="26">
        <v>74.105047625141552</v>
      </c>
      <c r="BD51" s="25">
        <v>0.10881479185722169</v>
      </c>
      <c r="BE51" s="26">
        <v>59.19</v>
      </c>
      <c r="BF51" s="26">
        <v>18</v>
      </c>
      <c r="BG51" s="63">
        <v>4.2300000000000004</v>
      </c>
    </row>
    <row r="52" spans="1:59" hidden="1" x14ac:dyDescent="0.25">
      <c r="A52" s="12">
        <f>A48</f>
        <v>2013</v>
      </c>
      <c r="B52" s="13" t="s">
        <v>52</v>
      </c>
      <c r="C52" s="13" t="s">
        <v>29</v>
      </c>
      <c r="D52" s="14">
        <v>592922.17430114746</v>
      </c>
      <c r="E52" s="19">
        <f>+F52/D52</f>
        <v>0.34921076058489398</v>
      </c>
      <c r="F52" s="14">
        <v>207054.80345535278</v>
      </c>
      <c r="G52" s="14">
        <v>552882.3171005249</v>
      </c>
      <c r="H52" s="19">
        <f>+I52/G52</f>
        <v>7.0838598042722606E-2</v>
      </c>
      <c r="I52" s="14">
        <v>39165.408226013184</v>
      </c>
      <c r="J52" s="14">
        <v>135746.67039000016</v>
      </c>
      <c r="K52" s="15">
        <f>L52/J52</f>
        <v>3.1155013068457152E-2</v>
      </c>
      <c r="L52" s="14">
        <v>4229.1892900000003</v>
      </c>
      <c r="M52" s="14">
        <v>34383.896079999999</v>
      </c>
      <c r="N52" s="19">
        <f>O52/M52</f>
        <v>0.14504527870827602</v>
      </c>
      <c r="O52" s="14">
        <v>4987.2217899999996</v>
      </c>
      <c r="P52" s="14">
        <v>96523.602981567383</v>
      </c>
      <c r="Q52" s="19">
        <f>+R52/P52</f>
        <v>0.73395345464810302</v>
      </c>
      <c r="R52" s="14">
        <v>70843.83186340332</v>
      </c>
      <c r="S52" s="14">
        <v>401160.07754135132</v>
      </c>
      <c r="T52" s="19">
        <f>+U52/S52</f>
        <v>0.71793799773064504</v>
      </c>
      <c r="U52" s="14">
        <v>288008.06283950806</v>
      </c>
      <c r="V52" s="14">
        <v>540962.31728363037</v>
      </c>
      <c r="W52" s="20">
        <f>+X52/V52</f>
        <v>0.10365230295810245</v>
      </c>
      <c r="X52" s="14">
        <v>56071.99</v>
      </c>
      <c r="Y52" s="14">
        <v>540962.31728363037</v>
      </c>
      <c r="Z52" s="19">
        <f>+AA52/Y52</f>
        <v>7.5375785276040108E-2</v>
      </c>
      <c r="AA52" s="14">
        <v>40775.459470000002</v>
      </c>
      <c r="AB52" s="14">
        <v>592922.17430114746</v>
      </c>
      <c r="AC52" s="20">
        <f>+AD52/AB52</f>
        <v>0.13435266094745826</v>
      </c>
      <c r="AD52" s="14">
        <v>79660.671852111816</v>
      </c>
      <c r="AE52" s="14">
        <v>592922.17430114746</v>
      </c>
      <c r="AF52" s="19">
        <f>+AG52/AE52</f>
        <v>0.19600440922262652</v>
      </c>
      <c r="AG52" s="14">
        <v>116215.3604888916</v>
      </c>
      <c r="AH52" s="14"/>
      <c r="AI52" s="19" t="e">
        <f>+AJ52/AH52</f>
        <v>#DIV/0!</v>
      </c>
      <c r="AJ52" s="14"/>
      <c r="AK52" s="14">
        <v>592922.17430114746</v>
      </c>
      <c r="AL52" s="19">
        <f>+AM52/AK52</f>
        <v>3.0184807792287681E-2</v>
      </c>
      <c r="AM52" s="14">
        <v>17897.24186706543</v>
      </c>
      <c r="AN52" s="14">
        <v>35.6</v>
      </c>
      <c r="AO52" s="14">
        <v>9.1999999999999993</v>
      </c>
      <c r="AP52" s="14">
        <v>0.5</v>
      </c>
      <c r="AQ52" s="26">
        <v>97.071682830780929</v>
      </c>
      <c r="AR52" s="22">
        <v>0.99818787549310695</v>
      </c>
      <c r="AS52" s="24">
        <v>22.504832776092869</v>
      </c>
      <c r="AT52" s="24">
        <v>19.813985867843378</v>
      </c>
      <c r="AU52" s="25">
        <v>0.51385833699956007</v>
      </c>
      <c r="AV52" s="25">
        <v>0.78303751867146998</v>
      </c>
      <c r="AW52" s="25">
        <v>0.7846034422762922</v>
      </c>
      <c r="AX52" s="25">
        <v>0.47060928235534655</v>
      </c>
      <c r="AY52" s="25">
        <v>5.3038940536747937E-2</v>
      </c>
      <c r="AZ52" s="25">
        <v>0.84094287876429641</v>
      </c>
      <c r="BA52" s="26">
        <v>14.513523791122584</v>
      </c>
      <c r="BB52" s="25">
        <v>0.43161947541509588</v>
      </c>
      <c r="BC52" s="26">
        <v>30.224742549960776</v>
      </c>
      <c r="BD52" s="25">
        <v>0.20343707387503007</v>
      </c>
      <c r="BE52" s="26">
        <v>62.7</v>
      </c>
      <c r="BF52" s="29">
        <v>1</v>
      </c>
      <c r="BG52" s="63">
        <v>4.84</v>
      </c>
    </row>
    <row r="53" spans="1:59" hidden="1" x14ac:dyDescent="0.25">
      <c r="A53" s="12">
        <f>A49</f>
        <v>2014</v>
      </c>
      <c r="B53" s="13" t="s">
        <v>52</v>
      </c>
      <c r="C53" s="13" t="s">
        <v>29</v>
      </c>
      <c r="D53" s="14">
        <v>617838.07398223877</v>
      </c>
      <c r="E53" s="19">
        <f>+F53/D53</f>
        <v>0.36164427255558224</v>
      </c>
      <c r="F53" s="14">
        <v>223437.60082244873</v>
      </c>
      <c r="G53" s="14">
        <v>579897.8857460022</v>
      </c>
      <c r="H53" s="19">
        <f>+I53/G53</f>
        <v>3.9578951517731088E-2</v>
      </c>
      <c r="I53" s="14">
        <v>22951.750305175781</v>
      </c>
      <c r="J53" s="14">
        <v>145840.35697999998</v>
      </c>
      <c r="K53" s="15">
        <f>L53/J53</f>
        <v>4.3402200056792538E-2</v>
      </c>
      <c r="L53" s="14">
        <v>6329.7923499999997</v>
      </c>
      <c r="M53" s="14">
        <v>29816.11015</v>
      </c>
      <c r="N53" s="19">
        <f>O53/M53</f>
        <v>0.1986746752074231</v>
      </c>
      <c r="O53" s="14">
        <v>5923.706000000001</v>
      </c>
      <c r="P53" s="14">
        <v>20162.527374267578</v>
      </c>
      <c r="Q53" s="19">
        <f>+R53/P53</f>
        <v>0.57596300741470419</v>
      </c>
      <c r="R53" s="14">
        <v>11612.869903564453</v>
      </c>
      <c r="S53" s="14">
        <v>413508.73962402344</v>
      </c>
      <c r="T53" s="19">
        <f>+U53/S53</f>
        <v>0.73372241594341026</v>
      </c>
      <c r="U53" s="14">
        <v>303400.63145065308</v>
      </c>
      <c r="V53" s="14">
        <v>568885.68370437622</v>
      </c>
      <c r="W53" s="20">
        <f>+X53/V53</f>
        <v>0.11797618031617856</v>
      </c>
      <c r="X53" s="14">
        <v>67114.960000000006</v>
      </c>
      <c r="Y53" s="14">
        <v>569440.72998428345</v>
      </c>
      <c r="Z53" s="19">
        <f>+AA53/Y53</f>
        <v>5.8443804135539325E-2</v>
      </c>
      <c r="AA53" s="14">
        <v>33280.282489999998</v>
      </c>
      <c r="AB53" s="14">
        <v>617838.07398223877</v>
      </c>
      <c r="AC53" s="20">
        <f>+AD53/AB53</f>
        <v>1.7787075355065136E-2</v>
      </c>
      <c r="AD53" s="14">
        <v>10989.532379150391</v>
      </c>
      <c r="AE53" s="14">
        <v>617838.07398223877</v>
      </c>
      <c r="AF53" s="19">
        <f>+AG53/AE53</f>
        <v>4.0686167372838457E-2</v>
      </c>
      <c r="AG53" s="14">
        <v>25137.463287353516</v>
      </c>
      <c r="AH53" s="14">
        <v>617838.07398223877</v>
      </c>
      <c r="AI53" s="19">
        <f>+AJ53/AH53</f>
        <v>4.9267772904013699E-3</v>
      </c>
      <c r="AJ53" s="14">
        <v>3043.9505920410156</v>
      </c>
      <c r="AK53" s="14">
        <v>617838.07398223877</v>
      </c>
      <c r="AL53" s="19">
        <f>+AM53/AK53</f>
        <v>1.3362812670552114E-2</v>
      </c>
      <c r="AM53" s="14">
        <v>8256.054443359375</v>
      </c>
      <c r="AN53" s="14">
        <v>31.7</v>
      </c>
      <c r="AO53" s="14">
        <v>6.9</v>
      </c>
      <c r="AP53" s="14">
        <v>0.497</v>
      </c>
      <c r="AQ53" s="26">
        <v>97.071682830780929</v>
      </c>
      <c r="AR53" s="22">
        <v>0.99818787549310695</v>
      </c>
      <c r="AS53" s="24">
        <v>21.718349036481484</v>
      </c>
      <c r="AT53" s="24">
        <v>19.148423273536608</v>
      </c>
      <c r="AU53" s="25">
        <v>0.51385833699956007</v>
      </c>
      <c r="AV53" s="25">
        <v>0.78303751867146998</v>
      </c>
      <c r="AW53" s="25">
        <v>0.7846034422762922</v>
      </c>
      <c r="AX53" s="25">
        <v>0.47060928235534655</v>
      </c>
      <c r="AY53" s="25">
        <v>5.3038940536747937E-2</v>
      </c>
      <c r="AZ53" s="25">
        <v>0.84094287876429641</v>
      </c>
      <c r="BA53" s="26">
        <v>14.513523791122584</v>
      </c>
      <c r="BB53" s="25">
        <v>0.43161947541509588</v>
      </c>
      <c r="BC53" s="26">
        <v>30.224742549960776</v>
      </c>
      <c r="BD53" s="25">
        <v>0.20343707387503007</v>
      </c>
      <c r="BE53" s="26">
        <v>62.7</v>
      </c>
      <c r="BF53" s="26">
        <v>11</v>
      </c>
      <c r="BG53" s="63">
        <v>4.68</v>
      </c>
    </row>
    <row r="54" spans="1:59" hidden="1" x14ac:dyDescent="0.25">
      <c r="A54" s="12">
        <f>A50</f>
        <v>2015</v>
      </c>
      <c r="B54" s="13" t="s">
        <v>52</v>
      </c>
      <c r="C54" s="13" t="s">
        <v>29</v>
      </c>
      <c r="D54" s="14">
        <v>599183.46153259266</v>
      </c>
      <c r="E54" s="19">
        <f>+F54/D54</f>
        <v>0.33975214148280347</v>
      </c>
      <c r="F54" s="14">
        <v>203573.86419677734</v>
      </c>
      <c r="G54" s="14">
        <v>557703.54457092285</v>
      </c>
      <c r="H54" s="19">
        <f>+I54/G54</f>
        <v>6.7675532003328973E-2</v>
      </c>
      <c r="I54" s="14">
        <v>37742.884078979492</v>
      </c>
      <c r="J54" s="14">
        <v>118148.28323999999</v>
      </c>
      <c r="K54" s="15">
        <f>L54/J54</f>
        <v>3.2940728322680961E-2</v>
      </c>
      <c r="L54" s="14">
        <v>3891.8905</v>
      </c>
      <c r="M54" s="14">
        <v>19307.014940000001</v>
      </c>
      <c r="N54" s="19">
        <f>O54/M54</f>
        <v>0.27775686281206136</v>
      </c>
      <c r="O54" s="14">
        <v>5362.6558999999997</v>
      </c>
      <c r="P54" s="14">
        <v>19260.228080749512</v>
      </c>
      <c r="Q54" s="19">
        <f>+R54/P54</f>
        <v>0.48913912478448529</v>
      </c>
      <c r="R54" s="14">
        <v>9420.9311065673828</v>
      </c>
      <c r="S54" s="14">
        <v>426249.37381744385</v>
      </c>
      <c r="T54" s="19">
        <f>+U54/S54</f>
        <v>0.71353190732055471</v>
      </c>
      <c r="U54" s="14">
        <v>304142.52869415283</v>
      </c>
      <c r="V54" s="14">
        <v>549496.76257324219</v>
      </c>
      <c r="W54" s="20">
        <f>+X54/V54</f>
        <v>6.2465008600346261E-2</v>
      </c>
      <c r="X54" s="14">
        <v>34324.32</v>
      </c>
      <c r="Y54" s="14">
        <v>549496.76257324219</v>
      </c>
      <c r="Z54" s="19">
        <f>+AA54/Y54</f>
        <v>2.32275397587966E-2</v>
      </c>
      <c r="AA54" s="14">
        <v>12763.457899999999</v>
      </c>
      <c r="AB54" s="14">
        <v>599183.46153259277</v>
      </c>
      <c r="AC54" s="20">
        <f>+AD54/AB54</f>
        <v>0.11733583854473212</v>
      </c>
      <c r="AD54" s="14">
        <v>70305.693901062012</v>
      </c>
      <c r="AE54" s="14">
        <v>599183.46153259277</v>
      </c>
      <c r="AF54" s="19">
        <f>+AG54/AE54</f>
        <v>0.1897467381320318</v>
      </c>
      <c r="AG54" s="14">
        <v>113693.10736846924</v>
      </c>
      <c r="AH54" s="14">
        <v>599183.46153259266</v>
      </c>
      <c r="AI54" s="19">
        <f>+AJ54/AH54</f>
        <v>2.3483382119762218E-4</v>
      </c>
      <c r="AJ54" s="14">
        <v>140.70854187011719</v>
      </c>
      <c r="AK54" s="14">
        <v>599183.46153259277</v>
      </c>
      <c r="AL54" s="19">
        <f>+AM54/AK54</f>
        <v>2.0133932657710893E-2</v>
      </c>
      <c r="AM54" s="14">
        <v>12063.919464111328</v>
      </c>
      <c r="AN54" s="14">
        <v>31.7</v>
      </c>
      <c r="AO54" s="14">
        <v>9.3000000000000007</v>
      </c>
      <c r="AP54" s="14">
        <v>0.49399999999999999</v>
      </c>
      <c r="AQ54" s="26">
        <v>97.088135179142824</v>
      </c>
      <c r="AR54" s="22">
        <v>0.99832250233554043</v>
      </c>
      <c r="AS54" s="24">
        <v>21.420347166053499</v>
      </c>
      <c r="AT54" s="24">
        <v>7.1398056539015018</v>
      </c>
      <c r="AU54" s="25">
        <v>0.44259999999999999</v>
      </c>
      <c r="AV54" s="25">
        <v>0.76970000000000005</v>
      </c>
      <c r="AW54" s="25">
        <v>0.78459999999999996</v>
      </c>
      <c r="AX54" s="25">
        <v>0.44569999999999999</v>
      </c>
      <c r="AY54" s="25">
        <v>3.6841688266120359E-2</v>
      </c>
      <c r="AZ54" s="25">
        <v>0.86479966697146837</v>
      </c>
      <c r="BA54" s="26">
        <v>13.231658199226491</v>
      </c>
      <c r="BB54" s="25">
        <v>0.34048930654569021</v>
      </c>
      <c r="BC54" s="26">
        <v>37.032465127762002</v>
      </c>
      <c r="BD54" s="25">
        <v>0.19325178224238496</v>
      </c>
      <c r="BE54" s="26">
        <v>63.56</v>
      </c>
      <c r="BF54" s="26">
        <v>11</v>
      </c>
      <c r="BG54" s="63">
        <v>4.75</v>
      </c>
    </row>
    <row r="55" spans="1:59" x14ac:dyDescent="0.25">
      <c r="A55" s="12">
        <f>A51</f>
        <v>2016</v>
      </c>
      <c r="B55" s="13" t="s">
        <v>52</v>
      </c>
      <c r="C55" s="13" t="s">
        <v>29</v>
      </c>
      <c r="D55" s="14">
        <v>635467.43044281006</v>
      </c>
      <c r="E55" s="19">
        <f>+F55/D55</f>
        <v>0.32635922613980328</v>
      </c>
      <c r="F55" s="14">
        <v>207390.65883636475</v>
      </c>
      <c r="G55" s="14">
        <v>582553.35037231445</v>
      </c>
      <c r="H55" s="19">
        <f>+I55/G55</f>
        <v>6.9345934507311816E-2</v>
      </c>
      <c r="I55" s="14">
        <v>40397.706481933594</v>
      </c>
      <c r="J55" s="14">
        <v>139483.78589</v>
      </c>
      <c r="K55" s="15">
        <f>L55/J55</f>
        <v>2.3843802910704034E-2</v>
      </c>
      <c r="L55" s="14">
        <v>3325.8239000000003</v>
      </c>
      <c r="M55" s="14">
        <v>16256.282200000001</v>
      </c>
      <c r="N55" s="19">
        <f>O55/M55</f>
        <v>0.23643551783322264</v>
      </c>
      <c r="O55" s="14">
        <v>3843.5625</v>
      </c>
      <c r="P55" s="14">
        <v>40131.689338684082</v>
      </c>
      <c r="Q55" s="19">
        <f>+R55/P55</f>
        <v>0.672944483367093</v>
      </c>
      <c r="R55" s="14">
        <v>27006.398948669434</v>
      </c>
      <c r="S55" s="14">
        <v>432830.35369873047</v>
      </c>
      <c r="T55" s="19">
        <f>+U55/S55</f>
        <v>0.7086201004401681</v>
      </c>
      <c r="U55" s="14">
        <v>306712.28871154785</v>
      </c>
      <c r="V55" s="14">
        <v>572082.05854797363</v>
      </c>
      <c r="W55" s="20">
        <f>+X55/V55</f>
        <v>5.8587399306089846E-2</v>
      </c>
      <c r="X55" s="14">
        <v>33516.800000000003</v>
      </c>
      <c r="Y55" s="14">
        <v>573827.59425354004</v>
      </c>
      <c r="Z55" s="19">
        <f>+AA55/Y55</f>
        <v>2.9670195387078963E-2</v>
      </c>
      <c r="AA55" s="14">
        <v>17025.576840000002</v>
      </c>
      <c r="AB55" s="14">
        <v>635467.43044281006</v>
      </c>
      <c r="AC55" s="20">
        <f>+AD55/AB55</f>
        <v>0.11460974396098608</v>
      </c>
      <c r="AD55" s="14">
        <v>72830.759498596191</v>
      </c>
      <c r="AE55" s="14">
        <v>635467.43044281006</v>
      </c>
      <c r="AF55" s="19">
        <f>+AG55/AE55</f>
        <v>0.14321229465737048</v>
      </c>
      <c r="AG55" s="14">
        <v>91006.748893737793</v>
      </c>
      <c r="AH55" s="14">
        <v>635467.43044281006</v>
      </c>
      <c r="AI55" s="19">
        <f>+AJ55/AH55</f>
        <v>4.598943230904618E-4</v>
      </c>
      <c r="AJ55" s="14">
        <v>292.24786376953125</v>
      </c>
      <c r="AK55" s="14">
        <v>635467.43044281006</v>
      </c>
      <c r="AL55" s="19">
        <f>+AM55/AK55</f>
        <v>5.3487992328722048E-2</v>
      </c>
      <c r="AM55" s="14">
        <v>33989.877044677734</v>
      </c>
      <c r="AN55" s="14">
        <v>30.3</v>
      </c>
      <c r="AO55" s="14">
        <v>7.4</v>
      </c>
      <c r="AP55" s="14">
        <v>0.46800000000000003</v>
      </c>
      <c r="AQ55" s="26">
        <v>97.103513207826126</v>
      </c>
      <c r="AR55" s="22">
        <v>0.99799741859939062</v>
      </c>
      <c r="AS55" s="24">
        <v>21.420347166053499</v>
      </c>
      <c r="AT55" s="24">
        <v>19.560430303675862</v>
      </c>
      <c r="AU55" s="25">
        <v>0.44918609766827983</v>
      </c>
      <c r="AV55" s="25">
        <v>0.74181207014750439</v>
      </c>
      <c r="AW55" s="25">
        <v>0.76006141024235119</v>
      </c>
      <c r="AX55" s="25">
        <v>0.48030946112931822</v>
      </c>
      <c r="AY55" s="25">
        <v>5.9026005626045978E-2</v>
      </c>
      <c r="AZ55" s="25">
        <v>0.87021772857278568</v>
      </c>
      <c r="BA55" s="26">
        <v>22.618052935557483</v>
      </c>
      <c r="BB55" s="25">
        <v>0.3831386156910252</v>
      </c>
      <c r="BC55" s="26">
        <v>88.949928306357791</v>
      </c>
      <c r="BD55" s="25">
        <v>0.22173172083855203</v>
      </c>
      <c r="BE55" s="26">
        <v>63.29</v>
      </c>
      <c r="BF55" s="26">
        <v>10</v>
      </c>
      <c r="BG55" s="63">
        <v>4.6900000000000004</v>
      </c>
    </row>
    <row r="56" spans="1:59" hidden="1" x14ac:dyDescent="0.25">
      <c r="A56" s="12">
        <f>A52</f>
        <v>2013</v>
      </c>
      <c r="B56" s="13" t="s">
        <v>52</v>
      </c>
      <c r="C56" s="13" t="s">
        <v>30</v>
      </c>
      <c r="D56" s="14">
        <v>1016893.9192657471</v>
      </c>
      <c r="E56" s="19">
        <f>+F56/D56</f>
        <v>0.38519866507254846</v>
      </c>
      <c r="F56" s="14">
        <v>391706.18022155762</v>
      </c>
      <c r="G56" s="14">
        <v>927994.27711486816</v>
      </c>
      <c r="H56" s="19">
        <f>+I56/G56</f>
        <v>5.7272666937731025E-2</v>
      </c>
      <c r="I56" s="14">
        <v>53148.707153320313</v>
      </c>
      <c r="J56" s="14">
        <v>220170.75799999997</v>
      </c>
      <c r="K56" s="15">
        <f>L56/J56</f>
        <v>9.1346979420400612E-2</v>
      </c>
      <c r="L56" s="14">
        <v>20111.933700000001</v>
      </c>
      <c r="M56" s="14">
        <v>23576.197400000001</v>
      </c>
      <c r="N56" s="19">
        <f>O56/M56</f>
        <v>0.71110065018373136</v>
      </c>
      <c r="O56" s="14">
        <v>16765.049299999999</v>
      </c>
      <c r="P56" s="14">
        <v>190299.44815826419</v>
      </c>
      <c r="Q56" s="19">
        <f>+R56/P56</f>
        <v>0.72767412990092928</v>
      </c>
      <c r="R56" s="14">
        <v>138475.98535919189</v>
      </c>
      <c r="S56" s="14">
        <v>691165.82433319092</v>
      </c>
      <c r="T56" s="19">
        <f>+U56/S56</f>
        <v>0.72729079721690637</v>
      </c>
      <c r="U56" s="14">
        <v>502678.5433883667</v>
      </c>
      <c r="V56" s="14">
        <v>913443.19297790527</v>
      </c>
      <c r="W56" s="20">
        <f>+X56/V56</f>
        <v>7.7803174347722173E-2</v>
      </c>
      <c r="X56" s="14">
        <v>71068.78</v>
      </c>
      <c r="Y56" s="14">
        <v>913772.75874328602</v>
      </c>
      <c r="Z56" s="19">
        <f>+AA56/Y56</f>
        <v>2.5788222240733485E-2</v>
      </c>
      <c r="AA56" s="14">
        <v>23564.574980000001</v>
      </c>
      <c r="AB56" s="14">
        <v>1016893.9192657472</v>
      </c>
      <c r="AC56" s="20">
        <f>+AD56/AB56</f>
        <v>0.13231467371381653</v>
      </c>
      <c r="AD56" s="14">
        <v>134549.98712921143</v>
      </c>
      <c r="AE56" s="14">
        <v>1016893.9192657472</v>
      </c>
      <c r="AF56" s="19">
        <f>+AG56/AE56</f>
        <v>0.16478071011535969</v>
      </c>
      <c r="AG56" s="14">
        <v>167564.50212860107</v>
      </c>
      <c r="AH56" s="14">
        <v>1016893.9192657471</v>
      </c>
      <c r="AI56" s="19">
        <f>+AJ56/AH56</f>
        <v>1.6492504943713623E-2</v>
      </c>
      <c r="AJ56" s="14">
        <v>16771.127990722656</v>
      </c>
      <c r="AK56" s="14">
        <v>1016893.9192657472</v>
      </c>
      <c r="AL56" s="19">
        <f>+AM56/AK56</f>
        <v>4.0760015421857566E-2</v>
      </c>
      <c r="AM56" s="14">
        <v>41448.611831665039</v>
      </c>
      <c r="AN56" s="14">
        <v>28.8</v>
      </c>
      <c r="AO56" s="14">
        <v>8.1</v>
      </c>
      <c r="AP56" s="14">
        <v>0.501</v>
      </c>
      <c r="AQ56" s="26">
        <v>92.940354644984353</v>
      </c>
      <c r="AR56" s="22">
        <v>0.99335882023576005</v>
      </c>
      <c r="AS56" s="24">
        <v>22.399776075889182</v>
      </c>
      <c r="AT56" s="24">
        <v>19.973902125872765</v>
      </c>
      <c r="AU56" s="25">
        <v>0.58084741288278774</v>
      </c>
      <c r="AV56" s="25">
        <v>0.85862641746341084</v>
      </c>
      <c r="AW56" s="25">
        <v>0.75283633031002117</v>
      </c>
      <c r="AX56" s="25">
        <v>0.42494932074672481</v>
      </c>
      <c r="AY56" s="25">
        <v>5.1699190981265492E-2</v>
      </c>
      <c r="AZ56" s="25">
        <v>0.88979097500730397</v>
      </c>
      <c r="BA56" s="26">
        <v>14.63163978858463</v>
      </c>
      <c r="BB56" s="25">
        <v>0.34520905089934939</v>
      </c>
      <c r="BC56" s="26">
        <v>94.453526514301586</v>
      </c>
      <c r="BD56" s="25">
        <v>0.17145044010715652</v>
      </c>
      <c r="BE56" s="26">
        <v>60.9</v>
      </c>
      <c r="BF56" s="29">
        <v>6</v>
      </c>
      <c r="BG56" s="63">
        <v>5.6</v>
      </c>
    </row>
    <row r="57" spans="1:59" hidden="1" x14ac:dyDescent="0.25">
      <c r="A57" s="12">
        <f>A53</f>
        <v>2014</v>
      </c>
      <c r="B57" s="13" t="s">
        <v>52</v>
      </c>
      <c r="C57" s="13" t="s">
        <v>30</v>
      </c>
      <c r="D57" s="14">
        <v>963652.71299743664</v>
      </c>
      <c r="E57" s="19">
        <f>+F57/D57</f>
        <v>0.40171046457620468</v>
      </c>
      <c r="F57" s="14">
        <v>387109.37902832031</v>
      </c>
      <c r="G57" s="14">
        <v>891066.52632141113</v>
      </c>
      <c r="H57" s="19">
        <f>+I57/G57</f>
        <v>6.4700362378186202E-2</v>
      </c>
      <c r="I57" s="14">
        <v>57652.327156066895</v>
      </c>
      <c r="J57" s="14">
        <v>199845.28030000004</v>
      </c>
      <c r="K57" s="15">
        <f>L57/J57</f>
        <v>9.4367532581653868E-2</v>
      </c>
      <c r="L57" s="14">
        <v>18858.906000000003</v>
      </c>
      <c r="M57" s="14">
        <v>21311.152300000002</v>
      </c>
      <c r="N57" s="19">
        <f>O57/M57</f>
        <v>0.73960975822034736</v>
      </c>
      <c r="O57" s="14">
        <v>15761.9362</v>
      </c>
      <c r="P57" s="14">
        <v>44541.326263427734</v>
      </c>
      <c r="Q57" s="19">
        <f>+R57/P57</f>
        <v>0.69785929774186606</v>
      </c>
      <c r="R57" s="14">
        <v>31083.578666687012</v>
      </c>
      <c r="S57" s="14">
        <v>674726.79262542725</v>
      </c>
      <c r="T57" s="19">
        <f>+U57/S57</f>
        <v>0.67391693380342876</v>
      </c>
      <c r="U57" s="14">
        <v>454709.81124114984</v>
      </c>
      <c r="V57" s="14">
        <v>867705.55128479004</v>
      </c>
      <c r="W57" s="20">
        <f>+X57/V57</f>
        <v>5.5790745983266568E-2</v>
      </c>
      <c r="X57" s="14">
        <v>48409.94</v>
      </c>
      <c r="Y57" s="14">
        <v>868743.65284729004</v>
      </c>
      <c r="Z57" s="19">
        <f>+AA57/Y57</f>
        <v>4.5210886458014965E-2</v>
      </c>
      <c r="AA57" s="14">
        <v>39276.67065</v>
      </c>
      <c r="AB57" s="14">
        <v>963652.71299743652</v>
      </c>
      <c r="AC57" s="20">
        <f>+AD57/AB57</f>
        <v>0.13238971319280465</v>
      </c>
      <c r="AD57" s="14">
        <v>127577.70629119873</v>
      </c>
      <c r="AE57" s="14">
        <v>963652.71299743652</v>
      </c>
      <c r="AF57" s="19">
        <f>+AG57/AE57</f>
        <v>0.10909130341552113</v>
      </c>
      <c r="AG57" s="14">
        <v>105126.13050079346</v>
      </c>
      <c r="AH57" s="14">
        <v>963652.71299743664</v>
      </c>
      <c r="AI57" s="19">
        <f>+AJ57/AH57</f>
        <v>1.1193529350637034E-2</v>
      </c>
      <c r="AJ57" s="14">
        <v>10786.674926757813</v>
      </c>
      <c r="AK57" s="14">
        <v>963652.71299743652</v>
      </c>
      <c r="AL57" s="19">
        <f>+AM57/AK57</f>
        <v>3.5949056211693413E-2</v>
      </c>
      <c r="AM57" s="14">
        <v>34642.405548095703</v>
      </c>
      <c r="AN57" s="14">
        <v>23.7</v>
      </c>
      <c r="AO57" s="14">
        <v>5.4</v>
      </c>
      <c r="AP57" s="14">
        <v>0.498</v>
      </c>
      <c r="AQ57" s="26">
        <v>92.940354644984353</v>
      </c>
      <c r="AR57" s="22">
        <v>0.99335882023576005</v>
      </c>
      <c r="AS57" s="24">
        <v>22.399776075889182</v>
      </c>
      <c r="AT57" s="24">
        <v>19.973902125872765</v>
      </c>
      <c r="AU57" s="25">
        <v>0.58084741288278774</v>
      </c>
      <c r="AV57" s="25">
        <v>0.85862641746341084</v>
      </c>
      <c r="AW57" s="25">
        <v>0.75283633031002117</v>
      </c>
      <c r="AX57" s="25">
        <v>0.42494932074672481</v>
      </c>
      <c r="AY57" s="25">
        <v>5.1699190981265492E-2</v>
      </c>
      <c r="AZ57" s="25">
        <v>0.88979097500730397</v>
      </c>
      <c r="BA57" s="26">
        <v>14.63163978858463</v>
      </c>
      <c r="BB57" s="25">
        <v>0.34520905089934939</v>
      </c>
      <c r="BC57" s="26">
        <v>94.453526514301586</v>
      </c>
      <c r="BD57" s="25">
        <v>0.17145044010715652</v>
      </c>
      <c r="BE57" s="26">
        <v>60.9</v>
      </c>
      <c r="BF57" s="26">
        <v>5</v>
      </c>
      <c r="BG57" s="63">
        <v>5.73</v>
      </c>
    </row>
    <row r="58" spans="1:59" hidden="1" x14ac:dyDescent="0.25">
      <c r="A58" s="12">
        <f>A54</f>
        <v>2015</v>
      </c>
      <c r="B58" s="13" t="s">
        <v>52</v>
      </c>
      <c r="C58" s="13" t="s">
        <v>30</v>
      </c>
      <c r="D58" s="14">
        <v>922261.62036132801</v>
      </c>
      <c r="E58" s="19">
        <f>+F58/D58</f>
        <v>0.36483680929510354</v>
      </c>
      <c r="F58" s="14">
        <v>336474.98690795898</v>
      </c>
      <c r="G58" s="14">
        <v>865767.54716491699</v>
      </c>
      <c r="H58" s="19">
        <f>+I58/G58</f>
        <v>5.5284613442444057E-2</v>
      </c>
      <c r="I58" s="14">
        <v>47863.624176025391</v>
      </c>
      <c r="J58" s="14">
        <v>186984.74779999987</v>
      </c>
      <c r="K58" s="15">
        <f>L58/J58</f>
        <v>5.7302353940977463E-2</v>
      </c>
      <c r="L58" s="14">
        <v>10714.6662</v>
      </c>
      <c r="M58" s="14">
        <v>10497.138199999999</v>
      </c>
      <c r="N58" s="19">
        <f>O58/M58</f>
        <v>0.82218917533161551</v>
      </c>
      <c r="O58" s="14">
        <v>8630.6333999999988</v>
      </c>
      <c r="P58" s="14">
        <v>15162.892364501953</v>
      </c>
      <c r="Q58" s="19">
        <f>+R58/P58</f>
        <v>0.79394478769198074</v>
      </c>
      <c r="R58" s="14">
        <v>12038.499359130859</v>
      </c>
      <c r="S58" s="14">
        <v>661950.49775695801</v>
      </c>
      <c r="T58" s="19">
        <f>+U58/S58</f>
        <v>0.69590825871951889</v>
      </c>
      <c r="U58" s="14">
        <v>460656.81825256348</v>
      </c>
      <c r="V58" s="14">
        <v>848956.11906433105</v>
      </c>
      <c r="W58" s="20">
        <f>+X58/V58</f>
        <v>4.5750998347014432E-2</v>
      </c>
      <c r="X58" s="14">
        <v>38840.589999999997</v>
      </c>
      <c r="Y58" s="14">
        <v>849419.00077819813</v>
      </c>
      <c r="Z58" s="19">
        <f>+AA58/Y58</f>
        <v>1.4830933330262915E-2</v>
      </c>
      <c r="AA58" s="14">
        <v>12597.67657</v>
      </c>
      <c r="AB58" s="14">
        <v>922261.62036132813</v>
      </c>
      <c r="AC58" s="20">
        <f>+AD58/AB58</f>
        <v>0.13715034211260105</v>
      </c>
      <c r="AD58" s="14">
        <v>126488.49674987793</v>
      </c>
      <c r="AE58" s="14">
        <v>922261.62036132813</v>
      </c>
      <c r="AF58" s="19">
        <f>+AG58/AE58</f>
        <v>0.15166432905482038</v>
      </c>
      <c r="AG58" s="14">
        <v>139874.1898651123</v>
      </c>
      <c r="AH58" s="14">
        <v>922261.62036132801</v>
      </c>
      <c r="AI58" s="19">
        <f>+AJ58/AH58</f>
        <v>3.9032479682805017E-3</v>
      </c>
      <c r="AJ58" s="14">
        <v>3599.815795898437</v>
      </c>
      <c r="AK58" s="14">
        <v>922261.62036132813</v>
      </c>
      <c r="AL58" s="19">
        <f>+AM58/AK58</f>
        <v>1.8542932327329249E-2</v>
      </c>
      <c r="AM58" s="14">
        <v>17101.434814453125</v>
      </c>
      <c r="AN58" s="14">
        <v>22.3</v>
      </c>
      <c r="AO58" s="14">
        <v>3.9</v>
      </c>
      <c r="AP58" s="14">
        <v>0.46100000000000002</v>
      </c>
      <c r="AQ58" s="26">
        <v>92.944915779465532</v>
      </c>
      <c r="AR58" s="22">
        <v>0.97301541433145</v>
      </c>
      <c r="AS58" s="24">
        <v>22.153588544476314</v>
      </c>
      <c r="AT58" s="24">
        <v>7.7701193108980648</v>
      </c>
      <c r="AU58" s="25">
        <v>0.51559999999999995</v>
      </c>
      <c r="AV58" s="25">
        <v>0.84109999999999996</v>
      </c>
      <c r="AW58" s="25">
        <v>0.76470000000000005</v>
      </c>
      <c r="AX58" s="25">
        <v>0.41110000000000002</v>
      </c>
      <c r="AY58" s="25">
        <v>3.6734588232249045E-2</v>
      </c>
      <c r="AZ58" s="25">
        <v>0.930046734105756</v>
      </c>
      <c r="BA58" s="26">
        <v>19.763359620211446</v>
      </c>
      <c r="BB58" s="25">
        <v>0.37523517777027354</v>
      </c>
      <c r="BC58" s="26">
        <v>86.584685665719377</v>
      </c>
      <c r="BD58" s="25">
        <v>0.1745863283322881</v>
      </c>
      <c r="BE58" s="26">
        <v>62.28</v>
      </c>
      <c r="BF58" s="26">
        <v>7</v>
      </c>
      <c r="BG58" s="63">
        <v>5.47</v>
      </c>
    </row>
    <row r="59" spans="1:59" x14ac:dyDescent="0.25">
      <c r="A59" s="12">
        <f>A55</f>
        <v>2016</v>
      </c>
      <c r="B59" s="13" t="s">
        <v>52</v>
      </c>
      <c r="C59" s="13" t="s">
        <v>30</v>
      </c>
      <c r="D59" s="14">
        <v>937565.32479858387</v>
      </c>
      <c r="E59" s="19">
        <f>+F59/D59</f>
        <v>0.31268719029524356</v>
      </c>
      <c r="F59" s="14">
        <v>293164.6671295166</v>
      </c>
      <c r="G59" s="14">
        <v>855172.59320831299</v>
      </c>
      <c r="H59" s="19">
        <f>+I59/G59</f>
        <v>5.4292638629140043E-2</v>
      </c>
      <c r="I59" s="14">
        <v>46429.576568603516</v>
      </c>
      <c r="J59" s="14">
        <v>185545.32230000015</v>
      </c>
      <c r="K59" s="15">
        <f>L59/J59</f>
        <v>3.5545159631329579E-2</v>
      </c>
      <c r="L59" s="14">
        <v>6595.2381000000005</v>
      </c>
      <c r="M59" s="14">
        <v>10837.9607</v>
      </c>
      <c r="N59" s="19">
        <f>O59/M59</f>
        <v>0.83521054841987019</v>
      </c>
      <c r="O59" s="14">
        <v>9051.9791000000005</v>
      </c>
      <c r="P59" s="14">
        <v>33176.480590820313</v>
      </c>
      <c r="Q59" s="19">
        <f>+R59/P59</f>
        <v>0.64192406399769431</v>
      </c>
      <c r="R59" s="14">
        <v>21296.78125</v>
      </c>
      <c r="S59" s="14">
        <v>651506.97183227539</v>
      </c>
      <c r="T59" s="19">
        <f>+U59/S59</f>
        <v>0.67362237108271683</v>
      </c>
      <c r="U59" s="14">
        <v>438869.67114257813</v>
      </c>
      <c r="V59" s="14">
        <v>842463.70610809326</v>
      </c>
      <c r="W59" s="20">
        <f>+X59/V59</f>
        <v>3.4556337310351376E-2</v>
      </c>
      <c r="X59" s="14">
        <v>29112.46</v>
      </c>
      <c r="Y59" s="14">
        <v>843912.15718841553</v>
      </c>
      <c r="Z59" s="19">
        <f>+AA59/Y59</f>
        <v>3.5397066810273055E-2</v>
      </c>
      <c r="AA59" s="14">
        <v>29872.015009999999</v>
      </c>
      <c r="AB59" s="14">
        <v>937565.32479858398</v>
      </c>
      <c r="AC59" s="20">
        <f>+AD59/AB59</f>
        <v>9.8052012906546124E-2</v>
      </c>
      <c r="AD59" s="14">
        <v>91930.167327880859</v>
      </c>
      <c r="AE59" s="14">
        <v>937565.32479858398</v>
      </c>
      <c r="AF59" s="19">
        <f>+AG59/AE59</f>
        <v>0.12966492018455258</v>
      </c>
      <c r="AG59" s="14">
        <v>121569.3330078125</v>
      </c>
      <c r="AH59" s="14">
        <v>937565.32479858387</v>
      </c>
      <c r="AI59" s="19">
        <f>+AJ59/AH59</f>
        <v>2.2919726786486679E-2</v>
      </c>
      <c r="AJ59" s="14">
        <v>21488.741088867188</v>
      </c>
      <c r="AK59" s="14">
        <v>937565.32479858398</v>
      </c>
      <c r="AL59" s="19">
        <f>+AM59/AK59</f>
        <v>1.8870990574733151E-2</v>
      </c>
      <c r="AM59" s="14">
        <v>17692.786407470703</v>
      </c>
      <c r="AN59" s="14">
        <v>19.600000000000001</v>
      </c>
      <c r="AO59" s="14">
        <v>3.4</v>
      </c>
      <c r="AP59" s="14">
        <v>0.435</v>
      </c>
      <c r="AQ59" s="26">
        <v>92.949287180128024</v>
      </c>
      <c r="AR59" s="22">
        <v>0.99078514056978928</v>
      </c>
      <c r="AS59" s="24">
        <v>22.153588544476314</v>
      </c>
      <c r="AT59" s="24">
        <v>20.196200976724203</v>
      </c>
      <c r="AU59" s="25">
        <v>0.54054054054054057</v>
      </c>
      <c r="AV59" s="25">
        <v>0.83316596194503167</v>
      </c>
      <c r="AW59" s="25">
        <v>0.76599899116455406</v>
      </c>
      <c r="AX59" s="25">
        <v>0.43221625039519446</v>
      </c>
      <c r="AY59" s="25">
        <v>5.0495924319225123E-2</v>
      </c>
      <c r="AZ59" s="25">
        <v>0.95151339143006974</v>
      </c>
      <c r="BA59" s="26">
        <v>21.638717884181261</v>
      </c>
      <c r="BB59" s="25">
        <v>0.38906242373956756</v>
      </c>
      <c r="BC59" s="26">
        <v>120.11003219836219</v>
      </c>
      <c r="BD59" s="25">
        <v>0.18977256088632924</v>
      </c>
      <c r="BE59" s="26">
        <v>62.6</v>
      </c>
      <c r="BF59" s="26">
        <v>7</v>
      </c>
      <c r="BG59" s="63">
        <v>5.52</v>
      </c>
    </row>
    <row r="60" spans="1:59" hidden="1" x14ac:dyDescent="0.25">
      <c r="A60" s="12">
        <f t="shared" ref="A8:A67" si="0">A56</f>
        <v>2013</v>
      </c>
      <c r="B60" s="13" t="s">
        <v>51</v>
      </c>
      <c r="C60" s="13" t="s">
        <v>31</v>
      </c>
      <c r="D60" s="14">
        <v>1098388.6000000001</v>
      </c>
      <c r="E60" s="19">
        <f t="shared" ref="E5:E64" si="1">+F60/D60</f>
        <v>0.50793166462215644</v>
      </c>
      <c r="F60" s="14">
        <v>557906.35</v>
      </c>
      <c r="G60" s="14">
        <v>1279672.56</v>
      </c>
      <c r="H60" s="19">
        <f t="shared" ref="H5:H64" si="2">+I60/G60</f>
        <v>4.2651418578515114E-2</v>
      </c>
      <c r="I60" s="14">
        <v>54579.85</v>
      </c>
      <c r="J60" s="14">
        <v>356089</v>
      </c>
      <c r="K60" s="15">
        <f t="shared" ref="K5:K67" si="3">L60/J60</f>
        <v>7.1167601358087446E-2</v>
      </c>
      <c r="L60" s="14">
        <v>25342</v>
      </c>
      <c r="M60" s="14">
        <v>38325.839999999997</v>
      </c>
      <c r="N60" s="19">
        <f t="shared" ref="N5:N67" si="4">O60/M60</f>
        <v>0.38835521935070444</v>
      </c>
      <c r="O60" s="14">
        <v>14884.04</v>
      </c>
      <c r="P60" s="17">
        <v>326948.11</v>
      </c>
      <c r="Q60" s="19">
        <f t="shared" ref="Q5:Q64" si="5">+R60/P60</f>
        <v>0.76689258121112858</v>
      </c>
      <c r="R60" s="17">
        <v>250734.07999999999</v>
      </c>
      <c r="S60" s="14">
        <v>1177335.8999999999</v>
      </c>
      <c r="T60" s="19">
        <f t="shared" ref="T5:T64" si="6">+U60/S60</f>
        <v>0.69892024867329716</v>
      </c>
      <c r="U60" s="14">
        <v>822863.9</v>
      </c>
      <c r="V60" s="14">
        <v>1566134</v>
      </c>
      <c r="W60" s="20">
        <f t="shared" ref="W5:W64" si="7">+X60/V60</f>
        <v>7.9611961683993829E-2</v>
      </c>
      <c r="X60" s="14">
        <v>124683</v>
      </c>
      <c r="Y60" s="14">
        <v>1569477</v>
      </c>
      <c r="Z60" s="19">
        <f t="shared" ref="Z5:Z64" si="8">+AA60/Y60</f>
        <v>7.4872075219961807E-3</v>
      </c>
      <c r="AA60" s="14">
        <v>11751</v>
      </c>
      <c r="AB60" s="14">
        <v>1739428</v>
      </c>
      <c r="AC60" s="20">
        <f t="shared" ref="AC5:AC64" si="9">+AD60/AB60</f>
        <v>8.765525218635091E-2</v>
      </c>
      <c r="AD60" s="14">
        <v>152470</v>
      </c>
      <c r="AE60" s="14">
        <v>1739428</v>
      </c>
      <c r="AF60" s="19">
        <f t="shared" ref="AF5:AF64" si="10">+AG60/AE60</f>
        <v>8.8930384011295674E-2</v>
      </c>
      <c r="AG60" s="14">
        <v>154688</v>
      </c>
      <c r="AH60" s="14">
        <v>1739428</v>
      </c>
      <c r="AI60" s="19">
        <f t="shared" ref="AI5:AI64" si="11">+AJ60/AH60</f>
        <v>4.4589370758663191E-2</v>
      </c>
      <c r="AJ60" s="14">
        <v>77560</v>
      </c>
      <c r="AK60" s="14">
        <v>1739428</v>
      </c>
      <c r="AL60" s="19">
        <f t="shared" ref="AL5:AL64" si="12">+AM60/AK60</f>
        <v>1.8902765736782436E-2</v>
      </c>
      <c r="AM60" s="14">
        <v>32880</v>
      </c>
      <c r="AN60" s="14">
        <v>19.5</v>
      </c>
      <c r="AO60" s="14">
        <v>4.2</v>
      </c>
      <c r="AP60" s="14">
        <v>0.49199999999999999</v>
      </c>
      <c r="AQ60" s="26">
        <v>83.255059978519427</v>
      </c>
      <c r="AR60" s="22">
        <v>0.96341302755484359</v>
      </c>
      <c r="AS60" s="24">
        <v>24.05594637236376</v>
      </c>
      <c r="AT60" s="24">
        <v>20.835023404372397</v>
      </c>
      <c r="AU60" s="25">
        <v>0.60446101124271023</v>
      </c>
      <c r="AV60" s="25">
        <v>0.92920557577616669</v>
      </c>
      <c r="AW60" s="25">
        <v>0.80273920620643135</v>
      </c>
      <c r="AX60" s="25">
        <v>0.480867569490115</v>
      </c>
      <c r="AY60" s="25">
        <v>3.6048052343988182E-2</v>
      </c>
      <c r="AZ60" s="25">
        <v>0.90108538648029435</v>
      </c>
      <c r="BA60" s="26">
        <v>19.552398166621916</v>
      </c>
      <c r="BB60" s="25">
        <v>0.3386841739762177</v>
      </c>
      <c r="BC60" s="26">
        <v>491.58572466176707</v>
      </c>
      <c r="BD60" s="25">
        <v>0.25483178239083754</v>
      </c>
      <c r="BE60" s="26">
        <v>69.22</v>
      </c>
      <c r="BF60" s="29">
        <v>4</v>
      </c>
      <c r="BG60" s="63">
        <v>5.73</v>
      </c>
    </row>
    <row r="61" spans="1:59" hidden="1" x14ac:dyDescent="0.25">
      <c r="A61" s="12">
        <f t="shared" si="0"/>
        <v>2014</v>
      </c>
      <c r="B61" s="13" t="s">
        <v>51</v>
      </c>
      <c r="C61" s="13" t="s">
        <v>31</v>
      </c>
      <c r="D61" s="14">
        <v>1128560.5</v>
      </c>
      <c r="E61" s="19">
        <f t="shared" si="1"/>
        <v>0.50314221523790714</v>
      </c>
      <c r="F61" s="14">
        <v>567826.43000000005</v>
      </c>
      <c r="G61" s="14">
        <v>1348773.89</v>
      </c>
      <c r="H61" s="19">
        <f t="shared" si="2"/>
        <v>2.9161715163391843E-2</v>
      </c>
      <c r="I61" s="14">
        <v>39332.559999999998</v>
      </c>
      <c r="J61" s="14">
        <v>354087</v>
      </c>
      <c r="K61" s="15">
        <f t="shared" si="3"/>
        <v>4.6598717264401124E-2</v>
      </c>
      <c r="L61" s="14">
        <v>16500</v>
      </c>
      <c r="M61" s="14">
        <v>27168.48</v>
      </c>
      <c r="N61" s="19">
        <f t="shared" si="4"/>
        <v>0.43960832553017321</v>
      </c>
      <c r="O61" s="14">
        <v>11943.49</v>
      </c>
      <c r="P61" s="17">
        <v>29566.01</v>
      </c>
      <c r="Q61" s="19">
        <f t="shared" si="5"/>
        <v>0.4868570361709274</v>
      </c>
      <c r="R61" s="17">
        <v>14394.42</v>
      </c>
      <c r="S61" s="14">
        <v>1241516.18</v>
      </c>
      <c r="T61" s="19">
        <f t="shared" si="6"/>
        <v>0.68226948923049879</v>
      </c>
      <c r="U61" s="14">
        <v>847048.61</v>
      </c>
      <c r="V61" s="14">
        <v>1638501</v>
      </c>
      <c r="W61" s="20">
        <f t="shared" si="7"/>
        <v>5.8707928771480761E-2</v>
      </c>
      <c r="X61" s="14">
        <v>96193</v>
      </c>
      <c r="Y61" s="14">
        <v>1640664</v>
      </c>
      <c r="Z61" s="19">
        <f t="shared" si="8"/>
        <v>1.1515459594408117E-2</v>
      </c>
      <c r="AA61" s="14">
        <v>18893</v>
      </c>
      <c r="AB61" s="14">
        <v>1816954</v>
      </c>
      <c r="AC61" s="20">
        <f t="shared" si="9"/>
        <v>6.6818422480701217E-2</v>
      </c>
      <c r="AD61" s="14">
        <v>121406</v>
      </c>
      <c r="AE61" s="14">
        <v>1816954</v>
      </c>
      <c r="AF61" s="19">
        <f>+AG61/AE61</f>
        <v>3.1833497160632572E-2</v>
      </c>
      <c r="AG61" s="14">
        <v>57840</v>
      </c>
      <c r="AH61" s="14">
        <v>1816954</v>
      </c>
      <c r="AI61" s="19">
        <f t="shared" si="11"/>
        <v>5.2916034197893841E-2</v>
      </c>
      <c r="AJ61" s="14">
        <v>96146</v>
      </c>
      <c r="AK61" s="14">
        <v>1816954</v>
      </c>
      <c r="AL61" s="19">
        <f t="shared" si="12"/>
        <v>1.1645314080598629E-2</v>
      </c>
      <c r="AM61" s="14">
        <v>21159</v>
      </c>
      <c r="AN61" s="14">
        <v>19.600000000000001</v>
      </c>
      <c r="AO61" s="14">
        <v>5.0999999999999996</v>
      </c>
      <c r="AP61" s="14">
        <v>0.497</v>
      </c>
      <c r="AQ61" s="26">
        <v>83.255059978519427</v>
      </c>
      <c r="AR61" s="22">
        <v>0.96341302755484359</v>
      </c>
      <c r="AS61" s="24">
        <v>24.05594637236376</v>
      </c>
      <c r="AT61" s="24">
        <v>20.835023404372397</v>
      </c>
      <c r="AU61" s="25">
        <v>0.60446101124271023</v>
      </c>
      <c r="AV61" s="25">
        <v>0.92920557577616669</v>
      </c>
      <c r="AW61" s="25">
        <v>0.80273920620643135</v>
      </c>
      <c r="AX61" s="25">
        <v>0.480867569490115</v>
      </c>
      <c r="AY61" s="25">
        <v>3.6048052343988182E-2</v>
      </c>
      <c r="AZ61" s="25">
        <v>0.90108538648029435</v>
      </c>
      <c r="BA61" s="26">
        <v>19.552398166621916</v>
      </c>
      <c r="BB61" s="25">
        <v>0.3386841739762177</v>
      </c>
      <c r="BC61" s="26">
        <v>491.58572466176707</v>
      </c>
      <c r="BD61" s="25">
        <v>0.25483178239083754</v>
      </c>
      <c r="BE61" s="26">
        <v>69.22</v>
      </c>
      <c r="BF61" s="26">
        <v>4</v>
      </c>
      <c r="BG61" s="63">
        <v>6.16</v>
      </c>
    </row>
    <row r="62" spans="1:59" hidden="1" x14ac:dyDescent="0.25">
      <c r="A62" s="12">
        <f t="shared" si="0"/>
        <v>2015</v>
      </c>
      <c r="B62" s="13" t="s">
        <v>51</v>
      </c>
      <c r="C62" s="13" t="s">
        <v>31</v>
      </c>
      <c r="D62" s="14">
        <v>1284456</v>
      </c>
      <c r="E62" s="19">
        <f t="shared" si="1"/>
        <v>0.47448741724122895</v>
      </c>
      <c r="F62" s="14">
        <v>609458.21</v>
      </c>
      <c r="G62" s="14">
        <v>1506817.61</v>
      </c>
      <c r="H62" s="19">
        <f t="shared" si="2"/>
        <v>3.597052466091101E-2</v>
      </c>
      <c r="I62" s="14">
        <v>54201.02</v>
      </c>
      <c r="J62" s="14">
        <v>410743</v>
      </c>
      <c r="K62" s="15">
        <f t="shared" si="3"/>
        <v>4.2466944050172491E-2</v>
      </c>
      <c r="L62" s="14">
        <v>17443</v>
      </c>
      <c r="M62" s="14">
        <v>31304.07</v>
      </c>
      <c r="N62" s="19">
        <f t="shared" si="4"/>
        <v>0.30426235310616156</v>
      </c>
      <c r="O62" s="14">
        <v>9524.65</v>
      </c>
      <c r="P62" s="17">
        <v>61035.96</v>
      </c>
      <c r="Q62" s="19">
        <f t="shared" si="5"/>
        <v>0.69084159567572956</v>
      </c>
      <c r="R62" s="17">
        <v>42166.18</v>
      </c>
      <c r="S62" s="14">
        <v>1390512.69</v>
      </c>
      <c r="T62" s="19">
        <f t="shared" si="6"/>
        <v>0.69476720129753011</v>
      </c>
      <c r="U62" s="14">
        <v>966082.61</v>
      </c>
      <c r="V62" s="14">
        <v>1840360</v>
      </c>
      <c r="W62" s="20">
        <f t="shared" si="7"/>
        <v>5.9511182594709729E-2</v>
      </c>
      <c r="X62" s="14">
        <v>109522</v>
      </c>
      <c r="Y62" s="14">
        <v>1841149</v>
      </c>
      <c r="Z62" s="19">
        <f t="shared" si="8"/>
        <v>4.3087767475636141E-2</v>
      </c>
      <c r="AA62" s="14">
        <v>79331</v>
      </c>
      <c r="AB62" s="14">
        <v>2042369</v>
      </c>
      <c r="AC62" s="20">
        <f t="shared" si="9"/>
        <v>8.7517485821612062E-2</v>
      </c>
      <c r="AD62" s="14">
        <v>178743</v>
      </c>
      <c r="AE62" s="14">
        <v>2042369</v>
      </c>
      <c r="AF62" s="19">
        <f t="shared" si="10"/>
        <v>4.5845290444576858E-2</v>
      </c>
      <c r="AG62" s="14">
        <v>93633</v>
      </c>
      <c r="AH62" s="14">
        <v>2042369</v>
      </c>
      <c r="AI62" s="19">
        <f t="shared" si="11"/>
        <v>2.9497607924914647E-2</v>
      </c>
      <c r="AJ62" s="14">
        <v>60245</v>
      </c>
      <c r="AK62" s="14">
        <v>2042369</v>
      </c>
      <c r="AL62" s="19">
        <f t="shared" si="12"/>
        <v>7.6504294767497944E-3</v>
      </c>
      <c r="AM62" s="14">
        <v>15625</v>
      </c>
      <c r="AN62" s="14">
        <v>17.899999999999999</v>
      </c>
      <c r="AO62" s="14">
        <v>4.9000000000000004</v>
      </c>
      <c r="AP62" s="14">
        <v>0.47099999999999997</v>
      </c>
      <c r="AQ62" s="26">
        <v>83.26757983442576</v>
      </c>
      <c r="AR62" s="22">
        <v>0.96495480676513867</v>
      </c>
      <c r="AS62" s="24">
        <v>23.848548474420269</v>
      </c>
      <c r="AT62" s="24">
        <v>4.1488619900973518</v>
      </c>
      <c r="AU62" s="25">
        <v>0.57099999999999995</v>
      </c>
      <c r="AV62" s="25">
        <v>0.93330000000000002</v>
      </c>
      <c r="AW62" s="25">
        <v>0.81720000000000004</v>
      </c>
      <c r="AX62" s="25">
        <v>0.47</v>
      </c>
      <c r="AY62" s="25">
        <v>2.8166327379160496E-2</v>
      </c>
      <c r="AZ62" s="25">
        <v>0.95717305811444242</v>
      </c>
      <c r="BA62" s="26">
        <v>21.924185553836086</v>
      </c>
      <c r="BB62" s="25">
        <v>0.32967435644578086</v>
      </c>
      <c r="BC62" s="26">
        <v>360.17858507779778</v>
      </c>
      <c r="BD62" s="25">
        <v>0.24256484041148671</v>
      </c>
      <c r="BE62" s="26">
        <v>68.930000000000007</v>
      </c>
      <c r="BF62" s="26">
        <v>4</v>
      </c>
      <c r="BG62" s="63">
        <v>6.11</v>
      </c>
    </row>
    <row r="63" spans="1:59" hidden="1" x14ac:dyDescent="0.25">
      <c r="A63" s="12">
        <f t="shared" si="0"/>
        <v>2016</v>
      </c>
      <c r="B63" s="13" t="s">
        <v>51</v>
      </c>
      <c r="C63" s="13" t="s">
        <v>31</v>
      </c>
      <c r="D63" s="14">
        <v>1273794.3999999999</v>
      </c>
      <c r="E63" s="19">
        <f t="shared" si="1"/>
        <v>0.495534577636705</v>
      </c>
      <c r="F63" s="14">
        <v>631209.17000000004</v>
      </c>
      <c r="G63" s="14">
        <v>1488767.08</v>
      </c>
      <c r="H63" s="19">
        <f t="shared" si="2"/>
        <v>3.4885739144635032E-2</v>
      </c>
      <c r="I63" s="14">
        <v>51936.74</v>
      </c>
      <c r="J63" s="14">
        <v>399140</v>
      </c>
      <c r="K63" s="15">
        <f t="shared" si="3"/>
        <v>5.3923435386080069E-2</v>
      </c>
      <c r="L63" s="14">
        <v>21523</v>
      </c>
      <c r="M63" s="14">
        <v>27429.75</v>
      </c>
      <c r="N63" s="19">
        <f t="shared" si="4"/>
        <v>0.72887612902049781</v>
      </c>
      <c r="O63" s="14">
        <v>19992.89</v>
      </c>
      <c r="P63" s="17">
        <v>39362.89</v>
      </c>
      <c r="Q63" s="19">
        <f t="shared" si="5"/>
        <v>0.66436483703305327</v>
      </c>
      <c r="R63" s="17">
        <v>26151.32</v>
      </c>
      <c r="S63" s="14">
        <v>1392368.57</v>
      </c>
      <c r="T63" s="19">
        <f t="shared" si="6"/>
        <v>0.71858827580401352</v>
      </c>
      <c r="U63" s="14">
        <v>1000539.73</v>
      </c>
      <c r="V63" s="14">
        <v>1818274</v>
      </c>
      <c r="W63" s="20">
        <f t="shared" si="7"/>
        <v>4.8160508262231103E-2</v>
      </c>
      <c r="X63" s="14">
        <v>87569</v>
      </c>
      <c r="Y63" s="14">
        <v>1819904</v>
      </c>
      <c r="Z63" s="19">
        <f t="shared" si="8"/>
        <v>2.1424756470670981E-2</v>
      </c>
      <c r="AA63" s="14">
        <v>38991</v>
      </c>
      <c r="AB63" s="14">
        <v>2015698</v>
      </c>
      <c r="AC63" s="20">
        <f t="shared" si="9"/>
        <v>7.5934490186525955E-2</v>
      </c>
      <c r="AD63" s="14">
        <v>153061</v>
      </c>
      <c r="AE63" s="14">
        <v>2015698</v>
      </c>
      <c r="AF63" s="19">
        <f t="shared" si="10"/>
        <v>6.205691527202984E-2</v>
      </c>
      <c r="AG63" s="14">
        <v>125088</v>
      </c>
      <c r="AH63" s="14">
        <v>2015698</v>
      </c>
      <c r="AI63" s="19">
        <f t="shared" si="11"/>
        <v>3.7283858990781356E-2</v>
      </c>
      <c r="AJ63" s="14">
        <v>75153</v>
      </c>
      <c r="AK63" s="14">
        <v>2015698</v>
      </c>
      <c r="AL63" s="19">
        <f t="shared" si="12"/>
        <v>1.5550444560643509E-2</v>
      </c>
      <c r="AM63" s="14">
        <v>31345</v>
      </c>
      <c r="AN63" s="14">
        <v>18</v>
      </c>
      <c r="AO63" s="14">
        <v>4.7</v>
      </c>
      <c r="AP63" s="14">
        <v>0.45100000000000001</v>
      </c>
      <c r="AQ63" s="26">
        <v>83.279424708574595</v>
      </c>
      <c r="AR63" s="22">
        <v>0.97412473103452235</v>
      </c>
      <c r="AS63" s="24">
        <v>23.848548474420269</v>
      </c>
      <c r="AT63" s="24">
        <v>20.587153307366371</v>
      </c>
      <c r="AU63" s="25">
        <v>0.59896522680784503</v>
      </c>
      <c r="AV63" s="25">
        <v>0.94342168385704006</v>
      </c>
      <c r="AW63" s="25">
        <v>0.8244806066250614</v>
      </c>
      <c r="AX63" s="25">
        <v>0.47843247025892233</v>
      </c>
      <c r="AY63" s="25">
        <v>3.1739518937943356E-2</v>
      </c>
      <c r="AZ63" s="25">
        <v>0.96700266922129041</v>
      </c>
      <c r="BA63" s="26">
        <v>21.604435972129163</v>
      </c>
      <c r="BB63" s="25">
        <v>0.36003185929538584</v>
      </c>
      <c r="BC63" s="26">
        <v>321.54701412271538</v>
      </c>
      <c r="BD63" s="25">
        <v>0.2849279347102659</v>
      </c>
      <c r="BE63" s="26">
        <v>68.650000000000006</v>
      </c>
      <c r="BF63" s="26">
        <v>4</v>
      </c>
      <c r="BG63" s="63">
        <v>5.91</v>
      </c>
    </row>
    <row r="64" spans="1:59" hidden="1" x14ac:dyDescent="0.25">
      <c r="A64" s="12">
        <f t="shared" si="0"/>
        <v>2013</v>
      </c>
      <c r="B64" s="13" t="s">
        <v>50</v>
      </c>
      <c r="C64" s="13" t="s">
        <v>32</v>
      </c>
      <c r="D64" s="14">
        <v>693279.45155334473</v>
      </c>
      <c r="E64" s="19">
        <f t="shared" si="1"/>
        <v>0.38002812505513173</v>
      </c>
      <c r="F64" s="14">
        <v>263465.69011306763</v>
      </c>
      <c r="G64" s="14">
        <v>630678.94161605835</v>
      </c>
      <c r="H64" s="21">
        <f t="shared" si="2"/>
        <v>0.1624908948262872</v>
      </c>
      <c r="I64" s="14">
        <v>102479.58557128906</v>
      </c>
      <c r="J64" s="14">
        <v>194479.88832000006</v>
      </c>
      <c r="K64" s="15">
        <f t="shared" si="3"/>
        <v>5.1699557197688942E-2</v>
      </c>
      <c r="L64" s="14">
        <v>10054.52411</v>
      </c>
      <c r="M64" s="14">
        <v>15214.939180000001</v>
      </c>
      <c r="N64" s="19">
        <f t="shared" si="4"/>
        <v>0.64065796022459032</v>
      </c>
      <c r="O64" s="14">
        <v>9747.5719000000008</v>
      </c>
      <c r="P64" s="14">
        <v>420154.08575439453</v>
      </c>
      <c r="Q64" s="19">
        <f t="shared" si="5"/>
        <v>0.33340975473921436</v>
      </c>
      <c r="R64" s="14">
        <v>140083.47068405151</v>
      </c>
      <c r="S64" s="14">
        <v>420154.08575439453</v>
      </c>
      <c r="T64" s="19">
        <f t="shared" si="6"/>
        <v>0.91067815878192004</v>
      </c>
      <c r="U64" s="14">
        <v>382625.14921951294</v>
      </c>
      <c r="V64" s="14">
        <v>614603.44063949585</v>
      </c>
      <c r="W64" s="20">
        <f t="shared" si="7"/>
        <v>9.2865755261683461E-2</v>
      </c>
      <c r="X64" s="14">
        <v>57075.612701416023</v>
      </c>
      <c r="Y64" s="14">
        <v>614603.44063949585</v>
      </c>
      <c r="Z64" s="19">
        <f t="shared" si="8"/>
        <v>4.5779748583794095E-3</v>
      </c>
      <c r="AA64" s="14">
        <v>2813.6390991210938</v>
      </c>
      <c r="AB64" s="14">
        <v>693279.45155334473</v>
      </c>
      <c r="AC64" s="20">
        <f t="shared" si="9"/>
        <v>0.13651017498007595</v>
      </c>
      <c r="AD64" s="14">
        <v>94639.699241638184</v>
      </c>
      <c r="AE64" s="14">
        <v>693279.45155334473</v>
      </c>
      <c r="AF64" s="19">
        <f t="shared" si="10"/>
        <v>0.49146531591095938</v>
      </c>
      <c r="AG64" s="14">
        <v>340722.80467224121</v>
      </c>
      <c r="AH64" s="14">
        <v>693279.45155334473</v>
      </c>
      <c r="AI64" s="19">
        <f t="shared" si="11"/>
        <v>0.2927981408461357</v>
      </c>
      <c r="AJ64" s="14">
        <v>202990.93450164795</v>
      </c>
      <c r="AK64" s="14">
        <v>693279.45155334473</v>
      </c>
      <c r="AL64" s="19">
        <f t="shared" si="12"/>
        <v>3.151919812371571E-2</v>
      </c>
      <c r="AM64" s="14">
        <v>21851.61238861084</v>
      </c>
      <c r="AN64" s="14">
        <v>47.3</v>
      </c>
      <c r="AO64" s="14">
        <v>10.1</v>
      </c>
      <c r="AP64" s="14">
        <v>0.46899999999999997</v>
      </c>
      <c r="AQ64" s="26">
        <v>73.498187435487509</v>
      </c>
      <c r="AR64" s="22">
        <v>0.97918251600317674</v>
      </c>
      <c r="AS64" s="24">
        <v>21.817006409065794</v>
      </c>
      <c r="AT64" s="24">
        <v>16.954740871632641</v>
      </c>
      <c r="AU64" s="25">
        <v>0.67662290738287367</v>
      </c>
      <c r="AV64" s="25">
        <v>0.95697082259900546</v>
      </c>
      <c r="AW64" s="25">
        <v>0.75421371056776532</v>
      </c>
      <c r="AX64" s="25">
        <v>0.39629704866653126</v>
      </c>
      <c r="AY64" s="25">
        <v>3.8332762524983514E-2</v>
      </c>
      <c r="AZ64" s="25">
        <v>1</v>
      </c>
      <c r="BA64" s="26">
        <v>24.002732565451044</v>
      </c>
      <c r="BB64" s="25">
        <v>0.18007912441959634</v>
      </c>
      <c r="BC64" s="26">
        <v>35.801543336800606</v>
      </c>
      <c r="BD64" s="25">
        <v>4.2665592722448596E-2</v>
      </c>
      <c r="BE64" s="26">
        <v>59.14</v>
      </c>
      <c r="BF64" s="29">
        <v>22</v>
      </c>
      <c r="BG64" s="63">
        <v>3.97</v>
      </c>
    </row>
    <row r="65" spans="1:59" hidden="1" x14ac:dyDescent="0.25">
      <c r="A65" s="12">
        <f t="shared" si="0"/>
        <v>2014</v>
      </c>
      <c r="B65" s="13" t="s">
        <v>50</v>
      </c>
      <c r="C65" s="13" t="s">
        <v>32</v>
      </c>
      <c r="D65" s="14">
        <v>648202.44673919678</v>
      </c>
      <c r="E65" s="19">
        <f>+F65/D65</f>
        <v>0.40297621597730848</v>
      </c>
      <c r="F65" s="14">
        <v>261210.16917419437</v>
      </c>
      <c r="G65" s="14">
        <v>589207.37799072266</v>
      </c>
      <c r="H65" s="21">
        <f>+I65/G65</f>
        <v>0.11763614887226549</v>
      </c>
      <c r="I65" s="14">
        <v>69312.086833953857</v>
      </c>
      <c r="J65" s="14">
        <v>155536.36827999988</v>
      </c>
      <c r="K65" s="15">
        <f t="shared" si="3"/>
        <v>4.8914817699123959E-2</v>
      </c>
      <c r="L65" s="14">
        <v>7608.0331000000006</v>
      </c>
      <c r="M65" s="14">
        <v>12118.333319999998</v>
      </c>
      <c r="N65" s="19">
        <f t="shared" si="4"/>
        <v>0.64479694473365101</v>
      </c>
      <c r="O65" s="14">
        <v>7813.8643000000002</v>
      </c>
      <c r="P65" s="14">
        <v>423072.57741928106</v>
      </c>
      <c r="Q65" s="19">
        <v>0.94101784282614076</v>
      </c>
      <c r="R65" s="14">
        <v>13125.37663269043</v>
      </c>
      <c r="S65" s="14">
        <v>423072.57741928106</v>
      </c>
      <c r="T65" s="19">
        <f>+U65/S65</f>
        <v>0.94101784282614076</v>
      </c>
      <c r="U65" s="14">
        <v>398118.8441619873</v>
      </c>
      <c r="V65" s="14">
        <v>575483.8623046875</v>
      </c>
      <c r="W65" s="20">
        <f>+X65/V65</f>
        <v>2.4527842866093618E-2</v>
      </c>
      <c r="X65" s="14">
        <v>14115.377746582031</v>
      </c>
      <c r="Y65" s="14">
        <v>575483.8623046875</v>
      </c>
      <c r="Z65" s="19">
        <f>+AA65/Y65</f>
        <v>2.1903984160068427E-4</v>
      </c>
      <c r="AA65" s="14">
        <v>126.05389404296875</v>
      </c>
      <c r="AB65" s="14">
        <v>648202.44673919678</v>
      </c>
      <c r="AC65" s="20">
        <f>+AD65/AB65</f>
        <v>0.14333189163756124</v>
      </c>
      <c r="AD65" s="14">
        <v>92908.082855224609</v>
      </c>
      <c r="AE65" s="14">
        <v>648202.44673919678</v>
      </c>
      <c r="AF65" s="19">
        <f>+AG65/AE65</f>
        <v>0.47557042648941361</v>
      </c>
      <c r="AG65" s="14">
        <v>308265.91404724121</v>
      </c>
      <c r="AH65" s="14">
        <v>648202.44673919678</v>
      </c>
      <c r="AI65" s="19">
        <f>+AJ65/AH65</f>
        <v>0.23782383821520864</v>
      </c>
      <c r="AJ65" s="14">
        <v>154157.99382400513</v>
      </c>
      <c r="AK65" s="14">
        <v>648202.44673919678</v>
      </c>
      <c r="AL65" s="19">
        <f>+AM65/AK65</f>
        <v>6.1382003754198569E-2</v>
      </c>
      <c r="AM65" s="14">
        <v>39787.965019226074</v>
      </c>
      <c r="AN65" s="14">
        <v>43.9</v>
      </c>
      <c r="AO65" s="14">
        <v>9.1</v>
      </c>
      <c r="AP65" s="14">
        <v>0.47499999999999998</v>
      </c>
      <c r="AQ65" s="26">
        <v>73.498187435487509</v>
      </c>
      <c r="AR65" s="22">
        <v>0.97918251600317674</v>
      </c>
      <c r="AS65" s="24">
        <v>21.817006409065794</v>
      </c>
      <c r="AT65" s="24">
        <v>16.954740871632641</v>
      </c>
      <c r="AU65" s="25">
        <v>0.67662290738287367</v>
      </c>
      <c r="AV65" s="25">
        <v>0.95697082259900546</v>
      </c>
      <c r="AW65" s="25">
        <v>0.75421371056776532</v>
      </c>
      <c r="AX65" s="25">
        <v>0.39629704866653126</v>
      </c>
      <c r="AY65" s="25">
        <v>3.8332762524983514E-2</v>
      </c>
      <c r="AZ65" s="25">
        <v>1</v>
      </c>
      <c r="BA65" s="26">
        <v>24.002732565451044</v>
      </c>
      <c r="BB65" s="25">
        <v>0.18007912441959634</v>
      </c>
      <c r="BC65" s="26">
        <v>35.801543336800606</v>
      </c>
      <c r="BD65" s="25">
        <v>4.2665592722448596E-2</v>
      </c>
      <c r="BE65" s="26">
        <v>59.14</v>
      </c>
      <c r="BF65" s="26">
        <v>21</v>
      </c>
      <c r="BG65" s="63">
        <v>4.1100000000000003</v>
      </c>
    </row>
    <row r="66" spans="1:59" hidden="1" x14ac:dyDescent="0.25">
      <c r="A66" s="12">
        <f t="shared" si="0"/>
        <v>2015</v>
      </c>
      <c r="B66" s="13" t="s">
        <v>50</v>
      </c>
      <c r="C66" s="13" t="s">
        <v>32</v>
      </c>
      <c r="D66" s="14">
        <v>687765.16703033447</v>
      </c>
      <c r="E66" s="19">
        <f>+F66/D66</f>
        <v>0.36953622433154976</v>
      </c>
      <c r="F66" s="14">
        <v>254154.14305114746</v>
      </c>
      <c r="G66" s="14">
        <v>621230.32563018799</v>
      </c>
      <c r="H66" s="21">
        <f>+I66/G66</f>
        <v>0.13189171079868184</v>
      </c>
      <c r="I66" s="14">
        <v>81935.130447387695</v>
      </c>
      <c r="J66" s="14">
        <v>185266.0832799999</v>
      </c>
      <c r="K66" s="15">
        <f t="shared" si="3"/>
        <v>4.7113671674097926E-2</v>
      </c>
      <c r="L66" s="14">
        <v>8728.565419999999</v>
      </c>
      <c r="M66" s="14">
        <v>13409.599299999998</v>
      </c>
      <c r="N66" s="19">
        <f t="shared" si="4"/>
        <v>0.6803304927985433</v>
      </c>
      <c r="O66" s="14">
        <v>9122.9593000000004</v>
      </c>
      <c r="P66" s="14">
        <v>423343.35882568359</v>
      </c>
      <c r="Q66" s="19">
        <v>0.70938924550375471</v>
      </c>
      <c r="R66" s="14">
        <v>17180.87141418457</v>
      </c>
      <c r="S66" s="14">
        <v>423343.35882568359</v>
      </c>
      <c r="T66" s="19">
        <f>+U66/S66</f>
        <v>0.90355468845616149</v>
      </c>
      <c r="U66" s="14">
        <v>382513.87669372553</v>
      </c>
      <c r="V66" s="14">
        <v>603164.83473968506</v>
      </c>
      <c r="W66" s="20">
        <f>+X66/V66</f>
        <v>5.0112580733906113E-2</v>
      </c>
      <c r="X66" s="14">
        <v>30226.146476745605</v>
      </c>
      <c r="Y66" s="14">
        <v>603164.83473968506</v>
      </c>
      <c r="Z66" s="19">
        <f>+AA66/Y66</f>
        <v>1.2410549377173122E-2</v>
      </c>
      <c r="AA66" s="14">
        <v>7485.6069641113281</v>
      </c>
      <c r="AB66" s="14">
        <v>687765.16703033447</v>
      </c>
      <c r="AC66" s="20">
        <f>+AD66/AB66</f>
        <v>0.13938583732024054</v>
      </c>
      <c r="AD66" s="14">
        <v>95864.723686218262</v>
      </c>
      <c r="AE66" s="14">
        <v>687765.16703033447</v>
      </c>
      <c r="AF66" s="19">
        <f>+AG66/AE66</f>
        <v>0.45513543572537052</v>
      </c>
      <c r="AG66" s="14">
        <v>313026.2989730835</v>
      </c>
      <c r="AH66" s="14">
        <v>687765.16703033447</v>
      </c>
      <c r="AI66" s="19">
        <f>+AJ66/AH66</f>
        <v>0.219683680197338</v>
      </c>
      <c r="AJ66" s="14">
        <v>151090.78300476074</v>
      </c>
      <c r="AK66" s="14">
        <v>687765.16703033447</v>
      </c>
      <c r="AL66" s="19">
        <f>+AM66/AK66</f>
        <v>7.2868969283458873E-2</v>
      </c>
      <c r="AM66" s="14">
        <v>50116.738830566406</v>
      </c>
      <c r="AN66" s="14">
        <v>44.7</v>
      </c>
      <c r="AO66" s="14">
        <v>9.4</v>
      </c>
      <c r="AP66" s="14">
        <v>0.47</v>
      </c>
      <c r="AQ66" s="26">
        <v>73.497306032121145</v>
      </c>
      <c r="AR66" s="22">
        <v>0.96845794282737496</v>
      </c>
      <c r="AS66" s="24">
        <v>21.595169510525547</v>
      </c>
      <c r="AT66" s="24">
        <v>16.608857381649198</v>
      </c>
      <c r="AU66" s="25">
        <v>0.68989999999999996</v>
      </c>
      <c r="AV66" s="25">
        <v>0.95989999999999998</v>
      </c>
      <c r="AW66" s="25">
        <v>0.75590000000000002</v>
      </c>
      <c r="AX66" s="25">
        <v>0.39860000000000001</v>
      </c>
      <c r="AY66" s="25">
        <v>5.8343828065321963E-2</v>
      </c>
      <c r="AZ66" s="25">
        <v>1</v>
      </c>
      <c r="BA66" s="26">
        <v>21.867249487074272</v>
      </c>
      <c r="BB66" s="25">
        <v>0.1881236281663404</v>
      </c>
      <c r="BC66" s="26">
        <v>68.627932406876212</v>
      </c>
      <c r="BD66" s="25">
        <v>4.6615649285163437E-2</v>
      </c>
      <c r="BE66" s="26">
        <v>59.31</v>
      </c>
      <c r="BF66" s="26">
        <v>19</v>
      </c>
      <c r="BG66" s="63">
        <v>4.2</v>
      </c>
    </row>
    <row r="67" spans="1:59" hidden="1" x14ac:dyDescent="0.25">
      <c r="A67" s="12">
        <f t="shared" si="0"/>
        <v>2016</v>
      </c>
      <c r="B67" s="13" t="s">
        <v>50</v>
      </c>
      <c r="C67" s="13" t="s">
        <v>32</v>
      </c>
      <c r="D67" s="14">
        <v>721232.23288726807</v>
      </c>
      <c r="E67" s="19">
        <f>+F67/D67</f>
        <v>0.34545266476792236</v>
      </c>
      <c r="F67" s="14">
        <v>249151.59676742551</v>
      </c>
      <c r="G67" s="14">
        <v>651238.68444061279</v>
      </c>
      <c r="H67" s="21">
        <f>+I67/G67</f>
        <v>0.1231239100491346</v>
      </c>
      <c r="I67" s="14">
        <v>80183.053203582764</v>
      </c>
      <c r="J67" s="14">
        <v>182810.37669999991</v>
      </c>
      <c r="K67" s="15">
        <f t="shared" si="3"/>
        <v>4.5614493829769599E-2</v>
      </c>
      <c r="L67" s="14">
        <v>8338.8028000000013</v>
      </c>
      <c r="M67" s="14">
        <v>7322.9947899999988</v>
      </c>
      <c r="N67" s="19">
        <f t="shared" si="4"/>
        <v>0.81933731650244701</v>
      </c>
      <c r="O67" s="14">
        <v>6000.0028999999995</v>
      </c>
      <c r="P67" s="14">
        <v>456394.77603149414</v>
      </c>
      <c r="Q67" s="19">
        <v>0.69149984474523429</v>
      </c>
      <c r="R67" s="14">
        <v>6737.3444442749023</v>
      </c>
      <c r="S67" s="14">
        <v>456394.77603149414</v>
      </c>
      <c r="T67" s="19">
        <f>+U67/S67</f>
        <v>0.88343864797943694</v>
      </c>
      <c r="U67" s="14">
        <v>403196.78388214111</v>
      </c>
      <c r="V67" s="14">
        <v>631933.83087921143</v>
      </c>
      <c r="W67" s="20">
        <f>+X67/V67</f>
        <v>3.9931407703503098E-2</v>
      </c>
      <c r="X67" s="14">
        <v>25234.007442474365</v>
      </c>
      <c r="Y67" s="14">
        <v>631933.83087921143</v>
      </c>
      <c r="Z67" s="19">
        <f>+AA67/Y67</f>
        <v>6.9768164310429287E-2</v>
      </c>
      <c r="AA67" s="14">
        <v>44088.863346099854</v>
      </c>
      <c r="AB67" s="14">
        <v>721232.23288726807</v>
      </c>
      <c r="AC67" s="20">
        <f>+AD67/AB67</f>
        <v>0.14639384424736843</v>
      </c>
      <c r="AD67" s="14">
        <v>105583.95916748047</v>
      </c>
      <c r="AE67" s="14">
        <v>721232.23288726807</v>
      </c>
      <c r="AF67" s="19">
        <f>+AG67/AE67</f>
        <v>0.49503562021869768</v>
      </c>
      <c r="AG67" s="14">
        <v>357035.64572906494</v>
      </c>
      <c r="AH67" s="14">
        <v>721232.23288726807</v>
      </c>
      <c r="AI67" s="19">
        <f>+AJ67/AH67</f>
        <v>0.2429121421113393</v>
      </c>
      <c r="AJ67" s="14">
        <v>175196.06665039063</v>
      </c>
      <c r="AK67" s="14">
        <v>721232.23288726807</v>
      </c>
      <c r="AL67" s="19">
        <f>+AM67/AK67</f>
        <v>5.3041850858047086E-2</v>
      </c>
      <c r="AM67" s="14">
        <v>38255.492530822754</v>
      </c>
      <c r="AN67" s="14">
        <v>46.7</v>
      </c>
      <c r="AO67" s="14">
        <v>12</v>
      </c>
      <c r="AP67" s="14">
        <v>0.46600000000000003</v>
      </c>
      <c r="AQ67" s="26">
        <v>73.495085065665151</v>
      </c>
      <c r="AR67" s="22">
        <v>0.96554845171062831</v>
      </c>
      <c r="AS67" s="24">
        <v>21.595169510525547</v>
      </c>
      <c r="AT67" s="24">
        <v>16.608857381649198</v>
      </c>
      <c r="AU67" s="25">
        <v>0.67375800797775898</v>
      </c>
      <c r="AV67" s="25">
        <v>0.95001932087137131</v>
      </c>
      <c r="AW67" s="25">
        <v>0.73127628478539686</v>
      </c>
      <c r="AX67" s="25">
        <v>0.42248950549286968</v>
      </c>
      <c r="AY67" s="25">
        <v>2.6492634442018475E-2</v>
      </c>
      <c r="AZ67" s="25">
        <v>1</v>
      </c>
      <c r="BA67" s="26">
        <v>21.361112086105351</v>
      </c>
      <c r="BB67" s="25">
        <v>0.1906475677479324</v>
      </c>
      <c r="BC67" s="26">
        <v>31.665010282233677</v>
      </c>
      <c r="BD67" s="25">
        <v>5.7082250875896752E-2</v>
      </c>
      <c r="BE67" s="26">
        <v>57.6</v>
      </c>
      <c r="BF67" s="26">
        <v>21</v>
      </c>
      <c r="BG67" s="63">
        <v>4</v>
      </c>
    </row>
    <row r="68" spans="1:59" x14ac:dyDescent="0.25">
      <c r="Q68" s="15"/>
    </row>
    <row r="72" spans="1:59" x14ac:dyDescent="0.25">
      <c r="C72" s="65" t="s">
        <v>332</v>
      </c>
      <c r="D72" s="65" t="s">
        <v>333</v>
      </c>
    </row>
    <row r="73" spans="1:59" x14ac:dyDescent="0.25">
      <c r="C73" s="64" t="str">
        <f>D2</f>
        <v>Bajo logro educativo</v>
      </c>
      <c r="D73" s="14" t="s">
        <v>33</v>
      </c>
    </row>
    <row r="74" spans="1:59" x14ac:dyDescent="0.25">
      <c r="C74" s="64" t="str">
        <f>G2</f>
        <v xml:space="preserve">Analfabetismo </v>
      </c>
      <c r="D74" s="14" t="s">
        <v>34</v>
      </c>
    </row>
    <row r="75" spans="1:59" x14ac:dyDescent="0.25">
      <c r="C75" s="14" t="s">
        <v>334</v>
      </c>
      <c r="D75" s="14" t="s">
        <v>35</v>
      </c>
    </row>
    <row r="76" spans="1:59" x14ac:dyDescent="0.25">
      <c r="C76" s="14" t="s">
        <v>335</v>
      </c>
      <c r="D76" s="14" t="s">
        <v>36</v>
      </c>
    </row>
    <row r="77" spans="1:59" x14ac:dyDescent="0.25">
      <c r="C77" s="14" t="s">
        <v>336</v>
      </c>
      <c r="D77" s="14" t="s">
        <v>37</v>
      </c>
    </row>
    <row r="78" spans="1:59" x14ac:dyDescent="0.25">
      <c r="C78" s="14" t="s">
        <v>7</v>
      </c>
      <c r="D78" s="14" t="s">
        <v>38</v>
      </c>
    </row>
    <row r="79" spans="1:59" x14ac:dyDescent="0.25">
      <c r="C79" s="14" t="s">
        <v>8</v>
      </c>
      <c r="D79" s="14" t="s">
        <v>39</v>
      </c>
    </row>
    <row r="80" spans="1:59" x14ac:dyDescent="0.25">
      <c r="C80" s="14" t="s">
        <v>337</v>
      </c>
      <c r="D80" s="14" t="s">
        <v>40</v>
      </c>
    </row>
    <row r="81" spans="3:4" x14ac:dyDescent="0.25">
      <c r="C81" s="14" t="s">
        <v>10</v>
      </c>
      <c r="D81" s="14" t="s">
        <v>41</v>
      </c>
    </row>
    <row r="82" spans="3:4" x14ac:dyDescent="0.25">
      <c r="C82" s="14" t="s">
        <v>11</v>
      </c>
      <c r="D82" s="14" t="s">
        <v>42</v>
      </c>
    </row>
    <row r="83" spans="3:4" x14ac:dyDescent="0.25">
      <c r="C83" s="14" t="s">
        <v>12</v>
      </c>
      <c r="D83" s="14" t="s">
        <v>43</v>
      </c>
    </row>
    <row r="84" spans="3:4" x14ac:dyDescent="0.25">
      <c r="C84" s="14" t="s">
        <v>13</v>
      </c>
      <c r="D84" s="14" t="s">
        <v>45</v>
      </c>
    </row>
    <row r="85" spans="3:4" x14ac:dyDescent="0.25">
      <c r="C85" s="14" t="s">
        <v>338</v>
      </c>
      <c r="D85" s="14" t="s">
        <v>44</v>
      </c>
    </row>
    <row r="86" spans="3:4" x14ac:dyDescent="0.25">
      <c r="C86" s="14" t="s">
        <v>339</v>
      </c>
      <c r="D86" s="14" t="s">
        <v>46</v>
      </c>
    </row>
    <row r="87" spans="3:4" x14ac:dyDescent="0.25">
      <c r="C87" s="14" t="s">
        <v>340</v>
      </c>
      <c r="D87" s="14" t="s">
        <v>47</v>
      </c>
    </row>
  </sheetData>
  <autoFilter ref="A3:C67">
    <filterColumn colId="0">
      <filters>
        <filter val="2016"/>
      </filters>
    </filterColumn>
    <filterColumn colId="1">
      <filters>
        <filter val="Eje cafetero"/>
      </filters>
    </filterColumn>
  </autoFilter>
  <sortState ref="A5:BG59">
    <sortCondition ref="C4"/>
  </sortState>
  <mergeCells count="17">
    <mergeCell ref="AN2:AP2"/>
    <mergeCell ref="AE2:AG2"/>
    <mergeCell ref="AH2:AJ2"/>
    <mergeCell ref="AK2:AM2"/>
    <mergeCell ref="AQ2:BG2"/>
    <mergeCell ref="P2:R2"/>
    <mergeCell ref="S2:U2"/>
    <mergeCell ref="V2:X2"/>
    <mergeCell ref="Y2:AA2"/>
    <mergeCell ref="AB2:AD2"/>
    <mergeCell ref="M2:O2"/>
    <mergeCell ref="A2:A3"/>
    <mergeCell ref="C2:C3"/>
    <mergeCell ref="D2:F2"/>
    <mergeCell ref="G2:I2"/>
    <mergeCell ref="J2:L2"/>
    <mergeCell ref="B2:B3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144"/>
  <sheetViews>
    <sheetView zoomScaleNormal="100" workbookViewId="0">
      <selection activeCell="B44" sqref="B44"/>
    </sheetView>
  </sheetViews>
  <sheetFormatPr baseColWidth="10" defaultColWidth="9.140625" defaultRowHeight="12.75" x14ac:dyDescent="0.2"/>
  <cols>
    <col min="1" max="1" width="12.140625" style="30" customWidth="1"/>
    <col min="2" max="2" width="71.28515625" style="30" bestFit="1" customWidth="1"/>
    <col min="3" max="16384" width="9.140625" style="30"/>
  </cols>
  <sheetData>
    <row r="1" spans="1:2" ht="15" x14ac:dyDescent="0.25">
      <c r="A1" s="60" t="s">
        <v>330</v>
      </c>
      <c r="B1" s="60" t="s">
        <v>329</v>
      </c>
    </row>
    <row r="2" spans="1:2" ht="15" x14ac:dyDescent="0.2">
      <c r="A2" s="59" t="s">
        <v>328</v>
      </c>
      <c r="B2" s="59"/>
    </row>
    <row r="3" spans="1:2" ht="15" x14ac:dyDescent="0.2">
      <c r="A3" s="55" t="s">
        <v>327</v>
      </c>
      <c r="B3" s="54" t="s">
        <v>326</v>
      </c>
    </row>
    <row r="4" spans="1:2" ht="15" x14ac:dyDescent="0.2">
      <c r="A4" s="57" t="s">
        <v>325</v>
      </c>
      <c r="B4" s="56" t="s">
        <v>324</v>
      </c>
    </row>
    <row r="5" spans="1:2" ht="15" x14ac:dyDescent="0.2">
      <c r="A5" s="57" t="s">
        <v>323</v>
      </c>
      <c r="B5" s="56" t="s">
        <v>322</v>
      </c>
    </row>
    <row r="6" spans="1:2" ht="15" x14ac:dyDescent="0.2">
      <c r="A6" s="55" t="s">
        <v>321</v>
      </c>
      <c r="B6" s="54" t="s">
        <v>320</v>
      </c>
    </row>
    <row r="7" spans="1:2" ht="15" x14ac:dyDescent="0.2">
      <c r="A7" s="57" t="s">
        <v>319</v>
      </c>
      <c r="B7" s="56" t="s">
        <v>318</v>
      </c>
    </row>
    <row r="8" spans="1:2" ht="15" x14ac:dyDescent="0.2">
      <c r="A8" s="57" t="s">
        <v>317</v>
      </c>
      <c r="B8" s="56" t="s">
        <v>316</v>
      </c>
    </row>
    <row r="9" spans="1:2" ht="15" x14ac:dyDescent="0.2">
      <c r="A9" s="57" t="s">
        <v>315</v>
      </c>
      <c r="B9" s="56" t="s">
        <v>314</v>
      </c>
    </row>
    <row r="10" spans="1:2" ht="15" x14ac:dyDescent="0.2">
      <c r="A10" s="55" t="s">
        <v>313</v>
      </c>
      <c r="B10" s="54" t="s">
        <v>312</v>
      </c>
    </row>
    <row r="11" spans="1:2" ht="15" x14ac:dyDescent="0.2">
      <c r="A11" s="57" t="s">
        <v>311</v>
      </c>
      <c r="B11" s="56" t="s">
        <v>310</v>
      </c>
    </row>
    <row r="12" spans="1:2" ht="15" x14ac:dyDescent="0.2">
      <c r="A12" s="57" t="s">
        <v>309</v>
      </c>
      <c r="B12" s="56" t="s">
        <v>308</v>
      </c>
    </row>
    <row r="13" spans="1:2" ht="15" x14ac:dyDescent="0.2">
      <c r="A13" s="55" t="s">
        <v>307</v>
      </c>
      <c r="B13" s="54" t="s">
        <v>306</v>
      </c>
    </row>
    <row r="14" spans="1:2" ht="15" x14ac:dyDescent="0.2">
      <c r="A14" s="57" t="s">
        <v>305</v>
      </c>
      <c r="B14" s="56" t="s">
        <v>304</v>
      </c>
    </row>
    <row r="15" spans="1:2" ht="15" x14ac:dyDescent="0.2">
      <c r="A15" s="57" t="s">
        <v>303</v>
      </c>
      <c r="B15" s="56" t="s">
        <v>302</v>
      </c>
    </row>
    <row r="16" spans="1:2" ht="15" x14ac:dyDescent="0.2">
      <c r="A16" s="57" t="s">
        <v>301</v>
      </c>
      <c r="B16" s="56" t="s">
        <v>300</v>
      </c>
    </row>
    <row r="17" spans="1:2" ht="15" x14ac:dyDescent="0.2">
      <c r="A17" s="57" t="s">
        <v>299</v>
      </c>
      <c r="B17" s="56" t="s">
        <v>298</v>
      </c>
    </row>
    <row r="18" spans="1:2" ht="15" x14ac:dyDescent="0.2">
      <c r="A18" s="57" t="s">
        <v>297</v>
      </c>
      <c r="B18" s="56" t="s">
        <v>296</v>
      </c>
    </row>
    <row r="19" spans="1:2" ht="15" x14ac:dyDescent="0.2">
      <c r="A19" s="57" t="s">
        <v>295</v>
      </c>
      <c r="B19" s="56" t="s">
        <v>294</v>
      </c>
    </row>
    <row r="20" spans="1:2" ht="15" x14ac:dyDescent="0.2">
      <c r="A20" s="57" t="s">
        <v>293</v>
      </c>
      <c r="B20" s="56" t="s">
        <v>292</v>
      </c>
    </row>
    <row r="21" spans="1:2" ht="15" x14ac:dyDescent="0.2">
      <c r="A21" s="59" t="s">
        <v>291</v>
      </c>
      <c r="B21" s="58"/>
    </row>
    <row r="22" spans="1:2" ht="15" x14ac:dyDescent="0.2">
      <c r="A22" s="55" t="s">
        <v>290</v>
      </c>
      <c r="B22" s="54" t="s">
        <v>289</v>
      </c>
    </row>
    <row r="23" spans="1:2" ht="15" x14ac:dyDescent="0.2">
      <c r="A23" s="57" t="s">
        <v>288</v>
      </c>
      <c r="B23" s="56" t="s">
        <v>287</v>
      </c>
    </row>
    <row r="24" spans="1:2" ht="15" x14ac:dyDescent="0.2">
      <c r="A24" s="57" t="s">
        <v>286</v>
      </c>
      <c r="B24" s="56" t="s">
        <v>285</v>
      </c>
    </row>
    <row r="25" spans="1:2" ht="15" x14ac:dyDescent="0.2">
      <c r="A25" s="57" t="s">
        <v>284</v>
      </c>
      <c r="B25" s="56" t="s">
        <v>283</v>
      </c>
    </row>
    <row r="26" spans="1:2" ht="15" x14ac:dyDescent="0.2">
      <c r="A26" s="55" t="s">
        <v>282</v>
      </c>
      <c r="B26" s="54" t="s">
        <v>281</v>
      </c>
    </row>
    <row r="27" spans="1:2" ht="15" x14ac:dyDescent="0.2">
      <c r="A27" s="57" t="s">
        <v>280</v>
      </c>
      <c r="B27" s="56" t="s">
        <v>279</v>
      </c>
    </row>
    <row r="28" spans="1:2" ht="15" x14ac:dyDescent="0.2">
      <c r="A28" s="57" t="s">
        <v>278</v>
      </c>
      <c r="B28" s="56" t="s">
        <v>277</v>
      </c>
    </row>
    <row r="29" spans="1:2" ht="15" x14ac:dyDescent="0.2">
      <c r="A29" s="57" t="s">
        <v>276</v>
      </c>
      <c r="B29" s="56" t="s">
        <v>275</v>
      </c>
    </row>
    <row r="30" spans="1:2" ht="15" x14ac:dyDescent="0.2">
      <c r="A30" s="57" t="s">
        <v>274</v>
      </c>
      <c r="B30" s="56" t="s">
        <v>273</v>
      </c>
    </row>
    <row r="31" spans="1:2" ht="15" x14ac:dyDescent="0.2">
      <c r="A31" s="57" t="s">
        <v>272</v>
      </c>
      <c r="B31" s="56" t="s">
        <v>271</v>
      </c>
    </row>
    <row r="32" spans="1:2" ht="15" x14ac:dyDescent="0.2">
      <c r="A32" s="57" t="s">
        <v>270</v>
      </c>
      <c r="B32" s="56" t="s">
        <v>269</v>
      </c>
    </row>
    <row r="33" spans="1:2" ht="15" x14ac:dyDescent="0.2">
      <c r="A33" s="57" t="s">
        <v>268</v>
      </c>
      <c r="B33" s="56" t="s">
        <v>267</v>
      </c>
    </row>
    <row r="34" spans="1:2" ht="15" x14ac:dyDescent="0.2">
      <c r="A34" s="57" t="s">
        <v>266</v>
      </c>
      <c r="B34" s="56" t="s">
        <v>265</v>
      </c>
    </row>
    <row r="35" spans="1:2" ht="15" x14ac:dyDescent="0.2">
      <c r="A35" s="57" t="s">
        <v>264</v>
      </c>
      <c r="B35" s="56" t="s">
        <v>263</v>
      </c>
    </row>
    <row r="36" spans="1:2" ht="15" x14ac:dyDescent="0.2">
      <c r="A36" s="57" t="s">
        <v>262</v>
      </c>
      <c r="B36" s="56" t="s">
        <v>261</v>
      </c>
    </row>
    <row r="37" spans="1:2" ht="15" x14ac:dyDescent="0.2">
      <c r="A37" s="55" t="s">
        <v>260</v>
      </c>
      <c r="B37" s="54" t="s">
        <v>259</v>
      </c>
    </row>
    <row r="38" spans="1:2" ht="15" x14ac:dyDescent="0.25">
      <c r="A38" s="36" t="s">
        <v>258</v>
      </c>
      <c r="B38" s="35" t="s">
        <v>257</v>
      </c>
    </row>
    <row r="39" spans="1:2" ht="15" x14ac:dyDescent="0.25">
      <c r="A39" s="36" t="s">
        <v>256</v>
      </c>
      <c r="B39" s="35" t="s">
        <v>255</v>
      </c>
    </row>
    <row r="40" spans="1:2" ht="15" x14ac:dyDescent="0.25">
      <c r="A40" s="50" t="s">
        <v>254</v>
      </c>
      <c r="B40" s="50"/>
    </row>
    <row r="41" spans="1:2" ht="15" x14ac:dyDescent="0.25">
      <c r="A41" s="38" t="s">
        <v>253</v>
      </c>
      <c r="B41" s="40" t="s">
        <v>252</v>
      </c>
    </row>
    <row r="42" spans="1:2" ht="15" x14ac:dyDescent="0.25">
      <c r="A42" s="36" t="s">
        <v>251</v>
      </c>
      <c r="B42" s="35" t="s">
        <v>250</v>
      </c>
    </row>
    <row r="43" spans="1:2" ht="15" x14ac:dyDescent="0.25">
      <c r="A43" s="38" t="s">
        <v>249</v>
      </c>
      <c r="B43" s="40" t="s">
        <v>248</v>
      </c>
    </row>
    <row r="44" spans="1:2" ht="15" x14ac:dyDescent="0.25">
      <c r="A44" s="36" t="s">
        <v>247</v>
      </c>
      <c r="B44" s="35" t="s">
        <v>246</v>
      </c>
    </row>
    <row r="45" spans="1:2" ht="15" x14ac:dyDescent="0.25">
      <c r="A45" s="50" t="s">
        <v>245</v>
      </c>
      <c r="B45" s="53"/>
    </row>
    <row r="46" spans="1:2" ht="15" x14ac:dyDescent="0.25">
      <c r="A46" s="38" t="s">
        <v>244</v>
      </c>
      <c r="B46" s="40" t="s">
        <v>243</v>
      </c>
    </row>
    <row r="47" spans="1:2" ht="15" x14ac:dyDescent="0.25">
      <c r="A47" s="36" t="s">
        <v>242</v>
      </c>
      <c r="B47" s="35" t="s">
        <v>241</v>
      </c>
    </row>
    <row r="48" spans="1:2" ht="15" x14ac:dyDescent="0.25">
      <c r="A48" s="36" t="s">
        <v>240</v>
      </c>
      <c r="B48" s="35" t="s">
        <v>239</v>
      </c>
    </row>
    <row r="49" spans="1:2" ht="15" x14ac:dyDescent="0.25">
      <c r="A49" s="36" t="s">
        <v>238</v>
      </c>
      <c r="B49" s="35" t="s">
        <v>237</v>
      </c>
    </row>
    <row r="50" spans="1:2" ht="15" x14ac:dyDescent="0.25">
      <c r="A50" s="36" t="s">
        <v>236</v>
      </c>
      <c r="B50" s="35" t="s">
        <v>235</v>
      </c>
    </row>
    <row r="51" spans="1:2" ht="15" x14ac:dyDescent="0.25">
      <c r="A51" s="36" t="s">
        <v>234</v>
      </c>
      <c r="B51" s="35" t="s">
        <v>233</v>
      </c>
    </row>
    <row r="52" spans="1:2" ht="15" x14ac:dyDescent="0.25">
      <c r="A52" s="38" t="s">
        <v>232</v>
      </c>
      <c r="B52" s="40" t="s">
        <v>231</v>
      </c>
    </row>
    <row r="53" spans="1:2" ht="15" x14ac:dyDescent="0.25">
      <c r="A53" s="36" t="s">
        <v>230</v>
      </c>
      <c r="B53" s="35" t="s">
        <v>229</v>
      </c>
    </row>
    <row r="54" spans="1:2" ht="15" x14ac:dyDescent="0.25">
      <c r="A54" s="36" t="s">
        <v>228</v>
      </c>
      <c r="B54" s="35" t="s">
        <v>227</v>
      </c>
    </row>
    <row r="55" spans="1:2" ht="15" x14ac:dyDescent="0.25">
      <c r="A55" s="36" t="s">
        <v>226</v>
      </c>
      <c r="B55" s="35" t="s">
        <v>225</v>
      </c>
    </row>
    <row r="56" spans="1:2" ht="15" x14ac:dyDescent="0.25">
      <c r="A56" s="36" t="s">
        <v>224</v>
      </c>
      <c r="B56" s="35" t="s">
        <v>223</v>
      </c>
    </row>
    <row r="57" spans="1:2" ht="15" x14ac:dyDescent="0.25">
      <c r="A57" s="36" t="s">
        <v>222</v>
      </c>
      <c r="B57" s="35" t="s">
        <v>221</v>
      </c>
    </row>
    <row r="58" spans="1:2" ht="15" x14ac:dyDescent="0.25">
      <c r="A58" s="36" t="s">
        <v>220</v>
      </c>
      <c r="B58" s="35" t="s">
        <v>219</v>
      </c>
    </row>
    <row r="59" spans="1:2" ht="15" x14ac:dyDescent="0.25">
      <c r="A59" s="36" t="s">
        <v>218</v>
      </c>
      <c r="B59" s="35" t="s">
        <v>217</v>
      </c>
    </row>
    <row r="60" spans="1:2" ht="15" x14ac:dyDescent="0.25">
      <c r="A60" s="39" t="s">
        <v>216</v>
      </c>
      <c r="B60" s="52"/>
    </row>
    <row r="61" spans="1:2" ht="15" x14ac:dyDescent="0.25">
      <c r="A61" s="38" t="s">
        <v>215</v>
      </c>
      <c r="B61" s="51" t="s">
        <v>214</v>
      </c>
    </row>
    <row r="62" spans="1:2" ht="15" x14ac:dyDescent="0.25">
      <c r="A62" s="36" t="s">
        <v>213</v>
      </c>
      <c r="B62" s="35" t="s">
        <v>212</v>
      </c>
    </row>
    <row r="63" spans="1:2" ht="15" x14ac:dyDescent="0.25">
      <c r="A63" s="36" t="s">
        <v>211</v>
      </c>
      <c r="B63" s="35" t="s">
        <v>210</v>
      </c>
    </row>
    <row r="64" spans="1:2" ht="15" x14ac:dyDescent="0.25">
      <c r="A64" s="36" t="s">
        <v>209</v>
      </c>
      <c r="B64" s="35" t="s">
        <v>208</v>
      </c>
    </row>
    <row r="65" spans="1:2" ht="15" x14ac:dyDescent="0.25">
      <c r="A65" s="36" t="s">
        <v>207</v>
      </c>
      <c r="B65" s="35" t="s">
        <v>206</v>
      </c>
    </row>
    <row r="66" spans="1:2" ht="15" x14ac:dyDescent="0.25">
      <c r="A66" s="38" t="s">
        <v>205</v>
      </c>
      <c r="B66" s="37" t="s">
        <v>204</v>
      </c>
    </row>
    <row r="67" spans="1:2" ht="15" x14ac:dyDescent="0.25">
      <c r="A67" s="36" t="s">
        <v>203</v>
      </c>
      <c r="B67" s="35" t="s">
        <v>202</v>
      </c>
    </row>
    <row r="68" spans="1:2" ht="15" x14ac:dyDescent="0.25">
      <c r="A68" s="36" t="s">
        <v>201</v>
      </c>
      <c r="B68" s="35" t="s">
        <v>200</v>
      </c>
    </row>
    <row r="69" spans="1:2" ht="15" x14ac:dyDescent="0.25">
      <c r="A69" s="36" t="s">
        <v>199</v>
      </c>
      <c r="B69" s="35" t="s">
        <v>198</v>
      </c>
    </row>
    <row r="70" spans="1:2" ht="15" x14ac:dyDescent="0.25">
      <c r="A70" s="38" t="s">
        <v>197</v>
      </c>
      <c r="B70" s="37" t="s">
        <v>196</v>
      </c>
    </row>
    <row r="71" spans="1:2" ht="15" x14ac:dyDescent="0.25">
      <c r="A71" s="36" t="s">
        <v>195</v>
      </c>
      <c r="B71" s="35" t="s">
        <v>194</v>
      </c>
    </row>
    <row r="72" spans="1:2" ht="15" x14ac:dyDescent="0.25">
      <c r="A72" s="36" t="s">
        <v>193</v>
      </c>
      <c r="B72" s="35" t="s">
        <v>192</v>
      </c>
    </row>
    <row r="73" spans="1:2" ht="15" x14ac:dyDescent="0.25">
      <c r="A73" s="36" t="s">
        <v>191</v>
      </c>
      <c r="B73" s="35" t="s">
        <v>190</v>
      </c>
    </row>
    <row r="74" spans="1:2" ht="15" x14ac:dyDescent="0.25">
      <c r="A74" s="36" t="s">
        <v>189</v>
      </c>
      <c r="B74" s="35" t="s">
        <v>188</v>
      </c>
    </row>
    <row r="75" spans="1:2" ht="15" x14ac:dyDescent="0.25">
      <c r="A75" s="50" t="s">
        <v>187</v>
      </c>
      <c r="B75" s="50"/>
    </row>
    <row r="76" spans="1:2" ht="15" x14ac:dyDescent="0.25">
      <c r="A76" s="38" t="s">
        <v>186</v>
      </c>
      <c r="B76" s="40" t="s">
        <v>185</v>
      </c>
    </row>
    <row r="77" spans="1:2" ht="15" x14ac:dyDescent="0.25">
      <c r="A77" s="36" t="s">
        <v>184</v>
      </c>
      <c r="B77" s="49" t="s">
        <v>183</v>
      </c>
    </row>
    <row r="78" spans="1:2" ht="15" x14ac:dyDescent="0.25">
      <c r="A78" s="36" t="s">
        <v>182</v>
      </c>
      <c r="B78" s="35" t="s">
        <v>181</v>
      </c>
    </row>
    <row r="79" spans="1:2" ht="15" x14ac:dyDescent="0.25">
      <c r="A79" s="48" t="s">
        <v>180</v>
      </c>
      <c r="B79" s="47" t="s">
        <v>179</v>
      </c>
    </row>
    <row r="80" spans="1:2" ht="15" x14ac:dyDescent="0.25">
      <c r="A80" s="38" t="s">
        <v>178</v>
      </c>
      <c r="B80" s="40" t="s">
        <v>177</v>
      </c>
    </row>
    <row r="81" spans="1:2" ht="15" x14ac:dyDescent="0.25">
      <c r="A81" s="48" t="s">
        <v>176</v>
      </c>
      <c r="B81" s="47" t="s">
        <v>175</v>
      </c>
    </row>
    <row r="82" spans="1:2" ht="15" x14ac:dyDescent="0.25">
      <c r="A82" s="48" t="s">
        <v>174</v>
      </c>
      <c r="B82" s="47" t="s">
        <v>173</v>
      </c>
    </row>
    <row r="83" spans="1:2" ht="15" x14ac:dyDescent="0.25">
      <c r="A83" s="46" t="s">
        <v>172</v>
      </c>
      <c r="B83" s="45" t="s">
        <v>171</v>
      </c>
    </row>
    <row r="84" spans="1:2" ht="15" x14ac:dyDescent="0.25">
      <c r="A84" s="48" t="s">
        <v>170</v>
      </c>
      <c r="B84" s="47" t="s">
        <v>169</v>
      </c>
    </row>
    <row r="85" spans="1:2" ht="15" x14ac:dyDescent="0.25">
      <c r="A85" s="46" t="s">
        <v>168</v>
      </c>
      <c r="B85" s="45" t="s">
        <v>167</v>
      </c>
    </row>
    <row r="86" spans="1:2" ht="15" x14ac:dyDescent="0.25">
      <c r="A86" s="43" t="s">
        <v>166</v>
      </c>
      <c r="B86" s="44"/>
    </row>
    <row r="87" spans="1:2" ht="15" x14ac:dyDescent="0.25">
      <c r="A87" s="38" t="s">
        <v>165</v>
      </c>
      <c r="B87" s="40" t="s">
        <v>164</v>
      </c>
    </row>
    <row r="88" spans="1:2" ht="15" x14ac:dyDescent="0.25">
      <c r="A88" s="36" t="s">
        <v>163</v>
      </c>
      <c r="B88" s="35" t="s">
        <v>162</v>
      </c>
    </row>
    <row r="89" spans="1:2" ht="15" x14ac:dyDescent="0.25">
      <c r="A89" s="36" t="s">
        <v>161</v>
      </c>
      <c r="B89" s="35" t="s">
        <v>160</v>
      </c>
    </row>
    <row r="90" spans="1:2" ht="15" x14ac:dyDescent="0.25">
      <c r="A90" s="36" t="s">
        <v>159</v>
      </c>
      <c r="B90" s="35" t="s">
        <v>158</v>
      </c>
    </row>
    <row r="91" spans="1:2" ht="15" x14ac:dyDescent="0.25">
      <c r="A91" s="36" t="s">
        <v>157</v>
      </c>
      <c r="B91" s="35" t="s">
        <v>156</v>
      </c>
    </row>
    <row r="92" spans="1:2" ht="15" x14ac:dyDescent="0.25">
      <c r="A92" s="38" t="s">
        <v>155</v>
      </c>
      <c r="B92" s="40" t="s">
        <v>154</v>
      </c>
    </row>
    <row r="93" spans="1:2" ht="15" x14ac:dyDescent="0.25">
      <c r="A93" s="36" t="s">
        <v>153</v>
      </c>
      <c r="B93" s="35" t="s">
        <v>152</v>
      </c>
    </row>
    <row r="94" spans="1:2" ht="15" x14ac:dyDescent="0.25">
      <c r="A94" s="36" t="s">
        <v>151</v>
      </c>
      <c r="B94" s="35" t="s">
        <v>150</v>
      </c>
    </row>
    <row r="95" spans="1:2" ht="15" x14ac:dyDescent="0.25">
      <c r="A95" s="36" t="s">
        <v>149</v>
      </c>
      <c r="B95" s="35" t="s">
        <v>148</v>
      </c>
    </row>
    <row r="96" spans="1:2" ht="15" x14ac:dyDescent="0.25">
      <c r="A96" s="38" t="s">
        <v>147</v>
      </c>
      <c r="B96" s="40" t="s">
        <v>146</v>
      </c>
    </row>
    <row r="97" spans="1:2" ht="15" x14ac:dyDescent="0.25">
      <c r="A97" s="36" t="s">
        <v>145</v>
      </c>
      <c r="B97" s="35" t="s">
        <v>144</v>
      </c>
    </row>
    <row r="98" spans="1:2" ht="15" x14ac:dyDescent="0.25">
      <c r="A98" s="43" t="s">
        <v>143</v>
      </c>
      <c r="B98" s="42"/>
    </row>
    <row r="99" spans="1:2" ht="15" x14ac:dyDescent="0.25">
      <c r="A99" s="38" t="s">
        <v>142</v>
      </c>
      <c r="B99" s="40" t="s">
        <v>141</v>
      </c>
    </row>
    <row r="100" spans="1:2" ht="15" x14ac:dyDescent="0.25">
      <c r="A100" s="36" t="s">
        <v>140</v>
      </c>
      <c r="B100" s="35" t="s">
        <v>139</v>
      </c>
    </row>
    <row r="101" spans="1:2" ht="15" x14ac:dyDescent="0.25">
      <c r="A101" s="36" t="s">
        <v>138</v>
      </c>
      <c r="B101" s="35" t="s">
        <v>137</v>
      </c>
    </row>
    <row r="102" spans="1:2" ht="15" x14ac:dyDescent="0.25">
      <c r="A102" s="36" t="s">
        <v>136</v>
      </c>
      <c r="B102" s="35" t="s">
        <v>135</v>
      </c>
    </row>
    <row r="103" spans="1:2" ht="15" x14ac:dyDescent="0.25">
      <c r="A103" s="36" t="s">
        <v>134</v>
      </c>
      <c r="B103" s="35" t="s">
        <v>133</v>
      </c>
    </row>
    <row r="104" spans="1:2" ht="15" x14ac:dyDescent="0.25">
      <c r="A104" s="36" t="s">
        <v>132</v>
      </c>
      <c r="B104" s="35" t="s">
        <v>131</v>
      </c>
    </row>
    <row r="105" spans="1:2" ht="15" x14ac:dyDescent="0.25">
      <c r="A105" s="36" t="s">
        <v>130</v>
      </c>
      <c r="B105" s="35" t="s">
        <v>129</v>
      </c>
    </row>
    <row r="106" spans="1:2" ht="15" x14ac:dyDescent="0.25">
      <c r="A106" s="36" t="s">
        <v>128</v>
      </c>
      <c r="B106" s="35" t="s">
        <v>127</v>
      </c>
    </row>
    <row r="107" spans="1:2" ht="15" x14ac:dyDescent="0.25">
      <c r="A107" s="38" t="s">
        <v>126</v>
      </c>
      <c r="B107" s="41" t="s">
        <v>125</v>
      </c>
    </row>
    <row r="108" spans="1:2" ht="15" x14ac:dyDescent="0.25">
      <c r="A108" s="36" t="s">
        <v>124</v>
      </c>
      <c r="B108" s="35" t="s">
        <v>123</v>
      </c>
    </row>
    <row r="109" spans="1:2" ht="15" x14ac:dyDescent="0.25">
      <c r="A109" s="36" t="s">
        <v>122</v>
      </c>
      <c r="B109" s="35" t="s">
        <v>121</v>
      </c>
    </row>
    <row r="110" spans="1:2" ht="15" x14ac:dyDescent="0.25">
      <c r="A110" s="36" t="s">
        <v>120</v>
      </c>
      <c r="B110" s="35" t="s">
        <v>119</v>
      </c>
    </row>
    <row r="111" spans="1:2" ht="15" x14ac:dyDescent="0.25">
      <c r="A111" s="36" t="s">
        <v>118</v>
      </c>
      <c r="B111" s="35" t="s">
        <v>117</v>
      </c>
    </row>
    <row r="112" spans="1:2" ht="15" x14ac:dyDescent="0.25">
      <c r="A112" s="36" t="s">
        <v>116</v>
      </c>
      <c r="B112" s="35" t="s">
        <v>115</v>
      </c>
    </row>
    <row r="113" spans="1:2" ht="15" x14ac:dyDescent="0.25">
      <c r="A113" s="38" t="s">
        <v>114</v>
      </c>
      <c r="B113" s="40" t="s">
        <v>113</v>
      </c>
    </row>
    <row r="114" spans="1:2" ht="15" x14ac:dyDescent="0.25">
      <c r="A114" s="36" t="s">
        <v>112</v>
      </c>
      <c r="B114" s="35" t="s">
        <v>111</v>
      </c>
    </row>
    <row r="115" spans="1:2" ht="15" x14ac:dyDescent="0.25">
      <c r="A115" s="36" t="s">
        <v>110</v>
      </c>
      <c r="B115" s="35" t="s">
        <v>109</v>
      </c>
    </row>
    <row r="116" spans="1:2" ht="15" x14ac:dyDescent="0.25">
      <c r="A116" s="36" t="s">
        <v>108</v>
      </c>
      <c r="B116" s="35" t="s">
        <v>107</v>
      </c>
    </row>
    <row r="117" spans="1:2" ht="15" x14ac:dyDescent="0.25">
      <c r="A117" s="36" t="s">
        <v>106</v>
      </c>
      <c r="B117" s="35" t="s">
        <v>105</v>
      </c>
    </row>
    <row r="118" spans="1:2" ht="15" x14ac:dyDescent="0.25">
      <c r="A118" s="38" t="s">
        <v>104</v>
      </c>
      <c r="B118" s="40" t="s">
        <v>103</v>
      </c>
    </row>
    <row r="119" spans="1:2" ht="15" x14ac:dyDescent="0.25">
      <c r="A119" s="39" t="s">
        <v>102</v>
      </c>
      <c r="B119" s="39"/>
    </row>
    <row r="120" spans="1:2" ht="15" x14ac:dyDescent="0.25">
      <c r="A120" s="38" t="s">
        <v>101</v>
      </c>
      <c r="B120" s="37" t="s">
        <v>100</v>
      </c>
    </row>
    <row r="121" spans="1:2" ht="15" x14ac:dyDescent="0.25">
      <c r="A121" s="36" t="s">
        <v>99</v>
      </c>
      <c r="B121" s="35" t="s">
        <v>98</v>
      </c>
    </row>
    <row r="122" spans="1:2" ht="15" x14ac:dyDescent="0.25">
      <c r="A122" s="38" t="s">
        <v>97</v>
      </c>
      <c r="B122" s="37" t="s">
        <v>96</v>
      </c>
    </row>
    <row r="123" spans="1:2" ht="15" x14ac:dyDescent="0.25">
      <c r="A123" s="36" t="s">
        <v>95</v>
      </c>
      <c r="B123" s="35" t="s">
        <v>94</v>
      </c>
    </row>
    <row r="124" spans="1:2" ht="15" x14ac:dyDescent="0.25">
      <c r="A124" s="36" t="s">
        <v>93</v>
      </c>
      <c r="B124" s="35" t="s">
        <v>92</v>
      </c>
    </row>
    <row r="125" spans="1:2" ht="15" x14ac:dyDescent="0.25">
      <c r="A125" s="39" t="s">
        <v>91</v>
      </c>
      <c r="B125" s="39"/>
    </row>
    <row r="126" spans="1:2" ht="15" x14ac:dyDescent="0.25">
      <c r="A126" s="38" t="s">
        <v>90</v>
      </c>
      <c r="B126" s="37" t="s">
        <v>89</v>
      </c>
    </row>
    <row r="127" spans="1:2" ht="15" x14ac:dyDescent="0.25">
      <c r="A127" s="36" t="s">
        <v>88</v>
      </c>
      <c r="B127" s="35" t="s">
        <v>87</v>
      </c>
    </row>
    <row r="128" spans="1:2" ht="15" x14ac:dyDescent="0.25">
      <c r="A128" s="36" t="s">
        <v>86</v>
      </c>
      <c r="B128" s="35" t="s">
        <v>85</v>
      </c>
    </row>
    <row r="129" spans="1:2" ht="15" x14ac:dyDescent="0.25">
      <c r="A129" s="38" t="s">
        <v>84</v>
      </c>
      <c r="B129" s="37" t="s">
        <v>83</v>
      </c>
    </row>
    <row r="130" spans="1:2" ht="15" x14ac:dyDescent="0.25">
      <c r="A130" s="36" t="s">
        <v>82</v>
      </c>
      <c r="B130" s="35" t="s">
        <v>81</v>
      </c>
    </row>
    <row r="131" spans="1:2" ht="15" x14ac:dyDescent="0.25">
      <c r="A131" s="36" t="s">
        <v>80</v>
      </c>
      <c r="B131" s="35" t="s">
        <v>79</v>
      </c>
    </row>
    <row r="132" spans="1:2" ht="15" x14ac:dyDescent="0.25">
      <c r="A132" s="38" t="s">
        <v>78</v>
      </c>
      <c r="B132" s="37" t="s">
        <v>77</v>
      </c>
    </row>
    <row r="133" spans="1:2" ht="15" x14ac:dyDescent="0.25">
      <c r="A133" s="36" t="s">
        <v>76</v>
      </c>
      <c r="B133" s="35" t="s">
        <v>75</v>
      </c>
    </row>
    <row r="134" spans="1:2" ht="15" x14ac:dyDescent="0.25">
      <c r="A134" s="36" t="s">
        <v>74</v>
      </c>
      <c r="B134" s="35" t="s">
        <v>73</v>
      </c>
    </row>
    <row r="135" spans="1:2" ht="15" x14ac:dyDescent="0.25">
      <c r="A135" s="36" t="s">
        <v>72</v>
      </c>
      <c r="B135" s="35" t="s">
        <v>71</v>
      </c>
    </row>
    <row r="136" spans="1:2" x14ac:dyDescent="0.2">
      <c r="A136" s="30" t="s">
        <v>70</v>
      </c>
    </row>
    <row r="137" spans="1:2" ht="25.5" customHeight="1" x14ac:dyDescent="0.2">
      <c r="A137" s="88" t="s">
        <v>69</v>
      </c>
      <c r="B137" s="87" t="s">
        <v>68</v>
      </c>
    </row>
    <row r="138" spans="1:2" ht="21" customHeight="1" x14ac:dyDescent="0.2">
      <c r="A138" s="88"/>
      <c r="B138" s="87"/>
    </row>
    <row r="139" spans="1:2" ht="51" customHeight="1" x14ac:dyDescent="0.2">
      <c r="A139" s="33" t="s">
        <v>67</v>
      </c>
      <c r="B139" s="34" t="s">
        <v>66</v>
      </c>
    </row>
    <row r="140" spans="1:2" ht="83.25" customHeight="1" x14ac:dyDescent="0.2">
      <c r="A140" s="33" t="s">
        <v>55</v>
      </c>
      <c r="B140" s="32" t="s">
        <v>65</v>
      </c>
    </row>
    <row r="141" spans="1:2" ht="14.25" x14ac:dyDescent="0.2">
      <c r="A141" s="30" t="s">
        <v>64</v>
      </c>
      <c r="B141" s="31" t="s">
        <v>63</v>
      </c>
    </row>
    <row r="142" spans="1:2" ht="14.25" x14ac:dyDescent="0.2">
      <c r="B142" s="31" t="s">
        <v>62</v>
      </c>
    </row>
    <row r="143" spans="1:2" x14ac:dyDescent="0.2">
      <c r="A143" s="30" t="s">
        <v>61</v>
      </c>
      <c r="B143" s="30" t="s">
        <v>60</v>
      </c>
    </row>
    <row r="144" spans="1:2" x14ac:dyDescent="0.2">
      <c r="A144" s="30" t="s">
        <v>59</v>
      </c>
      <c r="B144" s="30" t="s">
        <v>58</v>
      </c>
    </row>
  </sheetData>
  <mergeCells count="2">
    <mergeCell ref="B137:B138"/>
    <mergeCell ref="A137:A138"/>
  </mergeCells>
  <hyperlinks>
    <hyperlink ref="A4" location="'INS-1-1'!A1" display="INS-1-1"/>
    <hyperlink ref="A7" location="'INS-2-1'!A1" display="INS-2-1"/>
    <hyperlink ref="A8" location="'INS-2-2'!A1" display="INS-2-2"/>
    <hyperlink ref="A11" location="'INS-3-1'!A1" display="INS-3-1"/>
    <hyperlink ref="A14" location="'INS-5-1'!A1" display="INS-5-1"/>
    <hyperlink ref="A15" location="'INS-5-2'!A1" display="INS-5-2"/>
    <hyperlink ref="A16" location="'INS-5-3'!A1" display="INS-5-3"/>
    <hyperlink ref="A17" location="'INS-5-4'!A1" display="INS-5-4"/>
    <hyperlink ref="A18" location="'INS-5-5'!A1" display="INS-5-5"/>
    <hyperlink ref="A9" location="'INS-2-3'!A1" display="INS-2-3"/>
    <hyperlink ref="A19" location="'INS-5-6'!A1" display="INS-5-6"/>
    <hyperlink ref="A38" location="'INF-3-2'!A1" display="INF-3-2"/>
    <hyperlink ref="A23:A27" r:id="rId1" display="INF-1"/>
    <hyperlink ref="A23" location="'INF-1-1'!A1" display="INF-1-1"/>
    <hyperlink ref="A24" location="'INF-1-3'!A1" display="INF-1-3"/>
    <hyperlink ref="A29" location="'INF-2-3'!A1" display="INF-2-3"/>
    <hyperlink ref="A39" location="'INF-3-3'!A1" display="INF-3-3"/>
    <hyperlink ref="A27" location="'INF-2-1'!A1" display="INF-2-1"/>
    <hyperlink ref="A28" location="'INF-2-2'!A1" display="INF-2-2"/>
    <hyperlink ref="A25" location="'INF-1-4'!A1" display="INF-1-4"/>
    <hyperlink ref="A42" location="'TAM-1-1'!A1" display="TAM-1-1"/>
    <hyperlink ref="A44" location="'TAM-2-1'!A1" display="TAM-2-1"/>
    <hyperlink ref="A53" location="'EDU-2-1'!A1" display="EDU-2-1"/>
    <hyperlink ref="A48" location="'EDU-1-2'!A1" display="EDU-1-2"/>
    <hyperlink ref="A47" location="'EDU-1-1'!A1" display="EDU-1-1"/>
    <hyperlink ref="A49:A51" location="'SED-7'!A1" display="SED-7"/>
    <hyperlink ref="A54:A59" location="'SED-11'!A1" display="SED-11"/>
    <hyperlink ref="A49" location="'EDU-1-3'!A1" display="EDU-1-3"/>
    <hyperlink ref="A50" location="'EDU-1-4'!A1" display="EDU-1-4"/>
    <hyperlink ref="A51" location="'EDU-1-5'!A1" display="EDU-1-5"/>
    <hyperlink ref="A54" location="'EDU-2-2'!A1" display="EDU-2-2"/>
    <hyperlink ref="A55" location="'EDU-2-3'!A1" display="EDU-2-3"/>
    <hyperlink ref="A56" location="'EDU-2-4'!A1" display="EDU-2-4"/>
    <hyperlink ref="A57" location="'EDU-2-5'!A1" display="EDU-2-5"/>
    <hyperlink ref="A59" location="'EDU-2-6'!A1" display="EDU-2-6"/>
    <hyperlink ref="A62" location="'SAL-1-1'!A1" display="SAL-1-1"/>
    <hyperlink ref="A63:A64" location="'EDS-1'!A1" display="EDS-1"/>
    <hyperlink ref="A67" location="'SAL-2-1'!A1" display="SAL-2-1"/>
    <hyperlink ref="A68:A73" location="'EDS-1'!A1" display="EDS-1"/>
    <hyperlink ref="A63" location="'SAL-1-2'!A1" display="SAL-1-2"/>
    <hyperlink ref="A64" location="'SAL-1-3'!A1" display="SAL-1-3"/>
    <hyperlink ref="A68" location="'SAL-2-2'!A1" display="SAL-2-2"/>
    <hyperlink ref="A72" location="'SAL-3-2'!A1" display="SAL-3-2"/>
    <hyperlink ref="A73" location="'SAL-3-3'!A1" display="SAL-3-3"/>
    <hyperlink ref="A71" location="'SAL-3-1'!A1" display="SAL-3-1"/>
    <hyperlink ref="A69" location="'SAL-2-4'!A1" display="SAL-2-4"/>
    <hyperlink ref="A88" location="'EDS-1-1'!A1" display="EDS-1-1"/>
    <hyperlink ref="A89:A91" location="'MKB-1'!A1" display="MKB-1"/>
    <hyperlink ref="A93" location="'EDS-2-1'!A1" display="EDS-2-1"/>
    <hyperlink ref="A94:A95" location="'MKB-1'!A1" display="MKB-1"/>
    <hyperlink ref="A97" location="'EDS-3-1'!A1" display="EDS-3-1"/>
    <hyperlink ref="A89" location="'EDS-1-2'!A1" display="EDS-1-2"/>
    <hyperlink ref="A90" location="'EDS-1-3'!A1" display="EDS-1-3"/>
    <hyperlink ref="A91" location="'EDS-1-4'!A1" display="EDS-1-4"/>
    <hyperlink ref="A94" location="'EDS-2-2'!A1" display="EDS-2-2"/>
    <hyperlink ref="A95" location="'EDS-2-3'!A1" display="EDS-2-3"/>
    <hyperlink ref="A100" location="'EFI-1-1'!A1" display="EFI-1-1"/>
    <hyperlink ref="A101:A102" location="'MKL- 5'!A1" display="MKL-5"/>
    <hyperlink ref="A108" location="'EFI-2-1'!A1" display="EFI-2-1"/>
    <hyperlink ref="A109:A112" location="'MKL- 5'!A1" display="MKL-5"/>
    <hyperlink ref="A114" location="'EFI-3-1'!A1" display="EFI-3-1"/>
    <hyperlink ref="A115:A117" location="'MKL- 5'!A1" display="MKL-5"/>
    <hyperlink ref="A111" location="'EFI-2-4'!A1" display="EFI-2-4"/>
    <hyperlink ref="A101" location="'EFI-1-2'!A1" display="EFI-1-2"/>
    <hyperlink ref="A102" location="'EFI-1-3'!A1" display="EFI-1-3"/>
    <hyperlink ref="A109" location="'EFI-2-2'!A1" display="EFI-2-2"/>
    <hyperlink ref="A110" location="'EFI-2-3'!A1" display="EFI-2-3"/>
    <hyperlink ref="A112" location="'EFI-2-5'!A1" display="EFI-2-5"/>
    <hyperlink ref="A115" location="'EFI-3-2'!A1" display="EFI-3-2"/>
    <hyperlink ref="A116" location="'EFI-3-3'!A1" display="EFI-3-3"/>
    <hyperlink ref="A117" location="'EFI-3-4'!A1" display="EFI-3-4"/>
    <hyperlink ref="A121" location="'SOF-1-1'!A1" display="SOF-1-1"/>
    <hyperlink ref="A123" location="'SOF-2-1'!A1" display="SOF-2-1"/>
    <hyperlink ref="A124" location="'SOF-2-2'!A1" display="SOF-2-2"/>
    <hyperlink ref="A135" location="'INN-3-3'!A1" display="INN-3-3"/>
    <hyperlink ref="A127" location="'INN-1-1'!A1" display="INN-1-1"/>
    <hyperlink ref="A128" location="'INN-1-2'!A1" display="INN-1-2"/>
    <hyperlink ref="A130" location="'INN-2-1'!A1" display="INN-2-1"/>
    <hyperlink ref="A131" location="'INN-2-2'!A1" display="INN-2-2"/>
    <hyperlink ref="A133" location="'INN-3-1'!A1" display="INN-3-1"/>
    <hyperlink ref="A134" location="'INN-3-2'!A1" display="INN-3-2"/>
    <hyperlink ref="A5" location="'INS-1-1'!A1" display="INS-1-1"/>
    <hyperlink ref="A12" location="'INS-3-1'!A1" display="INS-3-1"/>
    <hyperlink ref="A30" location="'INF-2-1'!A1" display="INF-2-1"/>
    <hyperlink ref="A32" location="'INF-2-3'!A1" display="INF-2-3"/>
    <hyperlink ref="A31" location="'INF-2-2'!A1" display="INF-2-2"/>
    <hyperlink ref="A33" location="'INF-2-3'!A1" display="INF-2-3"/>
    <hyperlink ref="A34" location="'INF-2-1'!A1" display="INF-2-1"/>
    <hyperlink ref="A36" location="'INF-2-3'!A1" display="INF-2-3"/>
    <hyperlink ref="A35" location="'INF-2-2'!A1" display="INF-2-2"/>
    <hyperlink ref="A78" location="'EDS-1-1'!A1" display="EDS-1-1"/>
    <hyperlink ref="A74" location="'EDS-1'!A1" display="EDS-1"/>
  </hyperlinks>
  <pageMargins left="0.7" right="0.7" top="0.75" bottom="0.75" header="0.51180555555555496" footer="0.51180555555555496"/>
  <pageSetup firstPageNumber="0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J31"/>
  <sheetViews>
    <sheetView workbookViewId="0">
      <selection activeCell="F14" sqref="F14"/>
    </sheetView>
  </sheetViews>
  <sheetFormatPr baseColWidth="10" defaultRowHeight="15" x14ac:dyDescent="0.25"/>
  <cols>
    <col min="4" max="4" width="23.42578125" bestFit="1" customWidth="1"/>
    <col min="5" max="5" width="19.5703125" bestFit="1" customWidth="1"/>
    <col min="6" max="6" width="11.42578125" style="28"/>
  </cols>
  <sheetData>
    <row r="1" spans="4:10" ht="15.75" thickBot="1" x14ac:dyDescent="0.3"/>
    <row r="2" spans="4:10" x14ac:dyDescent="0.25">
      <c r="D2" s="70" t="s">
        <v>1</v>
      </c>
    </row>
    <row r="3" spans="4:10" x14ac:dyDescent="0.25">
      <c r="D3" s="71"/>
      <c r="E3" s="7" t="s">
        <v>16</v>
      </c>
    </row>
    <row r="4" spans="4:10" x14ac:dyDescent="0.25">
      <c r="D4" s="12" t="s">
        <v>18</v>
      </c>
      <c r="E4" s="14">
        <v>20447.087500000005</v>
      </c>
      <c r="F4" s="28">
        <v>7.2599999999999998E-2</v>
      </c>
      <c r="G4">
        <f>+(100%*E4)/F4</f>
        <v>281640.32369146013</v>
      </c>
    </row>
    <row r="5" spans="4:10" x14ac:dyDescent="0.25">
      <c r="D5" s="12" t="s">
        <v>18</v>
      </c>
      <c r="E5" s="14">
        <v>45794.957899999994</v>
      </c>
      <c r="F5" s="28">
        <v>6.3299999999999995E-2</v>
      </c>
      <c r="G5">
        <f t="shared" ref="G5:G31" si="0">+(100%*E5)/F5</f>
        <v>723459.05055292253</v>
      </c>
      <c r="J5">
        <f>+E4/G4</f>
        <v>7.2599999999999998E-2</v>
      </c>
    </row>
    <row r="6" spans="4:10" x14ac:dyDescent="0.25">
      <c r="D6" s="13" t="s">
        <v>18</v>
      </c>
      <c r="E6" s="14">
        <v>20332.762900000002</v>
      </c>
      <c r="F6" s="28">
        <v>8.0199999999999994E-2</v>
      </c>
      <c r="G6">
        <f t="shared" si="0"/>
        <v>253525.72194513719</v>
      </c>
    </row>
    <row r="7" spans="4:10" x14ac:dyDescent="0.25">
      <c r="D7" s="13" t="s">
        <v>18</v>
      </c>
      <c r="E7" s="14">
        <v>24246.5851</v>
      </c>
      <c r="F7" s="28">
        <v>7.2690000000000005E-2</v>
      </c>
      <c r="G7">
        <f t="shared" si="0"/>
        <v>333561.49539138807</v>
      </c>
    </row>
    <row r="8" spans="4:10" x14ac:dyDescent="0.25">
      <c r="D8" s="13" t="s">
        <v>20</v>
      </c>
      <c r="E8" s="14">
        <v>25346.117399999996</v>
      </c>
      <c r="F8" s="28">
        <v>8.5000000000000006E-2</v>
      </c>
      <c r="G8">
        <f t="shared" si="0"/>
        <v>298189.61647058814</v>
      </c>
    </row>
    <row r="9" spans="4:10" x14ac:dyDescent="0.25">
      <c r="D9" s="13" t="s">
        <v>20</v>
      </c>
      <c r="E9" s="14">
        <v>20845.546599999994</v>
      </c>
      <c r="F9" s="28">
        <v>7.2260000000000005E-2</v>
      </c>
      <c r="G9">
        <f t="shared" si="0"/>
        <v>288479.74813174637</v>
      </c>
    </row>
    <row r="10" spans="4:10" x14ac:dyDescent="0.25">
      <c r="D10" s="13" t="s">
        <v>20</v>
      </c>
      <c r="E10" s="14">
        <v>26795.697799999998</v>
      </c>
      <c r="F10" s="28">
        <v>7.2450000000000001E-2</v>
      </c>
      <c r="G10">
        <f t="shared" si="0"/>
        <v>369850.90131124912</v>
      </c>
    </row>
    <row r="11" spans="4:10" x14ac:dyDescent="0.25">
      <c r="D11" s="13" t="s">
        <v>20</v>
      </c>
      <c r="E11" s="14">
        <v>18855.2304</v>
      </c>
      <c r="F11" s="28">
        <v>7.2330000000000005E-2</v>
      </c>
      <c r="G11">
        <f t="shared" si="0"/>
        <v>260683.40107839069</v>
      </c>
    </row>
    <row r="12" spans="4:10" x14ac:dyDescent="0.25">
      <c r="D12" s="13" t="s">
        <v>23</v>
      </c>
      <c r="E12" s="14">
        <v>37399.608300000014</v>
      </c>
      <c r="F12" s="28">
        <v>8.1500000000000003E-2</v>
      </c>
      <c r="G12">
        <f t="shared" si="0"/>
        <v>458890.89938650321</v>
      </c>
    </row>
    <row r="13" spans="4:10" x14ac:dyDescent="0.25">
      <c r="D13" s="13" t="s">
        <v>23</v>
      </c>
      <c r="E13" s="14">
        <v>34829.151899999997</v>
      </c>
      <c r="F13" s="28">
        <v>7.4590000000000004E-2</v>
      </c>
      <c r="G13">
        <f t="shared" si="0"/>
        <v>466941.30446440534</v>
      </c>
    </row>
    <row r="14" spans="4:10" x14ac:dyDescent="0.25">
      <c r="D14" s="13" t="s">
        <v>23</v>
      </c>
      <c r="E14" s="14">
        <v>16016.269300000005</v>
      </c>
      <c r="F14" s="28">
        <v>0.05</v>
      </c>
      <c r="G14">
        <f t="shared" si="0"/>
        <v>320325.38600000012</v>
      </c>
    </row>
    <row r="15" spans="4:10" x14ac:dyDescent="0.25">
      <c r="D15" s="13" t="s">
        <v>23</v>
      </c>
      <c r="E15" s="14">
        <v>23339.691500000001</v>
      </c>
      <c r="F15" s="28">
        <v>0.05</v>
      </c>
      <c r="G15">
        <f t="shared" si="0"/>
        <v>466793.83</v>
      </c>
    </row>
    <row r="16" spans="4:10" x14ac:dyDescent="0.25">
      <c r="D16" s="13" t="s">
        <v>24</v>
      </c>
      <c r="E16" s="14">
        <v>31319.935200000004</v>
      </c>
      <c r="F16" s="28">
        <v>0.09</v>
      </c>
      <c r="G16">
        <f t="shared" si="0"/>
        <v>347999.28</v>
      </c>
    </row>
    <row r="17" spans="4:7" x14ac:dyDescent="0.25">
      <c r="D17" s="13" t="s">
        <v>24</v>
      </c>
      <c r="E17" s="14">
        <v>19909.472900000001</v>
      </c>
      <c r="F17" s="28">
        <v>0.08</v>
      </c>
      <c r="G17">
        <f t="shared" si="0"/>
        <v>248868.41125</v>
      </c>
    </row>
    <row r="18" spans="4:7" x14ac:dyDescent="0.25">
      <c r="D18" s="13" t="s">
        <v>24</v>
      </c>
      <c r="E18" s="14">
        <v>13427.1842</v>
      </c>
      <c r="F18" s="28">
        <v>0.08</v>
      </c>
      <c r="G18">
        <f t="shared" si="0"/>
        <v>167839.80249999999</v>
      </c>
    </row>
    <row r="19" spans="4:7" x14ac:dyDescent="0.25">
      <c r="D19" s="13" t="s">
        <v>24</v>
      </c>
      <c r="E19" s="14">
        <v>12466.608899999999</v>
      </c>
      <c r="F19" s="28">
        <v>7.0000000000000007E-2</v>
      </c>
      <c r="G19">
        <f t="shared" si="0"/>
        <v>178094.41285714283</v>
      </c>
    </row>
    <row r="20" spans="4:7" x14ac:dyDescent="0.25">
      <c r="D20" s="13" t="s">
        <v>26</v>
      </c>
      <c r="E20" s="14">
        <v>17091.660100000001</v>
      </c>
      <c r="F20" s="28">
        <v>0.13</v>
      </c>
      <c r="G20">
        <f t="shared" si="0"/>
        <v>131474.30846153846</v>
      </c>
    </row>
    <row r="21" spans="4:7" x14ac:dyDescent="0.25">
      <c r="D21" s="13" t="s">
        <v>26</v>
      </c>
      <c r="E21" s="14">
        <v>13522.793300000001</v>
      </c>
      <c r="F21" s="28">
        <v>0.1</v>
      </c>
      <c r="G21">
        <f t="shared" si="0"/>
        <v>135227.93299999999</v>
      </c>
    </row>
    <row r="22" spans="4:7" x14ac:dyDescent="0.25">
      <c r="D22" s="13" t="s">
        <v>26</v>
      </c>
      <c r="E22" s="14">
        <v>16506.702300000004</v>
      </c>
      <c r="F22" s="28">
        <v>0.12</v>
      </c>
      <c r="G22">
        <f t="shared" si="0"/>
        <v>137555.85250000004</v>
      </c>
    </row>
    <row r="23" spans="4:7" x14ac:dyDescent="0.25">
      <c r="D23" s="13" t="s">
        <v>26</v>
      </c>
      <c r="E23" s="14">
        <v>17789.162799999998</v>
      </c>
      <c r="F23" s="28">
        <v>0.09</v>
      </c>
      <c r="G23">
        <f t="shared" si="0"/>
        <v>197657.36444444442</v>
      </c>
    </row>
    <row r="24" spans="4:7" x14ac:dyDescent="0.25">
      <c r="D24" s="13" t="s">
        <v>27</v>
      </c>
      <c r="E24" s="14">
        <v>21962.833799999997</v>
      </c>
      <c r="F24" s="28">
        <v>7.0000000000000007E-2</v>
      </c>
      <c r="G24">
        <f t="shared" si="0"/>
        <v>313754.76857142849</v>
      </c>
    </row>
    <row r="25" spans="4:7" x14ac:dyDescent="0.25">
      <c r="D25" s="13" t="s">
        <v>27</v>
      </c>
      <c r="E25" s="14">
        <v>22687.0926</v>
      </c>
      <c r="F25" s="28">
        <v>0.06</v>
      </c>
      <c r="G25">
        <f t="shared" si="0"/>
        <v>378118.21</v>
      </c>
    </row>
    <row r="26" spans="4:7" x14ac:dyDescent="0.25">
      <c r="D26" s="13" t="s">
        <v>27</v>
      </c>
      <c r="E26" s="14">
        <v>21622.560700000002</v>
      </c>
      <c r="F26" s="28">
        <v>0.05</v>
      </c>
      <c r="G26">
        <f t="shared" si="0"/>
        <v>432451.21400000004</v>
      </c>
    </row>
    <row r="27" spans="4:7" x14ac:dyDescent="0.25">
      <c r="D27" s="13" t="s">
        <v>27</v>
      </c>
      <c r="E27" s="14">
        <v>19945.879300000004</v>
      </c>
      <c r="F27" s="28">
        <v>0.05</v>
      </c>
      <c r="G27">
        <f t="shared" si="0"/>
        <v>398917.58600000007</v>
      </c>
    </row>
    <row r="28" spans="4:7" x14ac:dyDescent="0.25">
      <c r="D28" s="13" t="s">
        <v>32</v>
      </c>
      <c r="E28" s="14">
        <v>10054.52411</v>
      </c>
      <c r="F28" s="28">
        <v>0.09</v>
      </c>
      <c r="G28">
        <f t="shared" si="0"/>
        <v>111716.93455555556</v>
      </c>
    </row>
    <row r="29" spans="4:7" x14ac:dyDescent="0.25">
      <c r="D29" s="13" t="s">
        <v>32</v>
      </c>
      <c r="E29" s="14">
        <v>7608.0331000000006</v>
      </c>
      <c r="F29" s="28">
        <v>0.08</v>
      </c>
      <c r="G29">
        <f t="shared" si="0"/>
        <v>95100.413750000007</v>
      </c>
    </row>
    <row r="30" spans="4:7" x14ac:dyDescent="0.25">
      <c r="D30" s="13" t="s">
        <v>32</v>
      </c>
      <c r="E30" s="14">
        <v>8728.565419999999</v>
      </c>
      <c r="F30" s="28">
        <v>0.06</v>
      </c>
      <c r="G30">
        <f t="shared" si="0"/>
        <v>145476.09033333333</v>
      </c>
    </row>
    <row r="31" spans="4:7" x14ac:dyDescent="0.25">
      <c r="D31" s="13" t="s">
        <v>32</v>
      </c>
      <c r="E31" s="14">
        <v>8338.8028000000013</v>
      </c>
      <c r="F31" s="28">
        <v>0.06</v>
      </c>
      <c r="G31">
        <f t="shared" si="0"/>
        <v>138980.04666666669</v>
      </c>
    </row>
  </sheetData>
  <mergeCells count="1">
    <mergeCell ref="D2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Base de Datos</vt:lpstr>
      <vt:lpstr>nombres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usuario</dc:creator>
  <cp:lastModifiedBy>El usuario</cp:lastModifiedBy>
  <dcterms:created xsi:type="dcterms:W3CDTF">2018-07-04T14:43:47Z</dcterms:created>
  <dcterms:modified xsi:type="dcterms:W3CDTF">2019-04-30T11:52:05Z</dcterms:modified>
</cp:coreProperties>
</file>